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2" activeTab="4"/>
  </bookViews>
  <sheets>
    <sheet name="RESULTADO FINAL PORCINO 1" sheetId="4" r:id="rId1"/>
    <sheet name="RESULTADO FINAL PORCINO 2" sheetId="5" r:id="rId2"/>
    <sheet name="RESULTADO FINAL NO IBÉRICO 1" sheetId="6" r:id="rId3"/>
    <sheet name="RESULTADO FINAL NO IBÉRICO 2" sheetId="7" r:id="rId4"/>
    <sheet name="RESULTADO FINAL IBERICO" sheetId="8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4">'RESULTADO FINAL IBERICO'!#REF!</definedName>
    <definedName name="_xlnm.Print_Area" localSheetId="2">'RESULTADO FINAL NO IBÉRICO 1'!$A$9:$X$111</definedName>
    <definedName name="_xlnm.Print_Area" localSheetId="3">'RESULTADO FINAL NO IBÉRICO 2'!#REF!</definedName>
    <definedName name="_xlnm.Print_Area" localSheetId="0">'RESULTADO FINAL PORCINO 1'!$A$4:$H$89</definedName>
    <definedName name="_xlnm.Print_Area" localSheetId="1">'RESULTADO FINAL PORCINO 2'!$A$4:$G$89</definedName>
    <definedName name="Category">[1]Textes!$A$18:$W$64</definedName>
    <definedName name="COUNTRIES">[2]Countries!$A$1:$AB$1</definedName>
    <definedName name="COUNTRY">#REF!</definedName>
    <definedName name="DATA">#REF!</definedName>
    <definedName name="DATASET">#REF!</definedName>
    <definedName name="dede">[3]Textes!$A$18:$M$64</definedName>
    <definedName name="ITEMS">[2]Dictionary!$A$9:$A$45</definedName>
    <definedName name="LANGUAGE">#REF!</definedName>
    <definedName name="LANGUAGES">[2]Dictionary!$B$1:$X$1</definedName>
    <definedName name="lg">[4]Textes!$B$1</definedName>
    <definedName name="libliv">[4]Textes!$A$4:$M$11</definedName>
    <definedName name="NUTS">[2]Regions!$A$2:$B$402</definedName>
    <definedName name="pays">[4]Textes!$A$68:$M$95</definedName>
    <definedName name="refyear">[1]Dialog!$H$18</definedName>
    <definedName name="REGIONS">[2]Countries!$A$2:$A$61</definedName>
    <definedName name="SUBTITLE1">[2]Dictionary!$A$4</definedName>
    <definedName name="SUBTITLE2">[2]Dictionary!$A$5</definedName>
    <definedName name="surveys">[1]Textes!$A$113:$W$116</definedName>
    <definedName name="testvalC">[1]Textes!$D$123:$E$151</definedName>
    <definedName name="TITLE">[2]Dictionary!$A$3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F93" i="8"/>
  <c r="B91"/>
  <c r="B90"/>
  <c r="C83"/>
  <c r="G82"/>
  <c r="F82"/>
  <c r="E82"/>
  <c r="C82"/>
  <c r="D82"/>
  <c r="B82"/>
  <c r="C81"/>
  <c r="C80"/>
  <c r="C79"/>
  <c r="C78"/>
  <c r="C77"/>
  <c r="C76"/>
  <c r="C75"/>
  <c r="C74"/>
  <c r="C73"/>
  <c r="G72"/>
  <c r="F72"/>
  <c r="E72"/>
  <c r="D72"/>
  <c r="B72"/>
  <c r="C71"/>
  <c r="C70"/>
  <c r="C69"/>
  <c r="G68"/>
  <c r="G84"/>
  <c r="F68"/>
  <c r="F84"/>
  <c r="E68"/>
  <c r="D68"/>
  <c r="D84"/>
  <c r="B68"/>
  <c r="C67"/>
  <c r="C66"/>
  <c r="C65"/>
  <c r="G64"/>
  <c r="F64"/>
  <c r="E64"/>
  <c r="D64"/>
  <c r="C64"/>
  <c r="B64"/>
  <c r="B84"/>
  <c r="C63"/>
  <c r="C62"/>
  <c r="C61"/>
  <c r="C60"/>
  <c r="C59"/>
  <c r="C58"/>
  <c r="C57"/>
  <c r="C56"/>
  <c r="C55"/>
  <c r="C53"/>
  <c r="B53"/>
  <c r="C52"/>
  <c r="G42"/>
  <c r="G93"/>
  <c r="F42"/>
  <c r="E42"/>
  <c r="D42"/>
  <c r="D93"/>
  <c r="C42"/>
  <c r="C93"/>
  <c r="E41"/>
  <c r="B41"/>
  <c r="E40"/>
  <c r="B40"/>
  <c r="E39"/>
  <c r="B39"/>
  <c r="E38"/>
  <c r="B38"/>
  <c r="E37"/>
  <c r="B37"/>
  <c r="E36"/>
  <c r="B36"/>
  <c r="E35"/>
  <c r="B35"/>
  <c r="E34"/>
  <c r="B34"/>
  <c r="B42"/>
  <c r="G32"/>
  <c r="F32"/>
  <c r="D32"/>
  <c r="C32"/>
  <c r="E31"/>
  <c r="B31"/>
  <c r="E30"/>
  <c r="E32"/>
  <c r="G28"/>
  <c r="F28"/>
  <c r="E28"/>
  <c r="E44"/>
  <c r="D28"/>
  <c r="D44"/>
  <c r="C28"/>
  <c r="E27"/>
  <c r="B27"/>
  <c r="E26"/>
  <c r="B26"/>
  <c r="G24"/>
  <c r="G44"/>
  <c r="F24"/>
  <c r="E24"/>
  <c r="D24"/>
  <c r="C24"/>
  <c r="C44"/>
  <c r="E23"/>
  <c r="B23"/>
  <c r="E22"/>
  <c r="B22"/>
  <c r="E21"/>
  <c r="B21"/>
  <c r="E20"/>
  <c r="B20"/>
  <c r="E19"/>
  <c r="B19"/>
  <c r="E18"/>
  <c r="B18"/>
  <c r="E17"/>
  <c r="B17"/>
  <c r="E16"/>
  <c r="B16"/>
  <c r="E15"/>
  <c r="B15"/>
  <c r="E13"/>
  <c r="B13"/>
  <c r="E12"/>
  <c r="B12"/>
  <c r="C88" i="7"/>
  <c r="G87"/>
  <c r="G89"/>
  <c r="F87"/>
  <c r="E87"/>
  <c r="D87"/>
  <c r="D89"/>
  <c r="B87"/>
  <c r="C86"/>
  <c r="C85"/>
  <c r="C84"/>
  <c r="G83"/>
  <c r="F83"/>
  <c r="E83"/>
  <c r="D83"/>
  <c r="C83"/>
  <c r="B83"/>
  <c r="C82"/>
  <c r="C81"/>
  <c r="C80"/>
  <c r="C79"/>
  <c r="C78"/>
  <c r="C77"/>
  <c r="C76"/>
  <c r="C75"/>
  <c r="C74"/>
  <c r="G73"/>
  <c r="F73"/>
  <c r="E73"/>
  <c r="D73"/>
  <c r="C73"/>
  <c r="B73"/>
  <c r="C72"/>
  <c r="C71"/>
  <c r="C70"/>
  <c r="C69"/>
  <c r="C68"/>
  <c r="G67"/>
  <c r="F67"/>
  <c r="E67"/>
  <c r="D67"/>
  <c r="C67"/>
  <c r="B67"/>
  <c r="C66"/>
  <c r="C65"/>
  <c r="C64"/>
  <c r="C63"/>
  <c r="G62"/>
  <c r="F62"/>
  <c r="E62"/>
  <c r="D62"/>
  <c r="C62"/>
  <c r="B62"/>
  <c r="C61"/>
  <c r="C60"/>
  <c r="C59"/>
  <c r="C58"/>
  <c r="C57"/>
  <c r="C55"/>
  <c r="C54"/>
  <c r="G53"/>
  <c r="F53"/>
  <c r="E53"/>
  <c r="D53"/>
  <c r="C53"/>
  <c r="B53"/>
  <c r="C52"/>
  <c r="C51"/>
  <c r="C50"/>
  <c r="C49"/>
  <c r="C48"/>
  <c r="C47"/>
  <c r="C46"/>
  <c r="C45"/>
  <c r="C44"/>
  <c r="C43"/>
  <c r="C42"/>
  <c r="C41"/>
  <c r="G40"/>
  <c r="F40"/>
  <c r="E40"/>
  <c r="D40"/>
  <c r="C40"/>
  <c r="B40"/>
  <c r="C39"/>
  <c r="C38"/>
  <c r="C37"/>
  <c r="C36"/>
  <c r="C35"/>
  <c r="G34"/>
  <c r="F34"/>
  <c r="E34"/>
  <c r="D34"/>
  <c r="C34"/>
  <c r="B34"/>
  <c r="C33"/>
  <c r="C32"/>
  <c r="C31"/>
  <c r="C30"/>
  <c r="C29"/>
  <c r="C28"/>
  <c r="C27"/>
  <c r="C26"/>
  <c r="G25"/>
  <c r="F25"/>
  <c r="E25"/>
  <c r="E89"/>
  <c r="D25"/>
  <c r="C25"/>
  <c r="B25"/>
  <c r="C24"/>
  <c r="C23"/>
  <c r="C22"/>
  <c r="C21"/>
  <c r="C20"/>
  <c r="C19"/>
  <c r="C18"/>
  <c r="C17"/>
  <c r="G16"/>
  <c r="F16"/>
  <c r="F89"/>
  <c r="E16"/>
  <c r="D16"/>
  <c r="B16"/>
  <c r="C15"/>
  <c r="C14"/>
  <c r="C13"/>
  <c r="C16"/>
  <c r="C12"/>
  <c r="H89" i="6"/>
  <c r="G89"/>
  <c r="G91"/>
  <c r="F89"/>
  <c r="D89"/>
  <c r="C89"/>
  <c r="E88"/>
  <c r="E87"/>
  <c r="H85"/>
  <c r="G85"/>
  <c r="F85"/>
  <c r="D85"/>
  <c r="C85"/>
  <c r="E84"/>
  <c r="E83"/>
  <c r="E82"/>
  <c r="E81"/>
  <c r="E80"/>
  <c r="E79"/>
  <c r="E78"/>
  <c r="E77"/>
  <c r="E85"/>
  <c r="H75"/>
  <c r="G75"/>
  <c r="F75"/>
  <c r="D75"/>
  <c r="C75"/>
  <c r="E74"/>
  <c r="E73"/>
  <c r="B75"/>
  <c r="E71"/>
  <c r="H69"/>
  <c r="G69"/>
  <c r="F69"/>
  <c r="D69"/>
  <c r="C69"/>
  <c r="E68"/>
  <c r="E67"/>
  <c r="E66"/>
  <c r="E69"/>
  <c r="B69"/>
  <c r="H64"/>
  <c r="G64"/>
  <c r="F64"/>
  <c r="D64"/>
  <c r="C64"/>
  <c r="E63"/>
  <c r="E62"/>
  <c r="E61"/>
  <c r="E60"/>
  <c r="E64"/>
  <c r="E59"/>
  <c r="E57"/>
  <c r="H55"/>
  <c r="G55"/>
  <c r="F55"/>
  <c r="D55"/>
  <c r="C55"/>
  <c r="E54"/>
  <c r="E53"/>
  <c r="E52"/>
  <c r="E51"/>
  <c r="E50"/>
  <c r="E49"/>
  <c r="E48"/>
  <c r="E47"/>
  <c r="E46"/>
  <c r="E55"/>
  <c r="B55"/>
  <c r="E44"/>
  <c r="H42"/>
  <c r="G42"/>
  <c r="F42"/>
  <c r="D42"/>
  <c r="C42"/>
  <c r="E41"/>
  <c r="E40"/>
  <c r="E39"/>
  <c r="E38"/>
  <c r="E42"/>
  <c r="H36"/>
  <c r="G36"/>
  <c r="F36"/>
  <c r="D36"/>
  <c r="C36"/>
  <c r="E35"/>
  <c r="E34"/>
  <c r="E33"/>
  <c r="E36"/>
  <c r="B36"/>
  <c r="E31"/>
  <c r="E29"/>
  <c r="H27"/>
  <c r="G27"/>
  <c r="F27"/>
  <c r="F91"/>
  <c r="D27"/>
  <c r="D91"/>
  <c r="C27"/>
  <c r="E26"/>
  <c r="E25"/>
  <c r="E24"/>
  <c r="E27"/>
  <c r="E22"/>
  <c r="E20"/>
  <c r="H18"/>
  <c r="G18"/>
  <c r="F18"/>
  <c r="D18"/>
  <c r="C18"/>
  <c r="E17"/>
  <c r="E16"/>
  <c r="E15"/>
  <c r="E14"/>
  <c r="E18"/>
  <c r="B18"/>
  <c r="C12" i="5"/>
  <c r="C15"/>
  <c r="G16"/>
  <c r="D16"/>
  <c r="E16"/>
  <c r="C17"/>
  <c r="C19"/>
  <c r="C21"/>
  <c r="B25"/>
  <c r="C24"/>
  <c r="D25"/>
  <c r="D89"/>
  <c r="E25"/>
  <c r="F25"/>
  <c r="C26"/>
  <c r="C28"/>
  <c r="C30"/>
  <c r="E34"/>
  <c r="E89"/>
  <c r="B34"/>
  <c r="F34"/>
  <c r="G34"/>
  <c r="C35"/>
  <c r="C36"/>
  <c r="C38"/>
  <c r="B40"/>
  <c r="D40"/>
  <c r="F40"/>
  <c r="G40"/>
  <c r="C41"/>
  <c r="C43"/>
  <c r="B53"/>
  <c r="D53"/>
  <c r="F53"/>
  <c r="G53"/>
  <c r="C54"/>
  <c r="C56"/>
  <c r="C58"/>
  <c r="B62"/>
  <c r="D62"/>
  <c r="F62"/>
  <c r="G62"/>
  <c r="C63"/>
  <c r="G67"/>
  <c r="B67"/>
  <c r="E67"/>
  <c r="F67"/>
  <c r="C68"/>
  <c r="C70"/>
  <c r="C71"/>
  <c r="B73"/>
  <c r="F73"/>
  <c r="D73"/>
  <c r="E73"/>
  <c r="G73"/>
  <c r="C74"/>
  <c r="C75"/>
  <c r="C79"/>
  <c r="B83"/>
  <c r="D83"/>
  <c r="E83"/>
  <c r="F83"/>
  <c r="C85"/>
  <c r="E87"/>
  <c r="B87"/>
  <c r="D87"/>
  <c r="F87"/>
  <c r="G87"/>
  <c r="C88"/>
  <c r="D87" i="4"/>
  <c r="G87"/>
  <c r="F87"/>
  <c r="E87"/>
  <c r="H83"/>
  <c r="G83"/>
  <c r="F83"/>
  <c r="E83"/>
  <c r="D83"/>
  <c r="C83"/>
  <c r="G73"/>
  <c r="F73"/>
  <c r="E73"/>
  <c r="C73"/>
  <c r="B73"/>
  <c r="H67"/>
  <c r="G67"/>
  <c r="E67"/>
  <c r="C67"/>
  <c r="D62"/>
  <c r="G62"/>
  <c r="F62"/>
  <c r="E62"/>
  <c r="C62"/>
  <c r="H55"/>
  <c r="G55"/>
  <c r="E55"/>
  <c r="D55"/>
  <c r="C55"/>
  <c r="G34"/>
  <c r="E34"/>
  <c r="C34"/>
  <c r="H25"/>
  <c r="G25"/>
  <c r="E25"/>
  <c r="D25"/>
  <c r="C25"/>
  <c r="H16"/>
  <c r="G16"/>
  <c r="F16"/>
  <c r="E16"/>
  <c r="D16"/>
  <c r="C16"/>
  <c r="B30" i="8"/>
  <c r="B32"/>
  <c r="C72"/>
  <c r="E84"/>
  <c r="B42" i="6"/>
  <c r="B91"/>
  <c r="E75"/>
  <c r="B85"/>
  <c r="E89"/>
  <c r="B55" i="4"/>
  <c r="F55"/>
  <c r="F89"/>
  <c r="H62"/>
  <c r="D73"/>
  <c r="H73"/>
  <c r="C83" i="5"/>
  <c r="G83"/>
  <c r="C72"/>
  <c r="C69"/>
  <c r="C64"/>
  <c r="B64" i="4"/>
  <c r="C57" i="5"/>
  <c r="C52"/>
  <c r="C48"/>
  <c r="C44"/>
  <c r="C39"/>
  <c r="C33"/>
  <c r="B33" i="4"/>
  <c r="B34" s="1"/>
  <c r="C23" i="5"/>
  <c r="D34" i="4"/>
  <c r="H34"/>
  <c r="F67"/>
  <c r="C86" i="5"/>
  <c r="C80"/>
  <c r="B80" i="4"/>
  <c r="C76" i="5"/>
  <c r="D67"/>
  <c r="C67"/>
  <c r="E62"/>
  <c r="C62"/>
  <c r="C49"/>
  <c r="C45"/>
  <c r="E53"/>
  <c r="C53"/>
  <c r="C32"/>
  <c r="B32" i="4"/>
  <c r="C22" i="5"/>
  <c r="C14"/>
  <c r="B14" i="4"/>
  <c r="C13" i="5"/>
  <c r="C87"/>
  <c r="C81"/>
  <c r="C77"/>
  <c r="C59"/>
  <c r="C50"/>
  <c r="C46"/>
  <c r="C42"/>
  <c r="B42" i="4"/>
  <c r="C37" i="5"/>
  <c r="C31"/>
  <c r="B31" i="4"/>
  <c r="G25" i="5"/>
  <c r="C20"/>
  <c r="B20" i="4"/>
  <c r="C16" i="5"/>
  <c r="F16"/>
  <c r="F25" i="4"/>
  <c r="F34"/>
  <c r="D67"/>
  <c r="D89"/>
  <c r="H87"/>
  <c r="F89" i="5"/>
  <c r="C82"/>
  <c r="C78"/>
  <c r="C65"/>
  <c r="C60"/>
  <c r="B60" i="4"/>
  <c r="C55" i="5"/>
  <c r="C51"/>
  <c r="C47"/>
  <c r="E40"/>
  <c r="C40"/>
  <c r="C29"/>
  <c r="B29" i="4"/>
  <c r="C27" i="5"/>
  <c r="C18"/>
  <c r="B16"/>
  <c r="B89"/>
  <c r="C73"/>
  <c r="B18" i="4"/>
  <c r="G89" i="5"/>
  <c r="B69" i="4"/>
  <c r="B36"/>
  <c r="B24"/>
  <c r="B13"/>
  <c r="B23"/>
  <c r="B59"/>
  <c r="B65"/>
  <c r="B78"/>
  <c r="B86"/>
  <c r="B87" s="1"/>
  <c r="C61" i="5"/>
  <c r="D34"/>
  <c r="B38" i="4"/>
  <c r="C66" i="5"/>
  <c r="B15" i="4"/>
  <c r="B27"/>
  <c r="B39"/>
  <c r="B81"/>
  <c r="B83" s="1"/>
  <c r="B85"/>
  <c r="B22"/>
  <c r="B37"/>
  <c r="B82"/>
  <c r="G89"/>
  <c r="E89"/>
  <c r="C87"/>
  <c r="C89"/>
  <c r="B12"/>
  <c r="B16"/>
  <c r="B57"/>
  <c r="B62" s="1"/>
  <c r="H89"/>
  <c r="C34" i="5"/>
  <c r="C89"/>
  <c r="B66" i="4"/>
  <c r="B67"/>
  <c r="E93" i="8"/>
  <c r="B24"/>
  <c r="B93"/>
  <c r="B28"/>
  <c r="F44"/>
  <c r="C68"/>
  <c r="C84"/>
  <c r="B44"/>
  <c r="B89" i="7"/>
  <c r="C87"/>
  <c r="C89"/>
  <c r="C91" i="6"/>
  <c r="H91"/>
  <c r="C25" i="5"/>
  <c r="E91" i="6"/>
  <c r="B25" i="4"/>
  <c r="B89" l="1"/>
</calcChain>
</file>

<file path=xl/sharedStrings.xml><?xml version="1.0" encoding="utf-8"?>
<sst xmlns="http://schemas.openxmlformats.org/spreadsheetml/2006/main" count="406" uniqueCount="140">
  <si>
    <t>Secretaría General Técnica</t>
  </si>
  <si>
    <t>Subidrección General de Estadística</t>
  </si>
  <si>
    <t>GANADO PORCINO</t>
  </si>
  <si>
    <t>Análisis provincial del censo de animales por tipos, MAYO 2014 (número de animales)</t>
  </si>
  <si>
    <t>Provincias y Comunidades Autónomas</t>
  </si>
  <si>
    <t>Total animales</t>
  </si>
  <si>
    <t>Lechones</t>
  </si>
  <si>
    <t>Cerdos de 20-49 kg (peso vivo)</t>
  </si>
  <si>
    <t>Cerdos en cebo</t>
  </si>
  <si>
    <t>Total cerdos de cebo (peso vivo)</t>
  </si>
  <si>
    <t>De 50-79 kg</t>
  </si>
  <si>
    <t>De 80-109 kg</t>
  </si>
  <si>
    <t>&gt; 109 kg</t>
  </si>
  <si>
    <t xml:space="preserve"> Coruña (La)</t>
  </si>
  <si>
    <t xml:space="preserve"> Lugo</t>
  </si>
  <si>
    <t xml:space="preserve"> Orense</t>
  </si>
  <si>
    <t xml:space="preserve"> Pontevedra</t>
  </si>
  <si>
    <t xml:space="preserve"> GALICIA</t>
  </si>
  <si>
    <t xml:space="preserve"> P. DE ASTURIAS</t>
  </si>
  <si>
    <t xml:space="preserve"> CANTABRIA</t>
  </si>
  <si>
    <t xml:space="preserve"> Alava</t>
  </si>
  <si>
    <t xml:space="preserve"> Guipúzcoa</t>
  </si>
  <si>
    <t xml:space="preserve"> Vizcaya</t>
  </si>
  <si>
    <t xml:space="preserve"> PAIS VASCO</t>
  </si>
  <si>
    <t xml:space="preserve"> NAVARRA</t>
  </si>
  <si>
    <t xml:space="preserve"> LA RIOJA</t>
  </si>
  <si>
    <t xml:space="preserve"> Huesca</t>
  </si>
  <si>
    <t xml:space="preserve"> Teruel</t>
  </si>
  <si>
    <t xml:space="preserve"> Zaragoza</t>
  </si>
  <si>
    <t xml:space="preserve"> ARAGON</t>
  </si>
  <si>
    <t xml:space="preserve"> Barcelona</t>
  </si>
  <si>
    <t xml:space="preserve"> Girona</t>
  </si>
  <si>
    <t xml:space="preserve"> Lleida</t>
  </si>
  <si>
    <t xml:space="preserve"> Tarragona</t>
  </si>
  <si>
    <t xml:space="preserve"> CATALUÑA</t>
  </si>
  <si>
    <t xml:space="preserve"> BALEARES</t>
  </si>
  <si>
    <t>MADRID</t>
  </si>
  <si>
    <t xml:space="preserve"> Avila</t>
  </si>
  <si>
    <t xml:space="preserve"> Burgos</t>
  </si>
  <si>
    <t xml:space="preserve"> León</t>
  </si>
  <si>
    <t xml:space="preserve"> Palencia</t>
  </si>
  <si>
    <t xml:space="preserve"> Salamanca</t>
  </si>
  <si>
    <t xml:space="preserve"> Segovia</t>
  </si>
  <si>
    <t xml:space="preserve"> Soria</t>
  </si>
  <si>
    <t xml:space="preserve"> Valladolid</t>
  </si>
  <si>
    <t xml:space="preserve"> Zamora</t>
  </si>
  <si>
    <t xml:space="preserve"> CASTILLA LEON</t>
  </si>
  <si>
    <t xml:space="preserve"> Albacete</t>
  </si>
  <si>
    <t xml:space="preserve"> Ciudad Real</t>
  </si>
  <si>
    <t xml:space="preserve"> Cuenca</t>
  </si>
  <si>
    <t xml:space="preserve"> Guadalajara</t>
  </si>
  <si>
    <t xml:space="preserve"> Toledo</t>
  </si>
  <si>
    <t xml:space="preserve"> CASTILLA LA MANCHA</t>
  </si>
  <si>
    <t xml:space="preserve"> Alicante</t>
  </si>
  <si>
    <t xml:space="preserve"> Castellón</t>
  </si>
  <si>
    <t xml:space="preserve"> Valencia</t>
  </si>
  <si>
    <t xml:space="preserve"> C. VALENCIANA</t>
  </si>
  <si>
    <t xml:space="preserve"> R. DE MURCIA</t>
  </si>
  <si>
    <t xml:space="preserve"> Badajoz</t>
  </si>
  <si>
    <t xml:space="preserve"> Caceres</t>
  </si>
  <si>
    <t xml:space="preserve"> EXTREMADURA</t>
  </si>
  <si>
    <t xml:space="preserve"> Almería</t>
  </si>
  <si>
    <t xml:space="preserve"> Cádiz</t>
  </si>
  <si>
    <t xml:space="preserve"> Córdoba</t>
  </si>
  <si>
    <t xml:space="preserve"> Granada</t>
  </si>
  <si>
    <t xml:space="preserve"> Huelva</t>
  </si>
  <si>
    <t xml:space="preserve"> Jaén</t>
  </si>
  <si>
    <t xml:space="preserve"> Málaga</t>
  </si>
  <si>
    <t xml:space="preserve"> Sevilla</t>
  </si>
  <si>
    <t xml:space="preserve"> ANDALUCIA</t>
  </si>
  <si>
    <t xml:space="preserve"> Palmas (Las)</t>
  </si>
  <si>
    <t xml:space="preserve"> S. C. Tenerife</t>
  </si>
  <si>
    <t xml:space="preserve"> CANARIAS</t>
  </si>
  <si>
    <t>ESPAÑA</t>
  </si>
  <si>
    <t>Madrid</t>
  </si>
  <si>
    <t>Cerdas criando o en reposo</t>
  </si>
  <si>
    <t>Cerdas cubiertas más veces</t>
  </si>
  <si>
    <t>Cerdas cubiertas por 1ª vez</t>
  </si>
  <si>
    <t>Cerdas todavía no cubiertas</t>
  </si>
  <si>
    <t>Han parido</t>
  </si>
  <si>
    <t>Nunca han parido</t>
  </si>
  <si>
    <t>Total Cerdas Reproductoras</t>
  </si>
  <si>
    <t>Cerdas Reproductoras</t>
  </si>
  <si>
    <t>Verracos</t>
  </si>
  <si>
    <r>
      <t xml:space="preserve">GANADO PORCINO </t>
    </r>
    <r>
      <rPr>
        <b/>
        <vertAlign val="superscript"/>
        <sz val="10"/>
        <rFont val="Arial"/>
        <family val="2"/>
      </rPr>
      <t>(1)</t>
    </r>
  </si>
  <si>
    <t xml:space="preserve"> </t>
  </si>
  <si>
    <t>(1) No incluye el porcino ibérico</t>
  </si>
  <si>
    <t>EFECTIVOS GANADEROS</t>
  </si>
  <si>
    <t>IBÉRICO MAYO 2014</t>
  </si>
  <si>
    <t xml:space="preserve">                                                                                                                                                               </t>
  </si>
  <si>
    <t>Provincias y</t>
  </si>
  <si>
    <t>Cerdos</t>
  </si>
  <si>
    <t>Cerdos para cebo de 50 o más kg de p.v.</t>
  </si>
  <si>
    <t>Comunidades Autónomas</t>
  </si>
  <si>
    <t>Total</t>
  </si>
  <si>
    <t>de 20 a 49</t>
  </si>
  <si>
    <t>De 50 a 79</t>
  </si>
  <si>
    <t>De 80 a 109</t>
  </si>
  <si>
    <t>kg de p.v.</t>
  </si>
  <si>
    <t xml:space="preserve">MADRID 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</si>
  <si>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</si>
  <si>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</si>
  <si>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</si>
  <si>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</si>
  <si>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</si>
  <si>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</si>
  <si>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</si>
  <si>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</si>
  <si>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</si>
  <si>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 xml:space="preserve"> CASTILLA Y LEON</t>
  </si>
  <si>
    <t>Ciudad Real</t>
  </si>
  <si>
    <t>Toledo</t>
  </si>
  <si>
    <t xml:space="preserve"> CASTILLA-LA MANCHA</t>
  </si>
  <si>
    <t>Badajoz</t>
  </si>
  <si>
    <t>Cáceres</t>
  </si>
  <si>
    <t>Almeria</t>
  </si>
  <si>
    <t>Cádiz</t>
  </si>
  <si>
    <t>Córdoba</t>
  </si>
  <si>
    <t>Granada</t>
  </si>
  <si>
    <t>Huelva</t>
  </si>
  <si>
    <t>Jaén</t>
  </si>
  <si>
    <t>Málaga</t>
  </si>
  <si>
    <t>Sevilla</t>
  </si>
  <si>
    <t>Reproductores de 50 o más kg de p.v.</t>
  </si>
  <si>
    <t>Cerdas reproductoras</t>
  </si>
  <si>
    <t>Que nunca han parido</t>
  </si>
  <si>
    <t>Que ya han parido</t>
  </si>
  <si>
    <t>No cubiertas</t>
  </si>
  <si>
    <t>Cubiertas</t>
  </si>
  <si>
    <t>Resultados enviados a posteriori</t>
  </si>
  <si>
    <t>Estimaciones</t>
  </si>
  <si>
    <t>Cerdos 20-49</t>
  </si>
  <si>
    <t>Cerdos&gt;50</t>
  </si>
  <si>
    <t>Cerdos 50-79</t>
  </si>
  <si>
    <t>Cerdos 80-109</t>
  </si>
  <si>
    <t>Cálculos</t>
  </si>
  <si>
    <t>El total nacional quedaría</t>
  </si>
  <si>
    <t>De &lt; 109 Kg.</t>
  </si>
  <si>
    <t>ENCUESTAS GANADERAS, 2014</t>
  </si>
  <si>
    <t>ENCUESTAS GANADERAS,  2014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</si>
</sst>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#,##0.0"/>
    <numFmt numFmtId="166" formatCode="#,##0__"/>
  </numFmts>
  <fonts count="20">
    <font>
      <sz val="11"/>
      <color theme="1"/>
      <name val="Calibri"/>
      <family val="2"/>
      <scheme val="minor"/>
    </font>
    <font>
      <sz val="10"/>
      <name val="Arial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i/>
      <sz val="11"/>
      <name val="Arial"/>
      <family val="2"/>
    </font>
    <font>
      <sz val="11"/>
      <name val="Helv"/>
    </font>
    <font>
      <i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165" fontId="7" fillId="0" borderId="0" applyFont="0" applyFill="0" applyBorder="0" applyAlignment="0" applyProtection="0">
      <alignment horizontal="right"/>
    </xf>
  </cellStyleXfs>
  <cellXfs count="402">
    <xf numFmtId="0" fontId="0" fillId="0" borderId="0" xfId="0"/>
    <xf numFmtId="0" fontId="1" fillId="0" borderId="0" xfId="2"/>
    <xf numFmtId="0" fontId="2" fillId="0" borderId="0" xfId="2" applyFont="1"/>
    <xf numFmtId="0" fontId="3" fillId="0" borderId="0" xfId="2" applyFont="1" applyAlignment="1">
      <alignment horizontal="left"/>
    </xf>
    <xf numFmtId="0" fontId="6" fillId="0" borderId="0" xfId="2" applyFont="1"/>
    <xf numFmtId="3" fontId="1" fillId="0" borderId="0" xfId="2" applyNumberFormat="1"/>
    <xf numFmtId="17" fontId="1" fillId="0" borderId="0" xfId="2" applyNumberFormat="1"/>
    <xf numFmtId="0" fontId="3" fillId="0" borderId="0" xfId="2" applyFont="1"/>
    <xf numFmtId="0" fontId="6" fillId="0" borderId="1" xfId="2" applyFont="1" applyBorder="1"/>
    <xf numFmtId="0" fontId="6" fillId="0" borderId="2" xfId="2" applyFont="1" applyBorder="1"/>
    <xf numFmtId="0" fontId="6" fillId="0" borderId="3" xfId="2" applyFont="1" applyBorder="1"/>
    <xf numFmtId="0" fontId="6" fillId="0" borderId="1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3" fontId="6" fillId="0" borderId="5" xfId="2" applyNumberFormat="1" applyFont="1" applyFill="1" applyBorder="1"/>
    <xf numFmtId="0" fontId="5" fillId="0" borderId="4" xfId="2" applyFont="1" applyFill="1" applyBorder="1" applyAlignment="1">
      <alignment horizontal="left"/>
    </xf>
    <xf numFmtId="3" fontId="5" fillId="2" borderId="6" xfId="2" applyNumberFormat="1" applyFont="1" applyFill="1" applyBorder="1" applyAlignment="1">
      <alignment horizontal="right"/>
    </xf>
    <xf numFmtId="0" fontId="5" fillId="0" borderId="7" xfId="2" applyFont="1" applyFill="1" applyBorder="1" applyAlignment="1">
      <alignment horizontal="left"/>
    </xf>
    <xf numFmtId="3" fontId="5" fillId="0" borderId="8" xfId="2" applyNumberFormat="1" applyFont="1" applyFill="1" applyBorder="1"/>
    <xf numFmtId="3" fontId="5" fillId="0" borderId="9" xfId="2" applyNumberFormat="1" applyFont="1" applyFill="1" applyBorder="1"/>
    <xf numFmtId="0" fontId="5" fillId="0" borderId="10" xfId="2" applyFont="1" applyFill="1" applyBorder="1" applyAlignment="1">
      <alignment horizontal="left"/>
    </xf>
    <xf numFmtId="3" fontId="5" fillId="0" borderId="6" xfId="2" applyNumberFormat="1" applyFont="1" applyFill="1" applyBorder="1"/>
    <xf numFmtId="0" fontId="5" fillId="0" borderId="11" xfId="2" applyFont="1" applyFill="1" applyBorder="1" applyAlignment="1">
      <alignment horizontal="left"/>
    </xf>
    <xf numFmtId="0" fontId="5" fillId="0" borderId="12" xfId="2" applyFont="1" applyFill="1" applyBorder="1" applyAlignment="1">
      <alignment horizontal="left"/>
    </xf>
    <xf numFmtId="0" fontId="6" fillId="0" borderId="0" xfId="2" applyFont="1" applyFill="1" applyBorder="1"/>
    <xf numFmtId="0" fontId="6" fillId="0" borderId="12" xfId="2" quotePrefix="1" applyFont="1" applyFill="1" applyBorder="1" applyAlignment="1">
      <alignment horizontal="left"/>
    </xf>
    <xf numFmtId="3" fontId="6" fillId="0" borderId="6" xfId="2" applyNumberFormat="1" applyFont="1" applyFill="1" applyBorder="1"/>
    <xf numFmtId="3" fontId="6" fillId="0" borderId="13" xfId="2" applyNumberFormat="1" applyFont="1" applyFill="1" applyBorder="1"/>
    <xf numFmtId="3" fontId="6" fillId="0" borderId="14" xfId="2" applyNumberFormat="1" applyFont="1" applyBorder="1"/>
    <xf numFmtId="0" fontId="6" fillId="0" borderId="0" xfId="2" applyFont="1" applyFill="1"/>
    <xf numFmtId="0" fontId="6" fillId="0" borderId="10" xfId="2" quotePrefix="1" applyFont="1" applyFill="1" applyBorder="1" applyAlignment="1">
      <alignment horizontal="left"/>
    </xf>
    <xf numFmtId="0" fontId="6" fillId="0" borderId="10" xfId="2" applyFont="1" applyFill="1" applyBorder="1" applyAlignment="1">
      <alignment horizontal="left"/>
    </xf>
    <xf numFmtId="0" fontId="5" fillId="0" borderId="0" xfId="2" applyFont="1"/>
    <xf numFmtId="0" fontId="6" fillId="0" borderId="1" xfId="2" quotePrefix="1" applyFont="1" applyFill="1" applyBorder="1" applyAlignment="1">
      <alignment horizontal="left"/>
    </xf>
    <xf numFmtId="3" fontId="18" fillId="0" borderId="13" xfId="2" applyNumberFormat="1" applyFont="1" applyBorder="1"/>
    <xf numFmtId="0" fontId="6" fillId="0" borderId="4" xfId="2" quotePrefix="1" applyFont="1" applyFill="1" applyBorder="1" applyAlignment="1">
      <alignment horizontal="left"/>
    </xf>
    <xf numFmtId="3" fontId="18" fillId="0" borderId="6" xfId="2" applyNumberFormat="1" applyFont="1" applyBorder="1"/>
    <xf numFmtId="0" fontId="5" fillId="0" borderId="11" xfId="2" quotePrefix="1" applyFont="1" applyFill="1" applyBorder="1" applyAlignment="1">
      <alignment horizontal="left"/>
    </xf>
    <xf numFmtId="0" fontId="6" fillId="0" borderId="12" xfId="2" applyFont="1" applyFill="1" applyBorder="1" applyAlignment="1">
      <alignment horizontal="left"/>
    </xf>
    <xf numFmtId="164" fontId="5" fillId="0" borderId="7" xfId="1" applyNumberFormat="1" applyFont="1" applyFill="1" applyBorder="1"/>
    <xf numFmtId="0" fontId="9" fillId="0" borderId="0" xfId="2" quotePrefix="1" applyFont="1"/>
    <xf numFmtId="3" fontId="6" fillId="0" borderId="0" xfId="2" applyNumberFormat="1" applyFont="1"/>
    <xf numFmtId="3" fontId="6" fillId="0" borderId="13" xfId="2" applyNumberFormat="1" applyFont="1" applyFill="1" applyBorder="1" applyAlignment="1">
      <alignment horizontal="right"/>
    </xf>
    <xf numFmtId="3" fontId="6" fillId="0" borderId="6" xfId="2" applyNumberFormat="1" applyFont="1" applyFill="1" applyBorder="1" applyAlignment="1">
      <alignment horizontal="right"/>
    </xf>
    <xf numFmtId="3" fontId="5" fillId="0" borderId="6" xfId="2" applyNumberFormat="1" applyFont="1" applyFill="1" applyBorder="1" applyAlignment="1">
      <alignment horizontal="right"/>
    </xf>
    <xf numFmtId="3" fontId="5" fillId="0" borderId="5" xfId="2" applyNumberFormat="1" applyFont="1" applyFill="1" applyBorder="1" applyAlignment="1">
      <alignment horizontal="right"/>
    </xf>
    <xf numFmtId="3" fontId="5" fillId="0" borderId="14" xfId="2" applyNumberFormat="1" applyFont="1" applyFill="1" applyBorder="1" applyAlignment="1">
      <alignment horizontal="right"/>
    </xf>
    <xf numFmtId="0" fontId="5" fillId="0" borderId="1" xfId="2" applyFont="1" applyFill="1" applyBorder="1" applyAlignment="1">
      <alignment horizontal="left"/>
    </xf>
    <xf numFmtId="3" fontId="5" fillId="0" borderId="15" xfId="2" applyNumberFormat="1" applyFont="1" applyFill="1" applyBorder="1" applyAlignment="1">
      <alignment horizontal="right"/>
    </xf>
    <xf numFmtId="3" fontId="6" fillId="0" borderId="8" xfId="2" applyNumberFormat="1" applyFont="1" applyFill="1" applyBorder="1" applyAlignment="1">
      <alignment horizontal="right"/>
    </xf>
    <xf numFmtId="3" fontId="5" fillId="0" borderId="16" xfId="2" applyNumberFormat="1" applyFont="1" applyFill="1" applyBorder="1"/>
    <xf numFmtId="3" fontId="6" fillId="0" borderId="5" xfId="2" applyNumberFormat="1" applyFont="1" applyBorder="1" applyAlignment="1">
      <alignment horizontal="right" vertical="center"/>
    </xf>
    <xf numFmtId="3" fontId="6" fillId="0" borderId="6" xfId="2" applyNumberFormat="1" applyFont="1" applyBorder="1" applyAlignment="1">
      <alignment horizontal="right" vertical="center"/>
    </xf>
    <xf numFmtId="1" fontId="6" fillId="0" borderId="6" xfId="2" applyNumberFormat="1" applyFont="1" applyBorder="1"/>
    <xf numFmtId="3" fontId="6" fillId="0" borderId="9" xfId="2" applyNumberFormat="1" applyFont="1" applyFill="1" applyBorder="1" applyAlignment="1">
      <alignment horizontal="right"/>
    </xf>
    <xf numFmtId="3" fontId="6" fillId="0" borderId="15" xfId="2" applyNumberFormat="1" applyFont="1" applyFill="1" applyBorder="1" applyAlignment="1">
      <alignment horizontal="right"/>
    </xf>
    <xf numFmtId="3" fontId="6" fillId="0" borderId="5" xfId="2" applyNumberFormat="1" applyFont="1" applyFill="1" applyBorder="1" applyAlignment="1">
      <alignment horizontal="right"/>
    </xf>
    <xf numFmtId="0" fontId="5" fillId="0" borderId="10" xfId="2" quotePrefix="1" applyFont="1" applyFill="1" applyBorder="1" applyAlignment="1">
      <alignment horizontal="left"/>
    </xf>
    <xf numFmtId="3" fontId="5" fillId="0" borderId="14" xfId="2" applyNumberFormat="1" applyFont="1" applyFill="1" applyBorder="1"/>
    <xf numFmtId="3" fontId="5" fillId="2" borderId="13" xfId="2" applyNumberFormat="1" applyFont="1" applyFill="1" applyBorder="1" applyAlignment="1">
      <alignment horizontal="right"/>
    </xf>
    <xf numFmtId="3" fontId="5" fillId="2" borderId="9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1" fillId="0" borderId="0" xfId="2" applyFont="1"/>
    <xf numFmtId="0" fontId="12" fillId="0" borderId="0" xfId="2" applyFont="1" applyBorder="1"/>
    <xf numFmtId="0" fontId="13" fillId="0" borderId="0" xfId="2" applyFont="1"/>
    <xf numFmtId="0" fontId="6" fillId="0" borderId="17" xfId="2" applyFont="1" applyBorder="1"/>
    <xf numFmtId="0" fontId="6" fillId="0" borderId="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166" fontId="6" fillId="0" borderId="6" xfId="2" applyNumberFormat="1" applyFont="1" applyBorder="1" applyAlignment="1">
      <alignment horizontal="right"/>
    </xf>
    <xf numFmtId="3" fontId="5" fillId="2" borderId="0" xfId="2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3" fontId="5" fillId="2" borderId="14" xfId="2" applyNumberFormat="1" applyFont="1" applyFill="1" applyBorder="1" applyAlignment="1">
      <alignment horizontal="right"/>
    </xf>
    <xf numFmtId="1" fontId="6" fillId="0" borderId="13" xfId="2" applyNumberFormat="1" applyFont="1" applyBorder="1" applyAlignment="1">
      <alignment horizontal="right"/>
    </xf>
    <xf numFmtId="166" fontId="5" fillId="0" borderId="9" xfId="2" applyNumberFormat="1" applyFont="1" applyBorder="1" applyAlignment="1">
      <alignment horizontal="right"/>
    </xf>
    <xf numFmtId="166" fontId="5" fillId="0" borderId="16" xfId="2" applyNumberFormat="1" applyFont="1" applyBorder="1" applyAlignment="1">
      <alignment horizontal="right"/>
    </xf>
    <xf numFmtId="166" fontId="6" fillId="0" borderId="13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/>
    </xf>
    <xf numFmtId="166" fontId="6" fillId="0" borderId="15" xfId="2" applyNumberFormat="1" applyFont="1" applyBorder="1" applyAlignment="1">
      <alignment horizontal="right"/>
    </xf>
    <xf numFmtId="166" fontId="5" fillId="0" borderId="8" xfId="2" applyNumberFormat="1" applyFont="1" applyBorder="1" applyAlignment="1">
      <alignment horizontal="right"/>
    </xf>
    <xf numFmtId="166" fontId="6" fillId="0" borderId="6" xfId="2" applyNumberFormat="1" applyFont="1" applyBorder="1" applyAlignment="1" applyProtection="1">
      <alignment horizontal="right"/>
    </xf>
    <xf numFmtId="166" fontId="6" fillId="0" borderId="0" xfId="2" applyNumberFormat="1" applyFont="1" applyBorder="1" applyAlignment="1" applyProtection="1">
      <alignment horizontal="right"/>
    </xf>
    <xf numFmtId="166" fontId="6" fillId="0" borderId="5" xfId="2" applyNumberFormat="1" applyFont="1" applyBorder="1" applyAlignment="1" applyProtection="1">
      <alignment horizontal="right"/>
    </xf>
    <xf numFmtId="166" fontId="5" fillId="0" borderId="18" xfId="2" applyNumberFormat="1" applyFont="1" applyBorder="1" applyAlignment="1">
      <alignment horizontal="right"/>
    </xf>
    <xf numFmtId="166" fontId="5" fillId="0" borderId="13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/>
    </xf>
    <xf numFmtId="166" fontId="6" fillId="0" borderId="9" xfId="2" applyNumberFormat="1" applyFont="1" applyBorder="1" applyAlignment="1">
      <alignment horizontal="right"/>
    </xf>
    <xf numFmtId="166" fontId="6" fillId="0" borderId="17" xfId="2" applyNumberFormat="1" applyFont="1" applyBorder="1" applyAlignment="1">
      <alignment horizontal="right"/>
    </xf>
    <xf numFmtId="0" fontId="6" fillId="0" borderId="18" xfId="2" applyFont="1" applyBorder="1"/>
    <xf numFmtId="0" fontId="6" fillId="0" borderId="0" xfId="2" applyFont="1" applyBorder="1"/>
    <xf numFmtId="166" fontId="6" fillId="0" borderId="0" xfId="2" applyNumberFormat="1" applyFont="1" applyBorder="1"/>
    <xf numFmtId="0" fontId="6" fillId="0" borderId="3" xfId="2" applyFont="1" applyBorder="1" applyAlignment="1">
      <alignment horizontal="center"/>
    </xf>
    <xf numFmtId="3" fontId="6" fillId="2" borderId="6" xfId="2" applyNumberFormat="1" applyFont="1" applyFill="1" applyBorder="1" applyAlignment="1">
      <alignment horizontal="right"/>
    </xf>
    <xf numFmtId="3" fontId="6" fillId="2" borderId="14" xfId="2" applyNumberFormat="1" applyFont="1" applyFill="1" applyBorder="1" applyAlignment="1">
      <alignment horizontal="right"/>
    </xf>
    <xf numFmtId="166" fontId="5" fillId="0" borderId="13" xfId="2" applyNumberFormat="1" applyFont="1" applyBorder="1" applyAlignment="1" applyProtection="1">
      <alignment horizontal="right"/>
    </xf>
    <xf numFmtId="3" fontId="5" fillId="0" borderId="8" xfId="2" applyNumberFormat="1" applyFont="1" applyBorder="1" applyAlignment="1">
      <alignment horizontal="right"/>
    </xf>
    <xf numFmtId="3" fontId="5" fillId="0" borderId="8" xfId="2" applyNumberFormat="1" applyFont="1" applyBorder="1" applyAlignment="1" applyProtection="1">
      <alignment horizontal="right"/>
    </xf>
    <xf numFmtId="3" fontId="5" fillId="0" borderId="16" xfId="2" applyNumberFormat="1" applyFont="1" applyBorder="1" applyAlignment="1">
      <alignment horizontal="right"/>
    </xf>
    <xf numFmtId="166" fontId="5" fillId="0" borderId="5" xfId="2" applyNumberFormat="1" applyFont="1" applyBorder="1" applyAlignment="1">
      <alignment horizontal="right"/>
    </xf>
    <xf numFmtId="166" fontId="5" fillId="0" borderId="14" xfId="2" applyNumberFormat="1" applyFont="1" applyBorder="1" applyAlignment="1">
      <alignment horizontal="right"/>
    </xf>
    <xf numFmtId="3" fontId="6" fillId="0" borderId="5" xfId="2" applyNumberFormat="1" applyFont="1" applyBorder="1" applyAlignment="1" applyProtection="1">
      <alignment horizontal="right"/>
    </xf>
    <xf numFmtId="3" fontId="5" fillId="0" borderId="9" xfId="2" applyNumberFormat="1" applyFont="1" applyBorder="1" applyAlignment="1">
      <alignment horizontal="right"/>
    </xf>
    <xf numFmtId="3" fontId="5" fillId="0" borderId="5" xfId="2" applyNumberFormat="1" applyFont="1" applyBorder="1" applyAlignment="1">
      <alignment horizontal="right"/>
    </xf>
    <xf numFmtId="3" fontId="5" fillId="0" borderId="14" xfId="2" applyNumberFormat="1" applyFont="1" applyBorder="1" applyAlignment="1">
      <alignment horizontal="right"/>
    </xf>
    <xf numFmtId="3" fontId="6" fillId="0" borderId="6" xfId="2" applyNumberFormat="1" applyFont="1" applyBorder="1" applyAlignment="1" applyProtection="1">
      <alignment horizontal="right"/>
    </xf>
    <xf numFmtId="3" fontId="6" fillId="0" borderId="5" xfId="2" applyNumberFormat="1" applyFont="1" applyBorder="1" applyAlignment="1">
      <alignment horizontal="right"/>
    </xf>
    <xf numFmtId="3" fontId="6" fillId="0" borderId="14" xfId="2" applyNumberFormat="1" applyFont="1" applyBorder="1" applyAlignment="1" applyProtection="1">
      <alignment horizontal="right"/>
    </xf>
    <xf numFmtId="3" fontId="5" fillId="0" borderId="16" xfId="2" applyNumberFormat="1" applyFont="1" applyBorder="1" applyAlignment="1" applyProtection="1">
      <alignment horizontal="right"/>
    </xf>
    <xf numFmtId="3" fontId="6" fillId="0" borderId="19" xfId="2" applyNumberFormat="1" applyFont="1" applyBorder="1" applyAlignment="1" applyProtection="1">
      <alignment horizontal="right"/>
    </xf>
    <xf numFmtId="3" fontId="6" fillId="0" borderId="8" xfId="2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0" fontId="5" fillId="0" borderId="0" xfId="2" applyFont="1" applyBorder="1"/>
    <xf numFmtId="166" fontId="6" fillId="0" borderId="0" xfId="2" applyNumberFormat="1" applyFont="1"/>
    <xf numFmtId="0" fontId="14" fillId="0" borderId="0" xfId="2" applyFont="1" applyBorder="1"/>
    <xf numFmtId="0" fontId="14" fillId="0" borderId="0" xfId="2" applyFont="1" applyFill="1" applyBorder="1"/>
    <xf numFmtId="0" fontId="3" fillId="0" borderId="0" xfId="2" applyFont="1" applyFill="1" applyBorder="1"/>
    <xf numFmtId="166" fontId="6" fillId="0" borderId="20" xfId="2" applyNumberFormat="1" applyFont="1" applyBorder="1" applyAlignment="1">
      <alignment horizontal="right"/>
    </xf>
    <xf numFmtId="166" fontId="6" fillId="0" borderId="14" xfId="2" applyNumberFormat="1" applyFont="1" applyBorder="1" applyAlignment="1" applyProtection="1">
      <alignment horizontal="right"/>
    </xf>
    <xf numFmtId="3" fontId="18" fillId="0" borderId="21" xfId="2" applyNumberFormat="1" applyFont="1" applyBorder="1"/>
    <xf numFmtId="3" fontId="18" fillId="0" borderId="20" xfId="2" applyNumberFormat="1" applyFont="1" applyBorder="1"/>
    <xf numFmtId="3" fontId="6" fillId="0" borderId="14" xfId="3" applyNumberFormat="1" applyFont="1" applyBorder="1"/>
    <xf numFmtId="3" fontId="6" fillId="0" borderId="3" xfId="3" applyNumberFormat="1" applyFont="1" applyBorder="1"/>
    <xf numFmtId="3" fontId="6" fillId="0" borderId="6" xfId="2" applyNumberFormat="1" applyFont="1" applyBorder="1"/>
    <xf numFmtId="3" fontId="5" fillId="0" borderId="3" xfId="2" applyNumberFormat="1" applyFont="1" applyFill="1" applyBorder="1" applyAlignment="1">
      <alignment horizontal="right"/>
    </xf>
    <xf numFmtId="3" fontId="6" fillId="0" borderId="16" xfId="2" applyNumberFormat="1" applyFont="1" applyFill="1" applyBorder="1" applyAlignment="1">
      <alignment horizontal="right"/>
    </xf>
    <xf numFmtId="1" fontId="6" fillId="0" borderId="14" xfId="2" applyNumberFormat="1" applyFont="1" applyBorder="1"/>
    <xf numFmtId="3" fontId="6" fillId="0" borderId="3" xfId="2" applyNumberFormat="1" applyFont="1" applyFill="1" applyBorder="1" applyAlignment="1">
      <alignment horizontal="right"/>
    </xf>
    <xf numFmtId="166" fontId="5" fillId="0" borderId="21" xfId="2" applyNumberFormat="1" applyFont="1" applyBorder="1" applyAlignment="1" applyProtection="1">
      <alignment horizontal="right"/>
    </xf>
    <xf numFmtId="3" fontId="6" fillId="0" borderId="20" xfId="2" applyNumberFormat="1" applyFont="1" applyBorder="1" applyAlignment="1" applyProtection="1">
      <alignment horizontal="right"/>
    </xf>
    <xf numFmtId="0" fontId="5" fillId="0" borderId="12" xfId="2" applyFont="1" applyBorder="1"/>
    <xf numFmtId="0" fontId="5" fillId="2" borderId="10" xfId="2" applyFont="1" applyFill="1" applyBorder="1" applyAlignment="1">
      <alignment horizontal="center"/>
    </xf>
    <xf numFmtId="0" fontId="5" fillId="0" borderId="6" xfId="2" applyFont="1" applyBorder="1"/>
    <xf numFmtId="0" fontId="5" fillId="0" borderId="6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0" borderId="9" xfId="2" applyFont="1" applyBorder="1"/>
    <xf numFmtId="0" fontId="5" fillId="0" borderId="8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24" xfId="2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0" borderId="26" xfId="2" applyFont="1" applyBorder="1"/>
    <xf numFmtId="0" fontId="5" fillId="0" borderId="26" xfId="2" applyFont="1" applyBorder="1" applyAlignment="1"/>
    <xf numFmtId="0" fontId="5" fillId="0" borderId="26" xfId="2" applyFont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0" borderId="27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6" xfId="2" applyFont="1" applyBorder="1"/>
    <xf numFmtId="0" fontId="5" fillId="0" borderId="3" xfId="2" applyFont="1" applyBorder="1"/>
    <xf numFmtId="0" fontId="5" fillId="0" borderId="21" xfId="2" applyFont="1" applyFill="1" applyBorder="1" applyAlignment="1">
      <alignment horizontal="center"/>
    </xf>
    <xf numFmtId="1" fontId="6" fillId="0" borderId="21" xfId="2" applyNumberFormat="1" applyFont="1" applyBorder="1" applyAlignment="1">
      <alignment horizontal="right"/>
    </xf>
    <xf numFmtId="3" fontId="18" fillId="0" borderId="15" xfId="2" applyNumberFormat="1" applyFont="1" applyBorder="1"/>
    <xf numFmtId="3" fontId="18" fillId="0" borderId="5" xfId="2" applyNumberFormat="1" applyFont="1" applyBorder="1"/>
    <xf numFmtId="3" fontId="5" fillId="2" borderId="8" xfId="2" applyNumberFormat="1" applyFont="1" applyFill="1" applyBorder="1" applyAlignment="1">
      <alignment horizontal="right"/>
    </xf>
    <xf numFmtId="3" fontId="5" fillId="2" borderId="15" xfId="2" applyNumberFormat="1" applyFont="1" applyFill="1" applyBorder="1" applyAlignment="1">
      <alignment horizontal="right"/>
    </xf>
    <xf numFmtId="3" fontId="6" fillId="0" borderId="51" xfId="2" applyNumberFormat="1" applyFont="1" applyFill="1" applyBorder="1" applyAlignment="1">
      <alignment horizontal="right"/>
    </xf>
    <xf numFmtId="3" fontId="6" fillId="0" borderId="52" xfId="2" applyNumberFormat="1" applyFont="1" applyFill="1" applyBorder="1" applyAlignment="1">
      <alignment horizontal="right"/>
    </xf>
    <xf numFmtId="3" fontId="6" fillId="0" borderId="15" xfId="3" applyNumberFormat="1" applyFont="1" applyBorder="1"/>
    <xf numFmtId="3" fontId="6" fillId="0" borderId="5" xfId="3" applyNumberFormat="1" applyFont="1" applyBorder="1"/>
    <xf numFmtId="3" fontId="5" fillId="0" borderId="13" xfId="2" applyNumberFormat="1" applyFont="1" applyFill="1" applyBorder="1" applyAlignment="1">
      <alignment horizontal="right"/>
    </xf>
    <xf numFmtId="3" fontId="6" fillId="0" borderId="13" xfId="3" applyNumberFormat="1" applyFont="1" applyBorder="1"/>
    <xf numFmtId="3" fontId="6" fillId="0" borderId="6" xfId="3" applyNumberFormat="1" applyFont="1" applyBorder="1"/>
    <xf numFmtId="3" fontId="6" fillId="0" borderId="14" xfId="2" applyNumberFormat="1" applyFont="1" applyFill="1" applyBorder="1" applyAlignment="1">
      <alignment horizontal="right"/>
    </xf>
    <xf numFmtId="3" fontId="18" fillId="0" borderId="3" xfId="2" applyNumberFormat="1" applyFont="1" applyBorder="1"/>
    <xf numFmtId="3" fontId="18" fillId="0" borderId="14" xfId="2" applyNumberFormat="1" applyFont="1" applyBorder="1"/>
    <xf numFmtId="3" fontId="5" fillId="2" borderId="3" xfId="2" applyNumberFormat="1" applyFont="1" applyFill="1" applyBorder="1" applyAlignment="1">
      <alignment horizontal="right"/>
    </xf>
    <xf numFmtId="3" fontId="5" fillId="2" borderId="16" xfId="2" applyNumberFormat="1" applyFont="1" applyFill="1" applyBorder="1" applyAlignment="1">
      <alignment horizontal="right"/>
    </xf>
    <xf numFmtId="3" fontId="6" fillId="0" borderId="3" xfId="2" applyNumberFormat="1" applyFont="1" applyFill="1" applyBorder="1"/>
    <xf numFmtId="3" fontId="6" fillId="0" borderId="14" xfId="2" applyNumberFormat="1" applyFont="1" applyFill="1" applyBorder="1"/>
    <xf numFmtId="0" fontId="6" fillId="0" borderId="6" xfId="2" applyFont="1" applyBorder="1"/>
    <xf numFmtId="0" fontId="6" fillId="0" borderId="15" xfId="2" applyFont="1" applyBorder="1"/>
    <xf numFmtId="166" fontId="6" fillId="0" borderId="5" xfId="2" applyNumberFormat="1" applyFont="1" applyBorder="1" applyAlignment="1">
      <alignment horizontal="right"/>
    </xf>
    <xf numFmtId="166" fontId="5" fillId="0" borderId="15" xfId="2" applyNumberFormat="1" applyFont="1" applyBorder="1" applyAlignment="1">
      <alignment horizontal="right"/>
    </xf>
    <xf numFmtId="166" fontId="6" fillId="0" borderId="8" xfId="2" applyNumberFormat="1" applyFont="1" applyBorder="1" applyAlignment="1">
      <alignment horizontal="right"/>
    </xf>
    <xf numFmtId="166" fontId="5" fillId="0" borderId="28" xfId="2" applyNumberFormat="1" applyFont="1" applyBorder="1" applyAlignment="1">
      <alignment horizontal="right"/>
    </xf>
    <xf numFmtId="0" fontId="6" fillId="2" borderId="29" xfId="2" applyFont="1" applyFill="1" applyBorder="1" applyAlignment="1">
      <alignment horizontal="center"/>
    </xf>
    <xf numFmtId="0" fontId="6" fillId="2" borderId="30" xfId="2" applyFont="1" applyFill="1" applyBorder="1" applyAlignment="1">
      <alignment horizontal="left"/>
    </xf>
    <xf numFmtId="0" fontId="5" fillId="2" borderId="31" xfId="2" applyFont="1" applyFill="1" applyBorder="1" applyAlignment="1">
      <alignment horizontal="left"/>
    </xf>
    <xf numFmtId="0" fontId="5" fillId="2" borderId="29" xfId="2" applyFont="1" applyFill="1" applyBorder="1" applyAlignment="1">
      <alignment horizontal="left"/>
    </xf>
    <xf numFmtId="0" fontId="6" fillId="0" borderId="29" xfId="2" applyFont="1" applyBorder="1"/>
    <xf numFmtId="0" fontId="6" fillId="0" borderId="30" xfId="2" applyFont="1" applyBorder="1"/>
    <xf numFmtId="0" fontId="6" fillId="0" borderId="30" xfId="2" applyFont="1" applyFill="1" applyBorder="1"/>
    <xf numFmtId="0" fontId="5" fillId="0" borderId="31" xfId="2" applyFont="1" applyBorder="1"/>
    <xf numFmtId="0" fontId="5" fillId="0" borderId="29" xfId="2" applyFont="1" applyBorder="1"/>
    <xf numFmtId="0" fontId="6" fillId="0" borderId="31" xfId="2" applyFont="1" applyBorder="1"/>
    <xf numFmtId="166" fontId="5" fillId="0" borderId="15" xfId="2" applyNumberFormat="1" applyFont="1" applyBorder="1" applyAlignment="1" applyProtection="1">
      <alignment horizontal="right"/>
    </xf>
    <xf numFmtId="0" fontId="5" fillId="0" borderId="30" xfId="2" applyFont="1" applyBorder="1"/>
    <xf numFmtId="0" fontId="15" fillId="0" borderId="0" xfId="2" applyFont="1"/>
    <xf numFmtId="0" fontId="15" fillId="0" borderId="0" xfId="2" applyFont="1" applyAlignment="1">
      <alignment horizontal="left"/>
    </xf>
    <xf numFmtId="0" fontId="13" fillId="0" borderId="12" xfId="2" applyFont="1" applyBorder="1" applyAlignment="1">
      <alignment horizontal="left"/>
    </xf>
    <xf numFmtId="3" fontId="13" fillId="0" borderId="13" xfId="2" applyNumberFormat="1" applyFont="1" applyFill="1" applyBorder="1"/>
    <xf numFmtId="3" fontId="13" fillId="0" borderId="21" xfId="2" applyNumberFormat="1" applyFont="1" applyFill="1" applyBorder="1"/>
    <xf numFmtId="0" fontId="13" fillId="0" borderId="10" xfId="2" applyFont="1" applyBorder="1" applyAlignment="1">
      <alignment horizontal="left"/>
    </xf>
    <xf numFmtId="3" fontId="13" fillId="0" borderId="6" xfId="2" applyNumberFormat="1" applyFont="1" applyFill="1" applyBorder="1"/>
    <xf numFmtId="3" fontId="13" fillId="0" borderId="20" xfId="2" applyNumberFormat="1" applyFont="1" applyFill="1" applyBorder="1"/>
    <xf numFmtId="0" fontId="12" fillId="0" borderId="10" xfId="2" applyFont="1" applyBorder="1" applyAlignment="1">
      <alignment horizontal="left"/>
    </xf>
    <xf numFmtId="3" fontId="12" fillId="0" borderId="6" xfId="2" applyNumberFormat="1" applyFont="1" applyFill="1" applyBorder="1"/>
    <xf numFmtId="3" fontId="12" fillId="0" borderId="20" xfId="2" applyNumberFormat="1" applyFont="1" applyFill="1" applyBorder="1"/>
    <xf numFmtId="0" fontId="12" fillId="0" borderId="11" xfId="2" applyFont="1" applyBorder="1" applyAlignment="1">
      <alignment horizontal="left"/>
    </xf>
    <xf numFmtId="3" fontId="12" fillId="0" borderId="9" xfId="2" applyNumberFormat="1" applyFont="1" applyFill="1" applyBorder="1"/>
    <xf numFmtId="3" fontId="12" fillId="0" borderId="18" xfId="2" applyNumberFormat="1" applyFont="1" applyFill="1" applyBorder="1"/>
    <xf numFmtId="0" fontId="12" fillId="0" borderId="12" xfId="2" applyFont="1" applyFill="1" applyBorder="1" applyAlignment="1">
      <alignment horizontal="left"/>
    </xf>
    <xf numFmtId="3" fontId="12" fillId="0" borderId="0" xfId="2" applyNumberFormat="1" applyFont="1" applyFill="1" applyBorder="1"/>
    <xf numFmtId="3" fontId="12" fillId="0" borderId="13" xfId="2" applyNumberFormat="1" applyFont="1" applyFill="1" applyBorder="1"/>
    <xf numFmtId="3" fontId="12" fillId="0" borderId="21" xfId="2" applyNumberFormat="1" applyFont="1" applyFill="1" applyBorder="1"/>
    <xf numFmtId="0" fontId="12" fillId="0" borderId="11" xfId="2" applyFont="1" applyFill="1" applyBorder="1" applyAlignment="1">
      <alignment horizontal="left"/>
    </xf>
    <xf numFmtId="3" fontId="12" fillId="0" borderId="17" xfId="2" applyNumberFormat="1" applyFont="1" applyFill="1" applyBorder="1"/>
    <xf numFmtId="3" fontId="12" fillId="0" borderId="27" xfId="2" applyNumberFormat="1" applyFont="1" applyFill="1" applyBorder="1"/>
    <xf numFmtId="0" fontId="13" fillId="0" borderId="12" xfId="2" quotePrefix="1" applyFont="1" applyFill="1" applyBorder="1" applyAlignment="1">
      <alignment horizontal="left"/>
    </xf>
    <xf numFmtId="0" fontId="13" fillId="0" borderId="10" xfId="2" quotePrefix="1" applyFont="1" applyFill="1" applyBorder="1" applyAlignment="1">
      <alignment horizontal="left"/>
    </xf>
    <xf numFmtId="0" fontId="13" fillId="0" borderId="10" xfId="2" applyFont="1" applyFill="1" applyBorder="1" applyAlignment="1">
      <alignment horizontal="left"/>
    </xf>
    <xf numFmtId="0" fontId="12" fillId="0" borderId="10" xfId="2" applyFont="1" applyFill="1" applyBorder="1" applyAlignment="1">
      <alignment horizontal="left"/>
    </xf>
    <xf numFmtId="0" fontId="12" fillId="0" borderId="12" xfId="2" applyFont="1" applyBorder="1" applyAlignment="1">
      <alignment horizontal="left"/>
    </xf>
    <xf numFmtId="3" fontId="12" fillId="0" borderId="15" xfId="2" applyNumberFormat="1" applyFont="1" applyFill="1" applyBorder="1"/>
    <xf numFmtId="3" fontId="12" fillId="0" borderId="3" xfId="2" applyNumberFormat="1" applyFont="1" applyFill="1" applyBorder="1"/>
    <xf numFmtId="0" fontId="13" fillId="0" borderId="12" xfId="2" applyFont="1" applyFill="1" applyBorder="1" applyAlignment="1">
      <alignment horizontal="left"/>
    </xf>
    <xf numFmtId="0" fontId="12" fillId="0" borderId="0" xfId="2" applyFont="1" applyBorder="1" applyAlignment="1">
      <alignment horizontal="left"/>
    </xf>
    <xf numFmtId="3" fontId="12" fillId="0" borderId="8" xfId="2" applyNumberFormat="1" applyFont="1" applyFill="1" applyBorder="1"/>
    <xf numFmtId="3" fontId="12" fillId="0" borderId="16" xfId="2" applyNumberFormat="1" applyFont="1" applyFill="1" applyBorder="1"/>
    <xf numFmtId="3" fontId="13" fillId="0" borderId="5" xfId="2" applyNumberFormat="1" applyFont="1" applyFill="1" applyBorder="1"/>
    <xf numFmtId="0" fontId="12" fillId="0" borderId="10" xfId="2" quotePrefix="1" applyFont="1" applyFill="1" applyBorder="1" applyAlignment="1">
      <alignment horizontal="left"/>
    </xf>
    <xf numFmtId="3" fontId="12" fillId="0" borderId="5" xfId="2" applyNumberFormat="1" applyFont="1" applyFill="1" applyBorder="1"/>
    <xf numFmtId="3" fontId="12" fillId="0" borderId="14" xfId="2" applyNumberFormat="1" applyFont="1" applyFill="1" applyBorder="1"/>
    <xf numFmtId="0" fontId="12" fillId="0" borderId="11" xfId="2" quotePrefix="1" applyFont="1" applyBorder="1" applyAlignment="1">
      <alignment horizontal="left"/>
    </xf>
    <xf numFmtId="0" fontId="13" fillId="0" borderId="1" xfId="2" applyFont="1" applyFill="1" applyBorder="1" applyAlignment="1">
      <alignment horizontal="left"/>
    </xf>
    <xf numFmtId="3" fontId="13" fillId="0" borderId="15" xfId="2" applyNumberFormat="1" applyFont="1" applyFill="1" applyBorder="1"/>
    <xf numFmtId="3" fontId="13" fillId="2" borderId="13" xfId="2" applyNumberFormat="1" applyFont="1" applyFill="1" applyBorder="1"/>
    <xf numFmtId="3" fontId="13" fillId="2" borderId="21" xfId="2" applyNumberFormat="1" applyFont="1" applyFill="1" applyBorder="1"/>
    <xf numFmtId="0" fontId="13" fillId="0" borderId="4" xfId="2" quotePrefix="1" applyFont="1" applyFill="1" applyBorder="1" applyAlignment="1">
      <alignment horizontal="left"/>
    </xf>
    <xf numFmtId="0" fontId="13" fillId="0" borderId="0" xfId="2" applyFont="1" applyFill="1"/>
    <xf numFmtId="0" fontId="13" fillId="0" borderId="4" xfId="2" applyFont="1" applyFill="1" applyBorder="1" applyAlignment="1">
      <alignment horizontal="left"/>
    </xf>
    <xf numFmtId="3" fontId="13" fillId="2" borderId="6" xfId="2" applyNumberFormat="1" applyFont="1" applyFill="1" applyBorder="1"/>
    <xf numFmtId="3" fontId="13" fillId="2" borderId="20" xfId="2" applyNumberFormat="1" applyFont="1" applyFill="1" applyBorder="1"/>
    <xf numFmtId="0" fontId="13" fillId="0" borderId="10" xfId="2" quotePrefix="1" applyFont="1" applyBorder="1" applyAlignment="1">
      <alignment horizontal="left"/>
    </xf>
    <xf numFmtId="3" fontId="13" fillId="0" borderId="3" xfId="2" applyNumberFormat="1" applyFont="1" applyFill="1" applyBorder="1"/>
    <xf numFmtId="3" fontId="13" fillId="0" borderId="14" xfId="2" applyNumberFormat="1" applyFont="1" applyFill="1" applyBorder="1"/>
    <xf numFmtId="0" fontId="12" fillId="0" borderId="4" xfId="2" applyFont="1" applyFill="1" applyBorder="1" applyAlignment="1">
      <alignment horizontal="left"/>
    </xf>
    <xf numFmtId="0" fontId="12" fillId="0" borderId="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164" fontId="12" fillId="2" borderId="7" xfId="1" applyNumberFormat="1" applyFont="1" applyFill="1" applyBorder="1"/>
    <xf numFmtId="3" fontId="12" fillId="0" borderId="17" xfId="2" applyNumberFormat="1" applyFont="1" applyBorder="1"/>
    <xf numFmtId="3" fontId="12" fillId="0" borderId="16" xfId="2" applyNumberFormat="1" applyFont="1" applyBorder="1"/>
    <xf numFmtId="3" fontId="13" fillId="0" borderId="0" xfId="2" applyNumberFormat="1" applyFont="1"/>
    <xf numFmtId="1" fontId="13" fillId="0" borderId="0" xfId="2" applyNumberFormat="1" applyFont="1"/>
    <xf numFmtId="3" fontId="13" fillId="0" borderId="0" xfId="2" applyNumberFormat="1" applyFont="1" applyFill="1" applyBorder="1"/>
    <xf numFmtId="3" fontId="13" fillId="0" borderId="9" xfId="2" applyNumberFormat="1" applyFont="1" applyFill="1" applyBorder="1"/>
    <xf numFmtId="0" fontId="12" fillId="0" borderId="11" xfId="2" quotePrefix="1" applyFont="1" applyFill="1" applyBorder="1" applyAlignment="1">
      <alignment horizontal="left"/>
    </xf>
    <xf numFmtId="3" fontId="13" fillId="0" borderId="19" xfId="2" applyNumberFormat="1" applyFont="1" applyFill="1" applyBorder="1"/>
    <xf numFmtId="164" fontId="12" fillId="0" borderId="46" xfId="1" applyNumberFormat="1" applyFont="1" applyFill="1" applyBorder="1"/>
    <xf numFmtId="3" fontId="12" fillId="0" borderId="28" xfId="2" applyNumberFormat="1" applyFont="1" applyBorder="1"/>
    <xf numFmtId="3" fontId="12" fillId="0" borderId="19" xfId="2" applyNumberFormat="1" applyFont="1" applyBorder="1"/>
    <xf numFmtId="3" fontId="13" fillId="0" borderId="47" xfId="2" applyNumberFormat="1" applyFont="1" applyFill="1" applyBorder="1" applyAlignment="1">
      <alignment horizontal="right"/>
    </xf>
    <xf numFmtId="3" fontId="13" fillId="0" borderId="13" xfId="2" applyNumberFormat="1" applyFont="1" applyBorder="1" applyAlignment="1">
      <alignment horizontal="right"/>
    </xf>
    <xf numFmtId="3" fontId="13" fillId="0" borderId="48" xfId="2" applyNumberFormat="1" applyFont="1" applyFill="1" applyBorder="1" applyAlignment="1">
      <alignment horizontal="right"/>
    </xf>
    <xf numFmtId="3" fontId="13" fillId="0" borderId="53" xfId="2" applyNumberFormat="1" applyFont="1" applyFill="1" applyBorder="1" applyAlignment="1">
      <alignment horizontal="right"/>
    </xf>
    <xf numFmtId="3" fontId="13" fillId="0" borderId="6" xfId="2" applyNumberFormat="1" applyFont="1" applyBorder="1" applyAlignment="1">
      <alignment horizontal="right"/>
    </xf>
    <xf numFmtId="3" fontId="13" fillId="0" borderId="49" xfId="2" applyNumberFormat="1" applyFont="1" applyFill="1" applyBorder="1" applyAlignment="1">
      <alignment horizontal="right"/>
    </xf>
    <xf numFmtId="3" fontId="12" fillId="2" borderId="5" xfId="2" applyNumberFormat="1" applyFont="1" applyFill="1" applyBorder="1"/>
    <xf numFmtId="3" fontId="12" fillId="2" borderId="6" xfId="2" applyNumberFormat="1" applyFont="1" applyFill="1" applyBorder="1" applyAlignment="1">
      <alignment horizontal="right"/>
    </xf>
    <xf numFmtId="3" fontId="12" fillId="2" borderId="20" xfId="2" applyNumberFormat="1" applyFont="1" applyFill="1" applyBorder="1" applyAlignment="1">
      <alignment horizontal="right"/>
    </xf>
    <xf numFmtId="0" fontId="12" fillId="0" borderId="7" xfId="2" applyFont="1" applyFill="1" applyBorder="1" applyAlignment="1">
      <alignment horizontal="left"/>
    </xf>
    <xf numFmtId="3" fontId="12" fillId="0" borderId="2" xfId="2" applyNumberFormat="1" applyFont="1" applyFill="1" applyBorder="1"/>
    <xf numFmtId="3" fontId="12" fillId="0" borderId="26" xfId="2" applyNumberFormat="1" applyFont="1" applyFill="1" applyBorder="1"/>
    <xf numFmtId="0" fontId="13" fillId="0" borderId="1" xfId="2" quotePrefix="1" applyFont="1" applyFill="1" applyBorder="1" applyAlignment="1">
      <alignment horizontal="left"/>
    </xf>
    <xf numFmtId="1" fontId="13" fillId="0" borderId="2" xfId="2" applyNumberFormat="1" applyFont="1" applyBorder="1"/>
    <xf numFmtId="1" fontId="13" fillId="0" borderId="0" xfId="2" applyNumberFormat="1" applyFont="1" applyBorder="1"/>
    <xf numFmtId="0" fontId="12" fillId="3" borderId="10" xfId="2" applyFont="1" applyFill="1" applyBorder="1" applyAlignment="1">
      <alignment horizontal="left"/>
    </xf>
    <xf numFmtId="3" fontId="19" fillId="0" borderId="13" xfId="2" applyNumberFormat="1" applyFont="1" applyBorder="1"/>
    <xf numFmtId="3" fontId="19" fillId="0" borderId="21" xfId="2" applyNumberFormat="1" applyFont="1" applyBorder="1"/>
    <xf numFmtId="3" fontId="19" fillId="0" borderId="6" xfId="2" applyNumberFormat="1" applyFont="1" applyBorder="1"/>
    <xf numFmtId="3" fontId="19" fillId="0" borderId="20" xfId="2" applyNumberFormat="1" applyFont="1" applyBorder="1"/>
    <xf numFmtId="1" fontId="12" fillId="0" borderId="13" xfId="2" applyNumberFormat="1" applyFont="1" applyBorder="1"/>
    <xf numFmtId="1" fontId="12" fillId="0" borderId="21" xfId="2" applyNumberFormat="1" applyFont="1" applyBorder="1"/>
    <xf numFmtId="3" fontId="13" fillId="0" borderId="26" xfId="2" applyNumberFormat="1" applyFont="1" applyFill="1" applyBorder="1"/>
    <xf numFmtId="3" fontId="13" fillId="0" borderId="45" xfId="2" applyNumberFormat="1" applyFont="1" applyFill="1" applyBorder="1"/>
    <xf numFmtId="164" fontId="12" fillId="0" borderId="7" xfId="1" applyNumberFormat="1" applyFont="1" applyFill="1" applyBorder="1"/>
    <xf numFmtId="3" fontId="12" fillId="0" borderId="7" xfId="2" applyNumberFormat="1" applyFont="1" applyBorder="1"/>
    <xf numFmtId="3" fontId="12" fillId="0" borderId="50" xfId="2" applyNumberFormat="1" applyFont="1" applyBorder="1"/>
    <xf numFmtId="0" fontId="17" fillId="0" borderId="0" xfId="2" quotePrefix="1" applyFont="1"/>
    <xf numFmtId="17" fontId="13" fillId="0" borderId="0" xfId="2" applyNumberFormat="1" applyFont="1"/>
    <xf numFmtId="17" fontId="12" fillId="0" borderId="1" xfId="2" quotePrefix="1" applyNumberFormat="1" applyFont="1" applyBorder="1" applyAlignment="1">
      <alignment horizontal="center"/>
    </xf>
    <xf numFmtId="17" fontId="12" fillId="0" borderId="2" xfId="2" quotePrefix="1" applyNumberFormat="1" applyFont="1" applyBorder="1" applyAlignment="1">
      <alignment horizontal="center"/>
    </xf>
    <xf numFmtId="17" fontId="12" fillId="0" borderId="3" xfId="2" quotePrefix="1" applyNumberFormat="1" applyFont="1" applyBorder="1" applyAlignment="1">
      <alignment horizontal="center"/>
    </xf>
    <xf numFmtId="0" fontId="12" fillId="0" borderId="4" xfId="2" quotePrefix="1" applyFont="1" applyBorder="1" applyAlignment="1">
      <alignment horizontal="center"/>
    </xf>
    <xf numFmtId="0" fontId="12" fillId="0" borderId="0" xfId="2" quotePrefix="1" applyFont="1" applyBorder="1" applyAlignment="1">
      <alignment horizontal="center"/>
    </xf>
    <xf numFmtId="0" fontId="12" fillId="0" borderId="14" xfId="2" quotePrefix="1" applyFont="1" applyBorder="1" applyAlignment="1">
      <alignment horizontal="center"/>
    </xf>
    <xf numFmtId="0" fontId="12" fillId="0" borderId="7" xfId="2" quotePrefix="1" applyFont="1" applyBorder="1" applyAlignment="1">
      <alignment horizontal="center"/>
    </xf>
    <xf numFmtId="0" fontId="12" fillId="0" borderId="17" xfId="2" quotePrefix="1" applyFont="1" applyBorder="1" applyAlignment="1">
      <alignment horizontal="center"/>
    </xf>
    <xf numFmtId="0" fontId="12" fillId="0" borderId="16" xfId="2" quotePrefix="1" applyFont="1" applyBorder="1" applyAlignment="1">
      <alignment horizontal="center"/>
    </xf>
    <xf numFmtId="0" fontId="12" fillId="0" borderId="12" xfId="2" quotePrefix="1" applyFont="1" applyBorder="1" applyAlignment="1">
      <alignment horizontal="center" vertical="center" wrapText="1"/>
    </xf>
    <xf numFmtId="0" fontId="12" fillId="0" borderId="10" xfId="2" quotePrefix="1" applyFont="1" applyBorder="1" applyAlignment="1">
      <alignment horizontal="center" vertical="center" wrapText="1"/>
    </xf>
    <xf numFmtId="0" fontId="13" fillId="0" borderId="10" xfId="2" applyFont="1" applyBorder="1"/>
    <xf numFmtId="0" fontId="13" fillId="0" borderId="11" xfId="2" applyFont="1" applyBorder="1"/>
    <xf numFmtId="0" fontId="12" fillId="0" borderId="33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12" fillId="0" borderId="34" xfId="2" quotePrefix="1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 wrapText="1"/>
    </xf>
    <xf numFmtId="0" fontId="12" fillId="0" borderId="39" xfId="2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43" xfId="2" applyFont="1" applyBorder="1" applyAlignment="1">
      <alignment horizontal="center" vertical="center" wrapText="1"/>
    </xf>
    <xf numFmtId="0" fontId="12" fillId="0" borderId="45" xfId="2" quotePrefix="1" applyFont="1" applyBorder="1" applyAlignment="1">
      <alignment horizontal="center" vertical="center" wrapText="1"/>
    </xf>
    <xf numFmtId="0" fontId="12" fillId="0" borderId="27" xfId="2" quotePrefix="1" applyFont="1" applyBorder="1" applyAlignment="1">
      <alignment horizontal="center" vertical="center" wrapText="1"/>
    </xf>
    <xf numFmtId="0" fontId="12" fillId="0" borderId="44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0" fontId="12" fillId="0" borderId="35" xfId="2" applyFont="1" applyFill="1" applyBorder="1" applyAlignment="1">
      <alignment horizontal="center" vertical="center" wrapText="1"/>
    </xf>
    <xf numFmtId="0" fontId="12" fillId="0" borderId="36" xfId="2" applyFont="1" applyFill="1" applyBorder="1" applyAlignment="1">
      <alignment horizontal="center" vertical="center" wrapText="1"/>
    </xf>
    <xf numFmtId="0" fontId="12" fillId="0" borderId="35" xfId="2" quotePrefix="1" applyFont="1" applyFill="1" applyBorder="1" applyAlignment="1">
      <alignment horizontal="center" vertical="center" wrapText="1"/>
    </xf>
    <xf numFmtId="0" fontId="12" fillId="0" borderId="37" xfId="2" applyFont="1" applyFill="1" applyBorder="1" applyAlignment="1">
      <alignment horizontal="center" vertical="center" wrapText="1"/>
    </xf>
    <xf numFmtId="0" fontId="12" fillId="0" borderId="32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17" fontId="4" fillId="0" borderId="1" xfId="2" quotePrefix="1" applyNumberFormat="1" applyFont="1" applyBorder="1" applyAlignment="1">
      <alignment horizontal="center"/>
    </xf>
    <xf numFmtId="17" fontId="4" fillId="0" borderId="2" xfId="2" quotePrefix="1" applyNumberFormat="1" applyFont="1" applyBorder="1" applyAlignment="1">
      <alignment horizontal="center"/>
    </xf>
    <xf numFmtId="17" fontId="4" fillId="0" borderId="3" xfId="2" quotePrefix="1" applyNumberFormat="1" applyFont="1" applyBorder="1" applyAlignment="1">
      <alignment horizontal="center"/>
    </xf>
    <xf numFmtId="0" fontId="5" fillId="0" borderId="4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0" fontId="5" fillId="0" borderId="14" xfId="2" quotePrefix="1" applyFont="1" applyBorder="1" applyAlignment="1">
      <alignment horizontal="center"/>
    </xf>
    <xf numFmtId="0" fontId="5" fillId="0" borderId="7" xfId="2" quotePrefix="1" applyFont="1" applyBorder="1" applyAlignment="1">
      <alignment horizontal="center"/>
    </xf>
    <xf numFmtId="0" fontId="5" fillId="0" borderId="17" xfId="2" quotePrefix="1" applyFont="1" applyBorder="1" applyAlignment="1">
      <alignment horizontal="center"/>
    </xf>
    <xf numFmtId="0" fontId="5" fillId="0" borderId="16" xfId="2" quotePrefix="1" applyFont="1" applyBorder="1" applyAlignment="1">
      <alignment horizontal="center"/>
    </xf>
    <xf numFmtId="0" fontId="12" fillId="0" borderId="12" xfId="2" quotePrefix="1" applyFont="1" applyFill="1" applyBorder="1" applyAlignment="1">
      <alignment horizontal="center" vertical="center" wrapText="1"/>
    </xf>
    <xf numFmtId="0" fontId="12" fillId="0" borderId="10" xfId="2" quotePrefix="1" applyFont="1" applyFill="1" applyBorder="1" applyAlignment="1">
      <alignment horizontal="center" vertical="center" wrapText="1"/>
    </xf>
    <xf numFmtId="0" fontId="13" fillId="0" borderId="10" xfId="2" applyFont="1" applyFill="1" applyBorder="1"/>
    <xf numFmtId="0" fontId="13" fillId="0" borderId="11" xfId="2" applyFont="1" applyFill="1" applyBorder="1"/>
    <xf numFmtId="0" fontId="12" fillId="0" borderId="33" xfId="2" applyFont="1" applyFill="1" applyBorder="1" applyAlignment="1">
      <alignment horizontal="center" vertical="center" wrapText="1"/>
    </xf>
    <xf numFmtId="0" fontId="12" fillId="0" borderId="34" xfId="2" applyFont="1" applyFill="1" applyBorder="1" applyAlignment="1">
      <alignment horizontal="center" vertical="center" wrapText="1"/>
    </xf>
    <xf numFmtId="0" fontId="12" fillId="0" borderId="34" xfId="2" quotePrefix="1" applyFont="1" applyFill="1" applyBorder="1" applyAlignment="1">
      <alignment horizontal="center" vertical="center" wrapText="1"/>
    </xf>
    <xf numFmtId="0" fontId="16" fillId="0" borderId="34" xfId="2" applyFont="1" applyFill="1" applyBorder="1" applyAlignment="1">
      <alignment horizontal="center" vertical="center" wrapText="1"/>
    </xf>
    <xf numFmtId="0" fontId="16" fillId="0" borderId="24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3" fillId="0" borderId="39" xfId="2" applyFont="1" applyFill="1" applyBorder="1" applyAlignment="1">
      <alignment horizontal="center" vertical="center" wrapText="1"/>
    </xf>
    <xf numFmtId="0" fontId="13" fillId="0" borderId="40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/>
    <xf numFmtId="0" fontId="13" fillId="0" borderId="6" xfId="2" applyFont="1" applyFill="1" applyBorder="1" applyAlignment="1">
      <alignment horizontal="center" wrapText="1"/>
    </xf>
    <xf numFmtId="0" fontId="13" fillId="0" borderId="9" xfId="2" applyFont="1" applyFill="1" applyBorder="1" applyAlignment="1">
      <alignment horizontal="center" wrapText="1"/>
    </xf>
    <xf numFmtId="0" fontId="12" fillId="0" borderId="6" xfId="2" quotePrefix="1" applyFont="1" applyFill="1" applyBorder="1" applyAlignment="1">
      <alignment horizontal="center" vertical="center" wrapText="1"/>
    </xf>
    <xf numFmtId="0" fontId="12" fillId="0" borderId="20" xfId="2" applyFont="1" applyFill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17" fontId="5" fillId="0" borderId="4" xfId="2" quotePrefix="1" applyNumberFormat="1" applyFont="1" applyBorder="1" applyAlignment="1">
      <alignment horizontal="center"/>
    </xf>
    <xf numFmtId="17" fontId="5" fillId="0" borderId="0" xfId="2" quotePrefix="1" applyNumberFormat="1" applyFont="1" applyBorder="1" applyAlignment="1">
      <alignment horizontal="center"/>
    </xf>
    <xf numFmtId="17" fontId="5" fillId="0" borderId="14" xfId="2" quotePrefix="1" applyNumberFormat="1" applyFont="1" applyBorder="1" applyAlignment="1">
      <alignment horizontal="center"/>
    </xf>
    <xf numFmtId="0" fontId="13" fillId="0" borderId="34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2" fillId="0" borderId="26" xfId="2" applyFont="1" applyFill="1" applyBorder="1" applyAlignment="1">
      <alignment horizontal="center" vertical="center" wrapText="1"/>
    </xf>
    <xf numFmtId="0" fontId="12" fillId="0" borderId="45" xfId="2" applyFont="1" applyFill="1" applyBorder="1" applyAlignment="1">
      <alignment horizontal="center" vertical="center" wrapText="1"/>
    </xf>
    <xf numFmtId="0" fontId="12" fillId="0" borderId="27" xfId="2" applyFont="1" applyFill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wrapText="1"/>
    </xf>
    <xf numFmtId="0" fontId="6" fillId="0" borderId="9" xfId="2" applyFont="1" applyBorder="1" applyAlignment="1">
      <alignment horizont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6" xfId="2" quotePrefix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17" fontId="5" fillId="0" borderId="1" xfId="2" quotePrefix="1" applyNumberFormat="1" applyFont="1" applyBorder="1" applyAlignment="1">
      <alignment horizontal="center"/>
    </xf>
    <xf numFmtId="17" fontId="5" fillId="0" borderId="2" xfId="2" quotePrefix="1" applyNumberFormat="1" applyFont="1" applyBorder="1" applyAlignment="1">
      <alignment horizontal="center"/>
    </xf>
    <xf numFmtId="17" fontId="5" fillId="0" borderId="3" xfId="2" quotePrefix="1" applyNumberFormat="1" applyFont="1" applyBorder="1" applyAlignment="1">
      <alignment horizontal="center"/>
    </xf>
    <xf numFmtId="0" fontId="5" fillId="0" borderId="12" xfId="2" quotePrefix="1" applyFont="1" applyBorder="1" applyAlignment="1">
      <alignment horizontal="center" vertical="center" wrapText="1"/>
    </xf>
    <xf numFmtId="0" fontId="5" fillId="0" borderId="10" xfId="2" quotePrefix="1" applyFont="1" applyBorder="1" applyAlignment="1">
      <alignment horizontal="center" vertical="center" wrapText="1"/>
    </xf>
    <xf numFmtId="0" fontId="6" fillId="0" borderId="10" xfId="2" applyFont="1" applyBorder="1"/>
    <xf numFmtId="0" fontId="6" fillId="0" borderId="11" xfId="2" applyFont="1" applyBorder="1"/>
    <xf numFmtId="0" fontId="5" fillId="0" borderId="33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4" xfId="2" quotePrefix="1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5" fillId="0" borderId="38" xfId="2" applyFont="1" applyFill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6" fillId="0" borderId="6" xfId="2" applyFont="1" applyBorder="1" applyAlignment="1"/>
    <xf numFmtId="0" fontId="6" fillId="0" borderId="9" xfId="2" applyFont="1" applyBorder="1" applyAlignment="1"/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5" xfId="2" quotePrefix="1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/>
    </xf>
    <xf numFmtId="0" fontId="5" fillId="0" borderId="36" xfId="2" applyFont="1" applyBorder="1" applyAlignment="1">
      <alignment horizontal="center"/>
    </xf>
    <xf numFmtId="0" fontId="5" fillId="0" borderId="37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5" fillId="0" borderId="26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8" xfId="2" applyFont="1" applyBorder="1" applyAlignment="1">
      <alignment horizontal="center"/>
    </xf>
    <xf numFmtId="0" fontId="5" fillId="0" borderId="39" xfId="2" applyFont="1" applyBorder="1" applyAlignment="1">
      <alignment horizontal="center"/>
    </xf>
    <xf numFmtId="0" fontId="5" fillId="0" borderId="40" xfId="2" applyFont="1" applyBorder="1" applyAlignment="1">
      <alignment horizontal="center"/>
    </xf>
    <xf numFmtId="0" fontId="5" fillId="0" borderId="41" xfId="2" applyFont="1" applyBorder="1" applyAlignment="1">
      <alignment horizontal="center"/>
    </xf>
    <xf numFmtId="0" fontId="5" fillId="0" borderId="42" xfId="2" applyFont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2 2" xfId="3"/>
    <cellStyle name="Publication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1097280</xdr:colOff>
      <xdr:row>3</xdr:row>
      <xdr:rowOff>38100</xdr:rowOff>
    </xdr:to>
    <xdr:pic>
      <xdr:nvPicPr>
        <xdr:cNvPr id="6157" name="Picture 11" descr="Bandaamarillarec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"/>
          <a:ext cx="25831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</xdr:colOff>
      <xdr:row>3</xdr:row>
      <xdr:rowOff>53340</xdr:rowOff>
    </xdr:to>
    <xdr:pic>
      <xdr:nvPicPr>
        <xdr:cNvPr id="615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941320" cy="5943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403860</xdr:colOff>
      <xdr:row>3</xdr:row>
      <xdr:rowOff>0</xdr:rowOff>
    </xdr:to>
    <xdr:pic>
      <xdr:nvPicPr>
        <xdr:cNvPr id="5133" name="Picture 3" descr="Bandaamarillarec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6040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746760</xdr:colOff>
      <xdr:row>3</xdr:row>
      <xdr:rowOff>30480</xdr:rowOff>
    </xdr:to>
    <xdr:pic>
      <xdr:nvPicPr>
        <xdr:cNvPr id="5134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94894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655320</xdr:colOff>
      <xdr:row>3</xdr:row>
      <xdr:rowOff>129540</xdr:rowOff>
    </xdr:to>
    <xdr:pic>
      <xdr:nvPicPr>
        <xdr:cNvPr id="410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41320" cy="6324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281940</xdr:colOff>
      <xdr:row>2</xdr:row>
      <xdr:rowOff>251460</xdr:rowOff>
    </xdr:to>
    <xdr:pic>
      <xdr:nvPicPr>
        <xdr:cNvPr id="3085" name="Picture 3" descr="Bandaamarillarec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604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624840</xdr:colOff>
      <xdr:row>2</xdr:row>
      <xdr:rowOff>289560</xdr:rowOff>
    </xdr:to>
    <xdr:pic>
      <xdr:nvPicPr>
        <xdr:cNvPr id="308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948940" cy="6248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632460</xdr:colOff>
      <xdr:row>3</xdr:row>
      <xdr:rowOff>45720</xdr:rowOff>
    </xdr:to>
    <xdr:pic>
      <xdr:nvPicPr>
        <xdr:cNvPr id="2061" name="Picture 3" descr="Bandaamarillarec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98420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975360</xdr:colOff>
      <xdr:row>3</xdr:row>
      <xdr:rowOff>83820</xdr:rowOff>
    </xdr:to>
    <xdr:pic>
      <xdr:nvPicPr>
        <xdr:cNvPr id="206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941320" cy="6172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9\Eurostat\Livestock%20Regional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3"/>
  <sheetViews>
    <sheetView showGridLines="0" showZeros="0" zoomScale="68" zoomScaleNormal="68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L26" sqref="L26"/>
    </sheetView>
  </sheetViews>
  <sheetFormatPr baseColWidth="10" defaultRowHeight="13.8"/>
  <cols>
    <col min="1" max="1" width="21.6640625" style="64" customWidth="1"/>
    <col min="2" max="2" width="18.88671875" style="64" customWidth="1"/>
    <col min="3" max="3" width="15.33203125" style="64" customWidth="1"/>
    <col min="4" max="4" width="14.109375" style="64" customWidth="1"/>
    <col min="5" max="5" width="14.33203125" style="64" customWidth="1"/>
    <col min="6" max="6" width="14.6640625" style="64" customWidth="1"/>
    <col min="7" max="7" width="14.109375" style="64" customWidth="1"/>
    <col min="8" max="16384" width="11.5546875" style="64"/>
  </cols>
  <sheetData>
    <row r="1" spans="1:8">
      <c r="D1" s="187" t="s">
        <v>0</v>
      </c>
    </row>
    <row r="2" spans="1:8">
      <c r="D2" s="188" t="s">
        <v>1</v>
      </c>
      <c r="E2" s="187"/>
    </row>
    <row r="3" spans="1:8" ht="15" customHeight="1" thickBot="1"/>
    <row r="4" spans="1:8">
      <c r="A4" s="280" t="s">
        <v>138</v>
      </c>
      <c r="B4" s="281"/>
      <c r="C4" s="281"/>
      <c r="D4" s="281"/>
      <c r="E4" s="281"/>
      <c r="F4" s="281"/>
      <c r="G4" s="281"/>
      <c r="H4" s="282"/>
    </row>
    <row r="5" spans="1:8">
      <c r="A5" s="283" t="s">
        <v>2</v>
      </c>
      <c r="B5" s="284"/>
      <c r="C5" s="284"/>
      <c r="D5" s="284"/>
      <c r="E5" s="284"/>
      <c r="F5" s="284"/>
      <c r="G5" s="284"/>
      <c r="H5" s="285"/>
    </row>
    <row r="6" spans="1:8" ht="14.4" thickBot="1">
      <c r="A6" s="286" t="s">
        <v>3</v>
      </c>
      <c r="B6" s="287"/>
      <c r="C6" s="287"/>
      <c r="D6" s="287"/>
      <c r="E6" s="287"/>
      <c r="F6" s="287"/>
      <c r="G6" s="287"/>
      <c r="H6" s="288"/>
    </row>
    <row r="7" spans="1:8" ht="12.75" customHeight="1">
      <c r="A7" s="289" t="s">
        <v>4</v>
      </c>
      <c r="B7" s="293" t="s">
        <v>5</v>
      </c>
      <c r="C7" s="298" t="s">
        <v>6</v>
      </c>
      <c r="D7" s="301" t="s">
        <v>7</v>
      </c>
      <c r="E7" s="304" t="s">
        <v>8</v>
      </c>
      <c r="F7" s="305"/>
      <c r="G7" s="305"/>
      <c r="H7" s="306"/>
    </row>
    <row r="8" spans="1:8" ht="12.75" customHeight="1">
      <c r="A8" s="290"/>
      <c r="B8" s="294"/>
      <c r="C8" s="299"/>
      <c r="D8" s="302"/>
      <c r="E8" s="307" t="s">
        <v>9</v>
      </c>
      <c r="F8" s="308" t="s">
        <v>10</v>
      </c>
      <c r="G8" s="307" t="s">
        <v>11</v>
      </c>
      <c r="H8" s="311" t="s">
        <v>12</v>
      </c>
    </row>
    <row r="9" spans="1:8" ht="12.75" customHeight="1">
      <c r="A9" s="290"/>
      <c r="B9" s="295"/>
      <c r="C9" s="299"/>
      <c r="D9" s="302"/>
      <c r="E9" s="302"/>
      <c r="F9" s="309"/>
      <c r="G9" s="302"/>
      <c r="H9" s="312"/>
    </row>
    <row r="10" spans="1:8">
      <c r="A10" s="291"/>
      <c r="B10" s="296"/>
      <c r="C10" s="299"/>
      <c r="D10" s="302"/>
      <c r="E10" s="302"/>
      <c r="F10" s="309"/>
      <c r="G10" s="302"/>
      <c r="H10" s="312"/>
    </row>
    <row r="11" spans="1:8" ht="34.5" customHeight="1" thickBot="1">
      <c r="A11" s="292"/>
      <c r="B11" s="297"/>
      <c r="C11" s="300"/>
      <c r="D11" s="303"/>
      <c r="E11" s="303"/>
      <c r="F11" s="310"/>
      <c r="G11" s="303"/>
      <c r="H11" s="313"/>
    </row>
    <row r="12" spans="1:8">
      <c r="A12" s="189" t="s">
        <v>13</v>
      </c>
      <c r="B12" s="190">
        <f>+C12+D12+E12+'RESULTADO FINAL PORCINO 2'!B12+'RESULTADO FINAL PORCINO 2'!C12</f>
        <v>231287</v>
      </c>
      <c r="C12" s="190">
        <v>85263</v>
      </c>
      <c r="D12" s="190">
        <v>21647</v>
      </c>
      <c r="E12" s="190">
        <v>78598</v>
      </c>
      <c r="F12" s="190">
        <v>24009</v>
      </c>
      <c r="G12" s="190">
        <v>32182</v>
      </c>
      <c r="H12" s="191">
        <v>22407</v>
      </c>
    </row>
    <row r="13" spans="1:8">
      <c r="A13" s="192" t="s">
        <v>14</v>
      </c>
      <c r="B13" s="193">
        <f>+C13+D13+E13+'RESULTADO FINAL PORCINO 2'!B13+'RESULTADO FINAL PORCINO 2'!C13</f>
        <v>232341</v>
      </c>
      <c r="C13" s="193">
        <v>44855</v>
      </c>
      <c r="D13" s="193">
        <v>87997</v>
      </c>
      <c r="E13" s="193">
        <v>88021</v>
      </c>
      <c r="F13" s="193">
        <v>43227</v>
      </c>
      <c r="G13" s="193">
        <v>22926</v>
      </c>
      <c r="H13" s="194">
        <v>21868</v>
      </c>
    </row>
    <row r="14" spans="1:8">
      <c r="A14" s="192" t="s">
        <v>15</v>
      </c>
      <c r="B14" s="193">
        <f>+C14+D14+E14+'RESULTADO FINAL PORCINO 2'!B14+'RESULTADO FINAL PORCINO 2'!C14</f>
        <v>308861</v>
      </c>
      <c r="C14" s="193">
        <v>101296</v>
      </c>
      <c r="D14" s="193">
        <v>52878</v>
      </c>
      <c r="E14" s="193">
        <v>118116</v>
      </c>
      <c r="F14" s="193">
        <v>55461</v>
      </c>
      <c r="G14" s="193">
        <v>30698</v>
      </c>
      <c r="H14" s="194">
        <v>31957</v>
      </c>
    </row>
    <row r="15" spans="1:8">
      <c r="A15" s="192" t="s">
        <v>16</v>
      </c>
      <c r="B15" s="193">
        <f>+C15+D15+E15+'RESULTADO FINAL PORCINO 2'!B15+'RESULTADO FINAL PORCINO 2'!C15</f>
        <v>319213</v>
      </c>
      <c r="C15" s="193">
        <v>52894</v>
      </c>
      <c r="D15" s="193">
        <v>92046</v>
      </c>
      <c r="E15" s="193">
        <v>148631</v>
      </c>
      <c r="F15" s="193">
        <v>64823</v>
      </c>
      <c r="G15" s="193">
        <v>52147</v>
      </c>
      <c r="H15" s="194">
        <v>31661</v>
      </c>
    </row>
    <row r="16" spans="1:8">
      <c r="A16" s="195" t="s">
        <v>17</v>
      </c>
      <c r="B16" s="196">
        <f>SUM(B12:B15)</f>
        <v>1091702</v>
      </c>
      <c r="C16" s="196">
        <f t="shared" ref="C16:H16" si="0">C12+C13+C14+C15</f>
        <v>284308</v>
      </c>
      <c r="D16" s="196">
        <f t="shared" si="0"/>
        <v>254568</v>
      </c>
      <c r="E16" s="196">
        <f t="shared" si="0"/>
        <v>433366</v>
      </c>
      <c r="F16" s="196">
        <f t="shared" si="0"/>
        <v>187520</v>
      </c>
      <c r="G16" s="196">
        <f t="shared" si="0"/>
        <v>137953</v>
      </c>
      <c r="H16" s="197">
        <f t="shared" si="0"/>
        <v>107893</v>
      </c>
    </row>
    <row r="17" spans="1:8" ht="14.4" thickBot="1">
      <c r="A17" s="198"/>
      <c r="B17" s="199"/>
      <c r="C17" s="199">
        <v>0</v>
      </c>
      <c r="D17" s="199">
        <v>0</v>
      </c>
      <c r="E17" s="199">
        <v>0</v>
      </c>
      <c r="F17" s="199">
        <v>0</v>
      </c>
      <c r="G17" s="199">
        <v>0</v>
      </c>
      <c r="H17" s="200">
        <v>0</v>
      </c>
    </row>
    <row r="18" spans="1:8">
      <c r="A18" s="201" t="s">
        <v>18</v>
      </c>
      <c r="B18" s="202">
        <f>+C18+D18+E18+'RESULTADO FINAL PORCINO 2'!B18+'RESULTADO FINAL PORCINO 2'!C18</f>
        <v>12536</v>
      </c>
      <c r="C18" s="203">
        <v>3298</v>
      </c>
      <c r="D18" s="203">
        <v>2546</v>
      </c>
      <c r="E18" s="203">
        <v>4729</v>
      </c>
      <c r="F18" s="203">
        <v>2110</v>
      </c>
      <c r="G18" s="203">
        <v>2328</v>
      </c>
      <c r="H18" s="204">
        <v>291</v>
      </c>
    </row>
    <row r="19" spans="1:8" ht="14.4" thickBot="1">
      <c r="A19" s="205"/>
      <c r="B19" s="199"/>
      <c r="C19" s="199"/>
      <c r="D19" s="206"/>
      <c r="E19" s="199"/>
      <c r="F19" s="199"/>
      <c r="G19" s="207"/>
      <c r="H19" s="200"/>
    </row>
    <row r="20" spans="1:8">
      <c r="A20" s="201" t="s">
        <v>19</v>
      </c>
      <c r="B20" s="203">
        <f>+C20+D20+E20+'RESULTADO FINAL PORCINO 2'!B20+'RESULTADO FINAL PORCINO 2'!C20</f>
        <v>2419</v>
      </c>
      <c r="C20" s="203">
        <v>328</v>
      </c>
      <c r="D20" s="203">
        <v>367</v>
      </c>
      <c r="E20" s="203">
        <v>1412</v>
      </c>
      <c r="F20" s="203">
        <v>480</v>
      </c>
      <c r="G20" s="203">
        <v>607</v>
      </c>
      <c r="H20" s="204">
        <v>325</v>
      </c>
    </row>
    <row r="21" spans="1:8" ht="14.4" thickBot="1">
      <c r="A21" s="205"/>
      <c r="B21" s="199"/>
      <c r="C21" s="199">
        <v>0</v>
      </c>
      <c r="D21" s="199">
        <v>0</v>
      </c>
      <c r="E21" s="199">
        <v>0</v>
      </c>
      <c r="F21" s="199">
        <v>0</v>
      </c>
      <c r="G21" s="207">
        <v>0</v>
      </c>
      <c r="H21" s="200">
        <v>0</v>
      </c>
    </row>
    <row r="22" spans="1:8">
      <c r="A22" s="208" t="s">
        <v>20</v>
      </c>
      <c r="B22" s="190">
        <f>+C22+D22+E22+'RESULTADO FINAL PORCINO 2'!B22+'RESULTADO FINAL PORCINO 2'!C22</f>
        <v>13734</v>
      </c>
      <c r="C22" s="190">
        <v>475</v>
      </c>
      <c r="D22" s="190">
        <v>4746</v>
      </c>
      <c r="E22" s="190">
        <v>8249</v>
      </c>
      <c r="F22" s="190">
        <v>3566</v>
      </c>
      <c r="G22" s="190">
        <v>3539</v>
      </c>
      <c r="H22" s="191">
        <v>1144</v>
      </c>
    </row>
    <row r="23" spans="1:8">
      <c r="A23" s="209" t="s">
        <v>21</v>
      </c>
      <c r="B23" s="193">
        <f>+C23+D23+E23+'RESULTADO FINAL PORCINO 2'!B23+'RESULTADO FINAL PORCINO 2'!C23</f>
        <v>5015</v>
      </c>
      <c r="C23" s="193">
        <v>847</v>
      </c>
      <c r="D23" s="193">
        <v>1353</v>
      </c>
      <c r="E23" s="193">
        <v>2304</v>
      </c>
      <c r="F23" s="193">
        <v>996</v>
      </c>
      <c r="G23" s="193">
        <v>988</v>
      </c>
      <c r="H23" s="194">
        <v>320</v>
      </c>
    </row>
    <row r="24" spans="1:8">
      <c r="A24" s="210" t="s">
        <v>22</v>
      </c>
      <c r="B24" s="193">
        <f>+C24+D24+E24+'RESULTADO FINAL PORCINO 2'!B24+'RESULTADO FINAL PORCINO 2'!C24</f>
        <v>4036</v>
      </c>
      <c r="C24" s="193">
        <v>225</v>
      </c>
      <c r="D24" s="193">
        <v>1317</v>
      </c>
      <c r="E24" s="193">
        <v>2390</v>
      </c>
      <c r="F24" s="193">
        <v>1170</v>
      </c>
      <c r="G24" s="193">
        <v>1154</v>
      </c>
      <c r="H24" s="194">
        <v>66</v>
      </c>
    </row>
    <row r="25" spans="1:8">
      <c r="A25" s="211" t="s">
        <v>23</v>
      </c>
      <c r="B25" s="196">
        <f t="shared" ref="B25:H25" si="1">SUM(B22:B24)</f>
        <v>22785</v>
      </c>
      <c r="C25" s="196">
        <f t="shared" si="1"/>
        <v>1547</v>
      </c>
      <c r="D25" s="196">
        <f t="shared" si="1"/>
        <v>7416</v>
      </c>
      <c r="E25" s="196">
        <f t="shared" si="1"/>
        <v>12943</v>
      </c>
      <c r="F25" s="196">
        <f t="shared" si="1"/>
        <v>5732</v>
      </c>
      <c r="G25" s="196">
        <f t="shared" si="1"/>
        <v>5681</v>
      </c>
      <c r="H25" s="197">
        <f t="shared" si="1"/>
        <v>1530</v>
      </c>
    </row>
    <row r="26" spans="1:8" ht="14.4" thickBot="1">
      <c r="A26" s="205"/>
      <c r="B26" s="199"/>
      <c r="C26" s="199">
        <v>0</v>
      </c>
      <c r="D26" s="206">
        <v>0</v>
      </c>
      <c r="E26" s="199">
        <v>0</v>
      </c>
      <c r="F26" s="199">
        <v>0</v>
      </c>
      <c r="G26" s="207">
        <v>0</v>
      </c>
      <c r="H26" s="200">
        <v>0</v>
      </c>
    </row>
    <row r="27" spans="1:8">
      <c r="A27" s="212" t="s">
        <v>24</v>
      </c>
      <c r="B27" s="203">
        <f>+C27+D27+E27+'RESULTADO FINAL PORCINO 2'!B27+'RESULTADO FINAL PORCINO 2'!C27</f>
        <v>402130.76886671741</v>
      </c>
      <c r="C27" s="203">
        <v>108906.58829273691</v>
      </c>
      <c r="D27" s="203">
        <v>58128.334276554771</v>
      </c>
      <c r="E27" s="213">
        <v>167289.0829381363</v>
      </c>
      <c r="F27" s="213">
        <v>105473.16782668911</v>
      </c>
      <c r="G27" s="213">
        <v>58167.935917160452</v>
      </c>
      <c r="H27" s="214">
        <v>3647.9791942867373</v>
      </c>
    </row>
    <row r="28" spans="1:8" ht="14.4" thickBot="1">
      <c r="A28" s="198"/>
      <c r="B28" s="199"/>
      <c r="C28" s="199"/>
      <c r="D28" s="206"/>
      <c r="E28" s="199"/>
      <c r="F28" s="199"/>
      <c r="G28" s="207"/>
      <c r="H28" s="200"/>
    </row>
    <row r="29" spans="1:8">
      <c r="A29" s="212" t="s">
        <v>25</v>
      </c>
      <c r="B29" s="203">
        <f>+C29+D29+E29+'RESULTADO FINAL PORCINO 2'!B29+'RESULTADO FINAL PORCINO 2'!C29</f>
        <v>100742</v>
      </c>
      <c r="C29" s="203">
        <v>9455</v>
      </c>
      <c r="D29" s="203">
        <v>25891</v>
      </c>
      <c r="E29" s="203">
        <v>60840</v>
      </c>
      <c r="F29" s="203">
        <v>30460</v>
      </c>
      <c r="G29" s="203">
        <v>27937</v>
      </c>
      <c r="H29" s="204">
        <v>2443</v>
      </c>
    </row>
    <row r="30" spans="1:8" ht="14.4" thickBot="1">
      <c r="A30" s="198"/>
      <c r="B30" s="199"/>
      <c r="C30" s="199">
        <v>0</v>
      </c>
      <c r="D30" s="206">
        <v>0</v>
      </c>
      <c r="E30" s="199">
        <v>0</v>
      </c>
      <c r="F30" s="199">
        <v>0</v>
      </c>
      <c r="G30" s="207">
        <v>0</v>
      </c>
      <c r="H30" s="200">
        <v>0</v>
      </c>
    </row>
    <row r="31" spans="1:8">
      <c r="A31" s="215" t="s">
        <v>26</v>
      </c>
      <c r="B31" s="190">
        <f>+C31+D31+E31+'RESULTADO FINAL PORCINO 2'!B31+'RESULTADO FINAL PORCINO 2'!C31</f>
        <v>2832958.7548349509</v>
      </c>
      <c r="C31" s="190">
        <v>784767.60293806822</v>
      </c>
      <c r="D31" s="190">
        <v>862118.23421571369</v>
      </c>
      <c r="E31" s="190">
        <v>1021334.9137975001</v>
      </c>
      <c r="F31" s="190">
        <v>490934.63770163385</v>
      </c>
      <c r="G31" s="190">
        <v>518750.04478613939</v>
      </c>
      <c r="H31" s="191">
        <v>11650.231309726822</v>
      </c>
    </row>
    <row r="32" spans="1:8">
      <c r="A32" s="210" t="s">
        <v>27</v>
      </c>
      <c r="B32" s="193">
        <f>+C32+D32+E32+'RESULTADO FINAL PORCINO 2'!B32+'RESULTADO FINAL PORCINO 2'!C32</f>
        <v>1003183.5093669972</v>
      </c>
      <c r="C32" s="193">
        <v>311549.89039163652</v>
      </c>
      <c r="D32" s="193">
        <v>239964.5524480679</v>
      </c>
      <c r="E32" s="193">
        <v>379410.22833160969</v>
      </c>
      <c r="F32" s="193">
        <v>177578.039849405</v>
      </c>
      <c r="G32" s="193">
        <v>163914.11547823617</v>
      </c>
      <c r="H32" s="194">
        <v>37918.073003968493</v>
      </c>
    </row>
    <row r="33" spans="1:8">
      <c r="A33" s="210" t="s">
        <v>28</v>
      </c>
      <c r="B33" s="193">
        <f>+C33+D33+E33+'RESULTADO FINAL PORCINO 2'!B33+'RESULTADO FINAL PORCINO 2'!C33</f>
        <v>2515447.1114609335</v>
      </c>
      <c r="C33" s="193">
        <v>1031076.7092980428</v>
      </c>
      <c r="D33" s="193">
        <v>508250.27896817634</v>
      </c>
      <c r="E33" s="193">
        <v>722853.71168730687</v>
      </c>
      <c r="F33" s="193">
        <v>385695.95783424331</v>
      </c>
      <c r="G33" s="193">
        <v>334471.76396067051</v>
      </c>
      <c r="H33" s="194">
        <v>2685.989892393136</v>
      </c>
    </row>
    <row r="34" spans="1:8">
      <c r="A34" s="211" t="s">
        <v>29</v>
      </c>
      <c r="B34" s="196">
        <f>SUM(B31:B33)</f>
        <v>6351589.3756628819</v>
      </c>
      <c r="C34" s="196">
        <f t="shared" ref="C34:H34" si="2">SUM(C31:C33)</f>
        <v>2127394.2026277473</v>
      </c>
      <c r="D34" s="196">
        <f t="shared" si="2"/>
        <v>1610333.065631958</v>
      </c>
      <c r="E34" s="196">
        <f t="shared" si="2"/>
        <v>2123598.8538164166</v>
      </c>
      <c r="F34" s="196">
        <f t="shared" si="2"/>
        <v>1054208.6353852821</v>
      </c>
      <c r="G34" s="196">
        <f t="shared" si="2"/>
        <v>1017135.9242250461</v>
      </c>
      <c r="H34" s="197">
        <f t="shared" si="2"/>
        <v>52254.294206088452</v>
      </c>
    </row>
    <row r="35" spans="1:8" ht="14.4" thickBot="1">
      <c r="A35" s="205"/>
      <c r="B35" s="199"/>
      <c r="C35" s="199">
        <v>0</v>
      </c>
      <c r="D35" s="199">
        <v>0</v>
      </c>
      <c r="E35" s="199">
        <v>0</v>
      </c>
      <c r="F35" s="199">
        <v>0</v>
      </c>
      <c r="G35" s="207">
        <v>0</v>
      </c>
      <c r="H35" s="200">
        <v>0</v>
      </c>
    </row>
    <row r="36" spans="1:8">
      <c r="A36" s="215" t="s">
        <v>30</v>
      </c>
      <c r="B36" s="190">
        <f>+C36+D36+E36+'RESULTADO FINAL PORCINO 2'!B36+'RESULTADO FINAL PORCINO 2'!C36</f>
        <v>1841886.9006433268</v>
      </c>
      <c r="C36" s="190">
        <v>550985.34889002051</v>
      </c>
      <c r="D36" s="190">
        <v>537658.30758699425</v>
      </c>
      <c r="E36" s="193">
        <v>563807.40760934341</v>
      </c>
      <c r="F36" s="193">
        <v>306387.04223225539</v>
      </c>
      <c r="G36" s="193">
        <v>249314.59468773662</v>
      </c>
      <c r="H36" s="194">
        <v>8105.7706893513423</v>
      </c>
    </row>
    <row r="37" spans="1:8">
      <c r="A37" s="210" t="s">
        <v>31</v>
      </c>
      <c r="B37" s="193">
        <f>+C37+D37+E37+'RESULTADO FINAL PORCINO 2'!B37+'RESULTADO FINAL PORCINO 2'!C37</f>
        <v>844858.30143107555</v>
      </c>
      <c r="C37" s="193">
        <v>243801.62542034936</v>
      </c>
      <c r="D37" s="193">
        <v>253039.03338774765</v>
      </c>
      <c r="E37" s="193">
        <v>288326.84559193032</v>
      </c>
      <c r="F37" s="193">
        <v>132847.37995979088</v>
      </c>
      <c r="G37" s="193">
        <v>128907.42894740768</v>
      </c>
      <c r="H37" s="194">
        <v>26572.036684731796</v>
      </c>
    </row>
    <row r="38" spans="1:8">
      <c r="A38" s="210" t="s">
        <v>32</v>
      </c>
      <c r="B38" s="193">
        <f>+C38+D38+E38+'RESULTADO FINAL PORCINO 2'!B38+'RESULTADO FINAL PORCINO 2'!C38</f>
        <v>3638199.4379922263</v>
      </c>
      <c r="C38" s="193">
        <v>1006297.3830346337</v>
      </c>
      <c r="D38" s="193">
        <v>824770.16799855919</v>
      </c>
      <c r="E38" s="193">
        <v>1529360.8126154295</v>
      </c>
      <c r="F38" s="193">
        <v>712264.47512030508</v>
      </c>
      <c r="G38" s="193">
        <v>743185.87635377864</v>
      </c>
      <c r="H38" s="194">
        <v>73910.461141345731</v>
      </c>
    </row>
    <row r="39" spans="1:8">
      <c r="A39" s="210" t="s">
        <v>33</v>
      </c>
      <c r="B39" s="193">
        <f>+C39+D39+E39+'RESULTADO FINAL PORCINO 2'!B39+'RESULTADO FINAL PORCINO 2'!C39</f>
        <v>494532.28500389121</v>
      </c>
      <c r="C39" s="193">
        <v>188303.68882139894</v>
      </c>
      <c r="D39" s="193">
        <v>88241.535239354242</v>
      </c>
      <c r="E39" s="193">
        <v>167296.10664467249</v>
      </c>
      <c r="F39" s="193">
        <v>66789.100102197845</v>
      </c>
      <c r="G39" s="193">
        <v>95147.284490460239</v>
      </c>
      <c r="H39" s="194">
        <v>5359.7220520144019</v>
      </c>
    </row>
    <row r="40" spans="1:8">
      <c r="A40" s="211" t="s">
        <v>34</v>
      </c>
      <c r="B40" s="196">
        <v>6819476.9250705205</v>
      </c>
      <c r="C40" s="196">
        <v>1989388.0461664025</v>
      </c>
      <c r="D40" s="196">
        <v>1703709.0442126552</v>
      </c>
      <c r="E40" s="196">
        <v>2548791.1724613756</v>
      </c>
      <c r="F40" s="196">
        <v>1218287.9974145493</v>
      </c>
      <c r="G40" s="196">
        <v>1216555.1844793833</v>
      </c>
      <c r="H40" s="197">
        <v>113947.99056744328</v>
      </c>
    </row>
    <row r="41" spans="1:8" ht="14.4" thickBot="1">
      <c r="A41" s="198"/>
      <c r="B41" s="199"/>
      <c r="C41" s="199">
        <v>0</v>
      </c>
      <c r="D41" s="199">
        <v>0</v>
      </c>
      <c r="E41" s="199">
        <v>0</v>
      </c>
      <c r="F41" s="199">
        <v>0</v>
      </c>
      <c r="G41" s="207">
        <v>0</v>
      </c>
      <c r="H41" s="200">
        <v>0</v>
      </c>
    </row>
    <row r="42" spans="1:8">
      <c r="A42" s="201" t="s">
        <v>35</v>
      </c>
      <c r="B42" s="203">
        <f>+C42+D42+E42+'RESULTADO FINAL PORCINO 2'!B42+'RESULTADO FINAL PORCINO 2'!C42</f>
        <v>50973.860170837259</v>
      </c>
      <c r="C42" s="203">
        <v>22313.303255795381</v>
      </c>
      <c r="D42" s="203">
        <v>3035.8405883675168</v>
      </c>
      <c r="E42" s="203">
        <v>11671.646058714752</v>
      </c>
      <c r="F42" s="203">
        <v>6632.823023564024</v>
      </c>
      <c r="G42" s="203">
        <v>4498.8230351507282</v>
      </c>
      <c r="H42" s="204">
        <v>540</v>
      </c>
    </row>
    <row r="43" spans="1:8" ht="14.4" thickBot="1">
      <c r="A43" s="199"/>
      <c r="B43" s="199"/>
      <c r="C43" s="199"/>
      <c r="D43" s="199"/>
      <c r="E43" s="199"/>
      <c r="F43" s="199"/>
      <c r="G43" s="207"/>
      <c r="H43" s="200"/>
    </row>
    <row r="44" spans="1:8">
      <c r="A44" s="216" t="s">
        <v>36</v>
      </c>
      <c r="B44" s="202">
        <v>17191</v>
      </c>
      <c r="C44" s="213">
        <v>7893</v>
      </c>
      <c r="D44" s="203">
        <v>2531</v>
      </c>
      <c r="E44" s="203">
        <v>3372</v>
      </c>
      <c r="F44" s="203">
        <v>2076</v>
      </c>
      <c r="G44" s="203">
        <v>1232</v>
      </c>
      <c r="H44" s="204">
        <v>64</v>
      </c>
    </row>
    <row r="45" spans="1:8" ht="14.4" thickBot="1">
      <c r="A45" s="217"/>
      <c r="B45" s="217"/>
      <c r="C45" s="217"/>
      <c r="D45" s="199"/>
      <c r="E45" s="199"/>
      <c r="F45" s="199"/>
      <c r="G45" s="207"/>
      <c r="H45" s="218"/>
    </row>
    <row r="46" spans="1:8">
      <c r="A46" s="209" t="s">
        <v>37</v>
      </c>
      <c r="B46" s="219">
        <v>173683.45297082805</v>
      </c>
      <c r="C46" s="219">
        <v>35422.947156534799</v>
      </c>
      <c r="D46" s="193">
        <v>32998.242925196304</v>
      </c>
      <c r="E46" s="193">
        <v>87176.163657048441</v>
      </c>
      <c r="F46" s="193">
        <v>38180.259878198929</v>
      </c>
      <c r="G46" s="193">
        <v>35350.060384844444</v>
      </c>
      <c r="H46" s="194">
        <v>13645.843394005065</v>
      </c>
    </row>
    <row r="47" spans="1:8">
      <c r="A47" s="209" t="s">
        <v>38</v>
      </c>
      <c r="B47" s="219">
        <v>370751.87733207649</v>
      </c>
      <c r="C47" s="219">
        <v>113162.79788063515</v>
      </c>
      <c r="D47" s="193">
        <v>75589.300591627267</v>
      </c>
      <c r="E47" s="193">
        <v>143661.44897474526</v>
      </c>
      <c r="F47" s="193">
        <v>90793.083460304217</v>
      </c>
      <c r="G47" s="193">
        <v>47903.366227694933</v>
      </c>
      <c r="H47" s="194">
        <v>4964.9992867461178</v>
      </c>
    </row>
    <row r="48" spans="1:8">
      <c r="A48" s="209" t="s">
        <v>39</v>
      </c>
      <c r="B48" s="219">
        <v>84959.254348728151</v>
      </c>
      <c r="C48" s="193">
        <v>21278.770899475599</v>
      </c>
      <c r="D48" s="193">
        <v>22139.964296387505</v>
      </c>
      <c r="E48" s="193">
        <v>36184.025399226368</v>
      </c>
      <c r="F48" s="193">
        <v>22906.116655817179</v>
      </c>
      <c r="G48" s="193">
        <v>10459.379309415173</v>
      </c>
      <c r="H48" s="194">
        <v>2818.5294339940151</v>
      </c>
    </row>
    <row r="49" spans="1:9">
      <c r="A49" s="210" t="s">
        <v>40</v>
      </c>
      <c r="B49" s="219">
        <v>107631.0528001964</v>
      </c>
      <c r="C49" s="193">
        <v>34345.428898256105</v>
      </c>
      <c r="D49" s="193">
        <v>11867.729308553404</v>
      </c>
      <c r="E49" s="193">
        <v>43128.007855662858</v>
      </c>
      <c r="F49" s="193">
        <v>26268.171546496575</v>
      </c>
      <c r="G49" s="193">
        <v>9100.1746078264841</v>
      </c>
      <c r="H49" s="194">
        <v>7759.6617013397972</v>
      </c>
    </row>
    <row r="50" spans="1:9">
      <c r="A50" s="210" t="s">
        <v>41</v>
      </c>
      <c r="B50" s="219">
        <v>480046.62760704191</v>
      </c>
      <c r="C50" s="193">
        <v>151048.10163136607</v>
      </c>
      <c r="D50" s="193">
        <v>68107.689372928784</v>
      </c>
      <c r="E50" s="193">
        <v>197915.05234623188</v>
      </c>
      <c r="F50" s="193">
        <v>68370.645113273407</v>
      </c>
      <c r="G50" s="193">
        <v>68051.905868365138</v>
      </c>
      <c r="H50" s="194">
        <v>61492.501364593314</v>
      </c>
    </row>
    <row r="51" spans="1:9">
      <c r="A51" s="210" t="s">
        <v>42</v>
      </c>
      <c r="B51" s="219">
        <v>1097411.7102088006</v>
      </c>
      <c r="C51" s="193">
        <v>384928.04179694573</v>
      </c>
      <c r="D51" s="193">
        <v>165844.55767136737</v>
      </c>
      <c r="E51" s="193">
        <v>427001.07348435605</v>
      </c>
      <c r="F51" s="193">
        <v>220100.78962748859</v>
      </c>
      <c r="G51" s="193">
        <v>128445.56429799582</v>
      </c>
      <c r="H51" s="194">
        <v>78454.719558871657</v>
      </c>
    </row>
    <row r="52" spans="1:9">
      <c r="A52" s="210" t="s">
        <v>43</v>
      </c>
      <c r="B52" s="219">
        <v>371649.31478415546</v>
      </c>
      <c r="C52" s="193">
        <v>139578.16600911901</v>
      </c>
      <c r="D52" s="193">
        <v>47639.626474880301</v>
      </c>
      <c r="E52" s="193">
        <v>147287.09899213858</v>
      </c>
      <c r="F52" s="193">
        <v>63401.720911461896</v>
      </c>
      <c r="G52" s="193">
        <v>58776.790874851133</v>
      </c>
      <c r="H52" s="194">
        <v>25108.587205825548</v>
      </c>
    </row>
    <row r="53" spans="1:9">
      <c r="A53" s="210" t="s">
        <v>44</v>
      </c>
      <c r="B53" s="219">
        <v>247595.17847904019</v>
      </c>
      <c r="C53" s="193">
        <v>82184.70598247688</v>
      </c>
      <c r="D53" s="193">
        <v>28508.496622290553</v>
      </c>
      <c r="E53" s="193">
        <v>111436.37883701024</v>
      </c>
      <c r="F53" s="193">
        <v>48757.883664165238</v>
      </c>
      <c r="G53" s="193">
        <v>53323.49523021638</v>
      </c>
      <c r="H53" s="194">
        <v>9354.9999426286413</v>
      </c>
    </row>
    <row r="54" spans="1:9">
      <c r="A54" s="210" t="s">
        <v>45</v>
      </c>
      <c r="B54" s="219">
        <v>375372.02106507041</v>
      </c>
      <c r="C54" s="193">
        <v>100981.29873962369</v>
      </c>
      <c r="D54" s="193">
        <v>90193.527423609557</v>
      </c>
      <c r="E54" s="193">
        <v>148227.91346111742</v>
      </c>
      <c r="F54" s="193">
        <v>40315.853292699161</v>
      </c>
      <c r="G54" s="193">
        <v>91516.168401600589</v>
      </c>
      <c r="H54" s="194">
        <v>16395.89176681768</v>
      </c>
    </row>
    <row r="55" spans="1:9">
      <c r="A55" s="220" t="s">
        <v>46</v>
      </c>
      <c r="B55" s="221">
        <f>SUM(B46:B54)</f>
        <v>3309100.4895959375</v>
      </c>
      <c r="C55" s="196">
        <f t="shared" ref="C55:H55" si="3">SUM(C46:C54)</f>
        <v>1062930.2589944331</v>
      </c>
      <c r="D55" s="196">
        <f t="shared" si="3"/>
        <v>542889.13468684105</v>
      </c>
      <c r="E55" s="196">
        <f t="shared" si="3"/>
        <v>1342017.1630075374</v>
      </c>
      <c r="F55" s="196">
        <f t="shared" si="3"/>
        <v>619094.52414990519</v>
      </c>
      <c r="G55" s="196">
        <f t="shared" si="3"/>
        <v>502926.90520281007</v>
      </c>
      <c r="H55" s="222">
        <f t="shared" si="3"/>
        <v>219995.73365482182</v>
      </c>
    </row>
    <row r="56" spans="1:9" ht="14.4" thickBot="1">
      <c r="A56" s="223"/>
      <c r="B56" s="199"/>
      <c r="C56" s="199">
        <v>0</v>
      </c>
      <c r="D56" s="199">
        <v>0</v>
      </c>
      <c r="E56" s="199">
        <v>0</v>
      </c>
      <c r="F56" s="199">
        <v>0</v>
      </c>
      <c r="G56" s="199">
        <v>0</v>
      </c>
      <c r="H56" s="218">
        <v>0</v>
      </c>
    </row>
    <row r="57" spans="1:9">
      <c r="A57" s="224" t="s">
        <v>47</v>
      </c>
      <c r="B57" s="225">
        <f>+C57+D57+E57+'RESULTADO FINAL PORCINO 2'!B57+'RESULTADO FINAL PORCINO 2'!C57</f>
        <v>246477.48042903948</v>
      </c>
      <c r="C57" s="225">
        <v>91305.24019723243</v>
      </c>
      <c r="D57" s="190">
        <v>37463.797212440062</v>
      </c>
      <c r="E57" s="226">
        <v>96521.25136124203</v>
      </c>
      <c r="F57" s="226">
        <v>27613.720850060636</v>
      </c>
      <c r="G57" s="226">
        <v>34668.774454497179</v>
      </c>
      <c r="H57" s="227">
        <v>34238.756056684208</v>
      </c>
    </row>
    <row r="58" spans="1:9" s="229" customFormat="1">
      <c r="A58" s="228" t="s">
        <v>48</v>
      </c>
      <c r="B58" s="219">
        <v>52339.40070007545</v>
      </c>
      <c r="C58" s="219">
        <v>20485.310047901425</v>
      </c>
      <c r="D58" s="193">
        <v>12115.76044142335</v>
      </c>
      <c r="E58" s="193">
        <v>13913.344013221191</v>
      </c>
      <c r="F58" s="193">
        <v>7460.0067271516282</v>
      </c>
      <c r="G58" s="193">
        <v>4331.4004386033048</v>
      </c>
      <c r="H58" s="194">
        <v>2121.9368474662592</v>
      </c>
      <c r="I58" s="64"/>
    </row>
    <row r="59" spans="1:9">
      <c r="A59" s="230" t="s">
        <v>49</v>
      </c>
      <c r="B59" s="219">
        <f>+C59+D59+E59+'RESULTADO FINAL PORCINO 2'!B59+'RESULTADO FINAL PORCINO 2'!C59</f>
        <v>205367.01345704042</v>
      </c>
      <c r="C59" s="219">
        <v>60975.875583694935</v>
      </c>
      <c r="D59" s="193">
        <v>44524.994199238012</v>
      </c>
      <c r="E59" s="231">
        <v>73608.06569993365</v>
      </c>
      <c r="F59" s="231">
        <v>29230.38706153071</v>
      </c>
      <c r="G59" s="231">
        <v>39673.248192879473</v>
      </c>
      <c r="H59" s="232">
        <v>4704.4304455234687</v>
      </c>
    </row>
    <row r="60" spans="1:9">
      <c r="A60" s="230" t="s">
        <v>50</v>
      </c>
      <c r="B60" s="219">
        <f>+C60+D60+E60+'RESULTADO FINAL PORCINO 2'!B60+'RESULTADO FINAL PORCINO 2'!C60</f>
        <v>7386.909090909091</v>
      </c>
      <c r="C60" s="219">
        <v>0</v>
      </c>
      <c r="D60" s="193">
        <v>1512</v>
      </c>
      <c r="E60" s="231">
        <v>4561.909090909091</v>
      </c>
      <c r="F60" s="231">
        <v>33.909090909090907</v>
      </c>
      <c r="G60" s="231">
        <v>900</v>
      </c>
      <c r="H60" s="232">
        <v>3628</v>
      </c>
    </row>
    <row r="61" spans="1:9">
      <c r="A61" s="210" t="s">
        <v>51</v>
      </c>
      <c r="B61" s="193">
        <v>906194.67591054423</v>
      </c>
      <c r="C61" s="193">
        <v>297877.20121831185</v>
      </c>
      <c r="D61" s="193">
        <v>179511.60156172718</v>
      </c>
      <c r="E61" s="193">
        <v>334906.29110428237</v>
      </c>
      <c r="F61" s="193">
        <v>171600.39183690061</v>
      </c>
      <c r="G61" s="193">
        <v>151049.51064039679</v>
      </c>
      <c r="H61" s="194">
        <v>12256.388626984965</v>
      </c>
    </row>
    <row r="62" spans="1:9">
      <c r="A62" s="211" t="s">
        <v>52</v>
      </c>
      <c r="B62" s="196">
        <f t="shared" ref="B62:H62" si="4">SUM(B57:B61)</f>
        <v>1417765.4795876087</v>
      </c>
      <c r="C62" s="196">
        <f t="shared" si="4"/>
        <v>470643.62704714062</v>
      </c>
      <c r="D62" s="196">
        <f t="shared" si="4"/>
        <v>275128.15341482859</v>
      </c>
      <c r="E62" s="196">
        <f t="shared" si="4"/>
        <v>523510.86126958835</v>
      </c>
      <c r="F62" s="196">
        <f t="shared" si="4"/>
        <v>235938.41556655266</v>
      </c>
      <c r="G62" s="196">
        <f t="shared" si="4"/>
        <v>230622.93372637674</v>
      </c>
      <c r="H62" s="197">
        <f t="shared" si="4"/>
        <v>56949.511976658905</v>
      </c>
    </row>
    <row r="63" spans="1:9" ht="14.4" thickBot="1">
      <c r="A63" s="198"/>
      <c r="B63" s="199"/>
      <c r="C63" s="199">
        <v>0</v>
      </c>
      <c r="D63" s="199">
        <v>0</v>
      </c>
      <c r="E63" s="199">
        <v>0</v>
      </c>
      <c r="F63" s="199">
        <v>0</v>
      </c>
      <c r="G63" s="199">
        <v>0</v>
      </c>
      <c r="H63" s="218">
        <v>0</v>
      </c>
    </row>
    <row r="64" spans="1:9">
      <c r="A64" s="189" t="s">
        <v>53</v>
      </c>
      <c r="B64" s="190">
        <f>+C64+D64+E64+'RESULTADO FINAL PORCINO 2'!B64+'RESULTADO FINAL PORCINO 2'!C64</f>
        <v>58112.996428571423</v>
      </c>
      <c r="C64" s="190">
        <v>34999.126428571428</v>
      </c>
      <c r="D64" s="190">
        <v>7863.602142857143</v>
      </c>
      <c r="E64" s="190">
        <v>9589.5778571428564</v>
      </c>
      <c r="F64" s="190">
        <v>5112.7757142857145</v>
      </c>
      <c r="G64" s="190">
        <v>4476.8021428571428</v>
      </c>
      <c r="H64" s="191">
        <v>0</v>
      </c>
    </row>
    <row r="65" spans="1:8">
      <c r="A65" s="233" t="s">
        <v>54</v>
      </c>
      <c r="B65" s="193">
        <f>+C65+D65+E65+'RESULTADO FINAL PORCINO 2'!B65+'RESULTADO FINAL PORCINO 2'!C65</f>
        <v>566572.2518951752</v>
      </c>
      <c r="C65" s="193">
        <v>87462.164359124217</v>
      </c>
      <c r="D65" s="193">
        <v>164674.8006552482</v>
      </c>
      <c r="E65" s="193">
        <v>281672.64122219029</v>
      </c>
      <c r="F65" s="193">
        <v>123401.82835876389</v>
      </c>
      <c r="G65" s="193">
        <v>151011.16821407608</v>
      </c>
      <c r="H65" s="194">
        <v>7259.6446493503327</v>
      </c>
    </row>
    <row r="66" spans="1:8">
      <c r="A66" s="192" t="s">
        <v>55</v>
      </c>
      <c r="B66" s="193">
        <f>+C66+D66+E66+'RESULTADO FINAL PORCINO 2'!B66+'RESULTADO FINAL PORCINO 2'!C66</f>
        <v>383901.97582926258</v>
      </c>
      <c r="C66" s="193">
        <v>131488.32089998588</v>
      </c>
      <c r="D66" s="193">
        <v>54941.983010409749</v>
      </c>
      <c r="E66" s="193">
        <v>162203.01376351932</v>
      </c>
      <c r="F66" s="193">
        <v>89649.072783464042</v>
      </c>
      <c r="G66" s="193">
        <v>51104.427785198066</v>
      </c>
      <c r="H66" s="194">
        <v>21449.51319485722</v>
      </c>
    </row>
    <row r="67" spans="1:8">
      <c r="A67" s="195" t="s">
        <v>56</v>
      </c>
      <c r="B67" s="196">
        <f>SUM(B64:B66)</f>
        <v>1008587.2241530092</v>
      </c>
      <c r="C67" s="196">
        <f t="shared" ref="C67:H67" si="5">C64+C65+C66</f>
        <v>253949.61168768152</v>
      </c>
      <c r="D67" s="196">
        <f t="shared" si="5"/>
        <v>227480.3858085151</v>
      </c>
      <c r="E67" s="196">
        <f t="shared" si="5"/>
        <v>453465.23284285248</v>
      </c>
      <c r="F67" s="196">
        <f t="shared" si="5"/>
        <v>218163.67685651366</v>
      </c>
      <c r="G67" s="196">
        <f t="shared" si="5"/>
        <v>206592.39814213128</v>
      </c>
      <c r="H67" s="197">
        <f t="shared" si="5"/>
        <v>28709.157844207552</v>
      </c>
    </row>
    <row r="68" spans="1:8" ht="14.4" thickBot="1">
      <c r="A68" s="198"/>
      <c r="B68" s="199"/>
      <c r="C68" s="199">
        <v>0</v>
      </c>
      <c r="D68" s="199">
        <v>0</v>
      </c>
      <c r="E68" s="199">
        <v>0</v>
      </c>
      <c r="F68" s="199">
        <v>0</v>
      </c>
      <c r="G68" s="207">
        <v>0</v>
      </c>
      <c r="H68" s="200">
        <v>0</v>
      </c>
    </row>
    <row r="69" spans="1:8">
      <c r="A69" s="212" t="s">
        <v>57</v>
      </c>
      <c r="B69" s="203">
        <f>+C69+D69+E69+'RESULTADO FINAL PORCINO 2'!B69+'RESULTADO FINAL PORCINO 2'!C69</f>
        <v>1789021.2995613785</v>
      </c>
      <c r="C69" s="203">
        <v>312546.60376327659</v>
      </c>
      <c r="D69" s="203">
        <v>447827.51281322702</v>
      </c>
      <c r="E69" s="203">
        <v>890550.03819866921</v>
      </c>
      <c r="F69" s="203">
        <v>475007.22031332308</v>
      </c>
      <c r="G69" s="203">
        <v>359475.42522052408</v>
      </c>
      <c r="H69" s="204">
        <v>56067.392664822066</v>
      </c>
    </row>
    <row r="70" spans="1:8" ht="14.4" thickBot="1">
      <c r="A70" s="198"/>
      <c r="B70" s="199"/>
      <c r="C70" s="199"/>
      <c r="D70" s="199"/>
      <c r="E70" s="199"/>
      <c r="F70" s="199"/>
      <c r="G70" s="207"/>
      <c r="H70" s="200"/>
    </row>
    <row r="71" spans="1:8">
      <c r="A71" s="224" t="s">
        <v>58</v>
      </c>
      <c r="B71" s="225">
        <v>864869.48845028447</v>
      </c>
      <c r="C71" s="190">
        <v>328338.31775996718</v>
      </c>
      <c r="D71" s="190">
        <v>112951.40883563536</v>
      </c>
      <c r="E71" s="190">
        <v>282735.69539112411</v>
      </c>
      <c r="F71" s="190">
        <v>109300.83915467402</v>
      </c>
      <c r="G71" s="190">
        <v>83223.939275453478</v>
      </c>
      <c r="H71" s="234">
        <v>90210.916960996619</v>
      </c>
    </row>
    <row r="72" spans="1:8">
      <c r="A72" s="230" t="s">
        <v>59</v>
      </c>
      <c r="B72" s="219">
        <v>117252.90641768603</v>
      </c>
      <c r="C72" s="193">
        <v>32300.473465969182</v>
      </c>
      <c r="D72" s="193">
        <v>27421.70717224112</v>
      </c>
      <c r="E72" s="193">
        <v>40053.710316294906</v>
      </c>
      <c r="F72" s="193">
        <v>28377.093345921032</v>
      </c>
      <c r="G72" s="193">
        <v>5804.3650597376891</v>
      </c>
      <c r="H72" s="235">
        <v>5872.2519106361869</v>
      </c>
    </row>
    <row r="73" spans="1:8">
      <c r="A73" s="236" t="s">
        <v>60</v>
      </c>
      <c r="B73" s="221">
        <f t="shared" ref="B73:H73" si="6">SUM(B71:B72)</f>
        <v>982122.39486797049</v>
      </c>
      <c r="C73" s="196">
        <f t="shared" si="6"/>
        <v>360638.79122593638</v>
      </c>
      <c r="D73" s="196">
        <f t="shared" si="6"/>
        <v>140373.11600787647</v>
      </c>
      <c r="E73" s="196">
        <f t="shared" si="6"/>
        <v>322789.40570741904</v>
      </c>
      <c r="F73" s="196">
        <f t="shared" si="6"/>
        <v>137677.93250059505</v>
      </c>
      <c r="G73" s="196">
        <f t="shared" si="6"/>
        <v>89028.304335191162</v>
      </c>
      <c r="H73" s="222">
        <f t="shared" si="6"/>
        <v>96083.168871632806</v>
      </c>
    </row>
    <row r="74" spans="1:8" ht="14.4" thickBot="1">
      <c r="A74" s="237"/>
      <c r="B74" s="217"/>
      <c r="C74" s="199">
        <v>0</v>
      </c>
      <c r="D74" s="199">
        <v>0</v>
      </c>
      <c r="E74" s="199">
        <v>0</v>
      </c>
      <c r="F74" s="199">
        <v>0</v>
      </c>
      <c r="G74" s="199">
        <v>0</v>
      </c>
      <c r="H74" s="218">
        <v>0</v>
      </c>
    </row>
    <row r="75" spans="1:8">
      <c r="A75" s="209" t="s">
        <v>61</v>
      </c>
      <c r="B75" s="193">
        <v>432328</v>
      </c>
      <c r="C75" s="193">
        <v>103581</v>
      </c>
      <c r="D75" s="193">
        <v>120696.58333333333</v>
      </c>
      <c r="E75" s="193">
        <v>178543.41666666666</v>
      </c>
      <c r="F75" s="193">
        <v>83252.583333333328</v>
      </c>
      <c r="G75" s="193">
        <v>94917.583333333328</v>
      </c>
      <c r="H75" s="235">
        <v>373.25</v>
      </c>
    </row>
    <row r="76" spans="1:8">
      <c r="A76" s="209" t="s">
        <v>62</v>
      </c>
      <c r="B76" s="193">
        <v>40915.000000000007</v>
      </c>
      <c r="C76" s="193">
        <v>6902</v>
      </c>
      <c r="D76" s="193">
        <v>10838.483333333335</v>
      </c>
      <c r="E76" s="193">
        <v>14595.866666666672</v>
      </c>
      <c r="F76" s="193">
        <v>6832.7000000000025</v>
      </c>
      <c r="G76" s="193">
        <v>3188.4166666666697</v>
      </c>
      <c r="H76" s="235">
        <v>4574.75</v>
      </c>
    </row>
    <row r="77" spans="1:8">
      <c r="A77" s="233" t="s">
        <v>63</v>
      </c>
      <c r="B77" s="193">
        <v>181335.99999999991</v>
      </c>
      <c r="C77" s="193">
        <v>33324</v>
      </c>
      <c r="D77" s="193">
        <v>56420.183333333305</v>
      </c>
      <c r="E77" s="193">
        <v>64390.466666666609</v>
      </c>
      <c r="F77" s="193">
        <v>22280.29999999997</v>
      </c>
      <c r="G77" s="193">
        <v>15433.416666666641</v>
      </c>
      <c r="H77" s="235">
        <v>26676.75</v>
      </c>
    </row>
    <row r="78" spans="1:8">
      <c r="A78" s="210" t="s">
        <v>64</v>
      </c>
      <c r="B78" s="193">
        <f>+C78+D78+E78+'RESULTADO FINAL PORCINO 2'!B78+'RESULTADO FINAL PORCINO 2'!C78</f>
        <v>178632</v>
      </c>
      <c r="C78" s="193">
        <v>85402</v>
      </c>
      <c r="D78" s="193">
        <v>36478.083333333328</v>
      </c>
      <c r="E78" s="193">
        <v>34830.916666666657</v>
      </c>
      <c r="F78" s="193">
        <v>12276.08333333333</v>
      </c>
      <c r="G78" s="193">
        <v>16141.08333333333</v>
      </c>
      <c r="H78" s="235">
        <v>6413.75</v>
      </c>
    </row>
    <row r="79" spans="1:8">
      <c r="A79" s="210" t="s">
        <v>65</v>
      </c>
      <c r="B79" s="193">
        <v>134443.00000000003</v>
      </c>
      <c r="C79" s="193">
        <v>20667</v>
      </c>
      <c r="D79" s="193">
        <v>46885.416666666672</v>
      </c>
      <c r="E79" s="193">
        <v>45033.08333333335</v>
      </c>
      <c r="F79" s="193">
        <v>18507.583333333343</v>
      </c>
      <c r="G79" s="193">
        <v>7326.75000000001</v>
      </c>
      <c r="H79" s="235">
        <v>19198.75</v>
      </c>
    </row>
    <row r="80" spans="1:8">
      <c r="A80" s="233" t="s">
        <v>66</v>
      </c>
      <c r="B80" s="193">
        <f>+C80+D80+E80+'RESULTADO FINAL PORCINO 2'!B80+'RESULTADO FINAL PORCINO 2'!C80</f>
        <v>151705</v>
      </c>
      <c r="C80" s="193">
        <v>64176</v>
      </c>
      <c r="D80" s="193">
        <v>25809.499999999996</v>
      </c>
      <c r="E80" s="193">
        <v>40010.499999999993</v>
      </c>
      <c r="F80" s="193">
        <v>17534.166666666664</v>
      </c>
      <c r="G80" s="193">
        <v>20406.333333333328</v>
      </c>
      <c r="H80" s="235">
        <v>2070</v>
      </c>
    </row>
    <row r="81" spans="1:8">
      <c r="A81" s="209" t="s">
        <v>67</v>
      </c>
      <c r="B81" s="193">
        <f>+C81+D81+E81+'RESULTADO FINAL PORCINO 2'!B81+'RESULTADO FINAL PORCINO 2'!C81</f>
        <v>325843</v>
      </c>
      <c r="C81" s="193">
        <v>112170</v>
      </c>
      <c r="D81" s="193">
        <v>88526.21666666666</v>
      </c>
      <c r="E81" s="193">
        <v>91240.983333333323</v>
      </c>
      <c r="F81" s="193">
        <v>37266.149999999994</v>
      </c>
      <c r="G81" s="193">
        <v>50867.083333333328</v>
      </c>
      <c r="H81" s="235">
        <v>3107.75</v>
      </c>
    </row>
    <row r="82" spans="1:8">
      <c r="A82" s="210" t="s">
        <v>68</v>
      </c>
      <c r="B82" s="231">
        <f>+C82+D82+E82+'RESULTADO FINAL PORCINO 2'!B82+'RESULTADO FINAL PORCINO 2'!C82</f>
        <v>525795</v>
      </c>
      <c r="C82" s="193">
        <v>134721</v>
      </c>
      <c r="D82" s="193">
        <v>147781.48333333334</v>
      </c>
      <c r="E82" s="193">
        <v>188615.3666666667</v>
      </c>
      <c r="F82" s="193">
        <v>83878.53333333334</v>
      </c>
      <c r="G82" s="193">
        <v>77427.083333333343</v>
      </c>
      <c r="H82" s="235">
        <v>27309.75</v>
      </c>
    </row>
    <row r="83" spans="1:8">
      <c r="A83" s="195" t="s">
        <v>69</v>
      </c>
      <c r="B83" s="196">
        <f t="shared" ref="B83:H83" si="7">SUM(B75:B82)</f>
        <v>1970997</v>
      </c>
      <c r="C83" s="196">
        <f t="shared" si="7"/>
        <v>560943</v>
      </c>
      <c r="D83" s="221">
        <f t="shared" si="7"/>
        <v>533435.94999999995</v>
      </c>
      <c r="E83" s="196">
        <f t="shared" si="7"/>
        <v>657260.60000000009</v>
      </c>
      <c r="F83" s="196">
        <f t="shared" si="7"/>
        <v>281828.09999999998</v>
      </c>
      <c r="G83" s="196">
        <f t="shared" si="7"/>
        <v>285707.75</v>
      </c>
      <c r="H83" s="222">
        <f t="shared" si="7"/>
        <v>89724.75</v>
      </c>
    </row>
    <row r="84" spans="1:8" ht="14.4" thickBot="1">
      <c r="A84" s="205"/>
      <c r="B84" s="193"/>
      <c r="C84" s="217"/>
      <c r="D84" s="199"/>
      <c r="E84" s="199"/>
      <c r="F84" s="199">
        <v>0</v>
      </c>
      <c r="G84" s="207">
        <v>0</v>
      </c>
      <c r="H84" s="200">
        <v>0</v>
      </c>
    </row>
    <row r="85" spans="1:8">
      <c r="A85" s="224" t="s">
        <v>70</v>
      </c>
      <c r="B85" s="225">
        <f>+C85+D85+E85+'RESULTADO FINAL PORCINO 2'!B85+'RESULTADO FINAL PORCINO 2'!C85</f>
        <v>27926.931533448864</v>
      </c>
      <c r="C85" s="190">
        <v>8326.2541506808648</v>
      </c>
      <c r="D85" s="190">
        <v>6170.3136586507335</v>
      </c>
      <c r="E85" s="193">
        <v>8210.8921230512678</v>
      </c>
      <c r="F85" s="190">
        <v>7551.2014650904439</v>
      </c>
      <c r="G85" s="190">
        <v>659.69065796082361</v>
      </c>
      <c r="H85" s="234">
        <v>0</v>
      </c>
    </row>
    <row r="86" spans="1:8">
      <c r="A86" s="230" t="s">
        <v>71</v>
      </c>
      <c r="B86" s="219">
        <f>+C86+D86+E86+'RESULTADO FINAL PORCINO 2'!B86+'RESULTADO FINAL PORCINO 2'!C86</f>
        <v>35279.659513312014</v>
      </c>
      <c r="C86" s="193">
        <v>9622.3985505097153</v>
      </c>
      <c r="D86" s="193">
        <v>8430.2919923528207</v>
      </c>
      <c r="E86" s="193">
        <v>13013.685996646451</v>
      </c>
      <c r="F86" s="193">
        <v>7278.6412032454746</v>
      </c>
      <c r="G86" s="193">
        <v>4747.8991034255459</v>
      </c>
      <c r="H86" s="235">
        <v>987.14568997543097</v>
      </c>
    </row>
    <row r="87" spans="1:8">
      <c r="A87" s="238" t="s">
        <v>72</v>
      </c>
      <c r="B87" s="221">
        <f t="shared" ref="B87:H87" si="8">SUM(B85:B86)</f>
        <v>63206.591046760877</v>
      </c>
      <c r="C87" s="196">
        <f t="shared" si="8"/>
        <v>17948.652701190578</v>
      </c>
      <c r="D87" s="196">
        <f t="shared" si="8"/>
        <v>14600.605651003554</v>
      </c>
      <c r="E87" s="196">
        <f t="shared" si="8"/>
        <v>21224.578119697719</v>
      </c>
      <c r="F87" s="196">
        <f t="shared" si="8"/>
        <v>14829.842668335918</v>
      </c>
      <c r="G87" s="196">
        <f t="shared" si="8"/>
        <v>5407.5897613863699</v>
      </c>
      <c r="H87" s="222">
        <f t="shared" si="8"/>
        <v>987.14568997543097</v>
      </c>
    </row>
    <row r="88" spans="1:8" ht="14.4" thickBot="1">
      <c r="A88" s="237"/>
      <c r="B88" s="217"/>
      <c r="C88" s="199"/>
      <c r="D88" s="199"/>
      <c r="E88" s="199"/>
      <c r="F88" s="199"/>
      <c r="G88" s="199"/>
      <c r="H88" s="218"/>
    </row>
    <row r="89" spans="1:8" ht="14.4" thickBot="1">
      <c r="A89" s="239" t="s">
        <v>73</v>
      </c>
      <c r="B89" s="240">
        <f>B87+B83+B73+B69+B67+B62+B55+B44+B42+B40+B34+B29+B27+B25+B20+B18+B16</f>
        <v>25412346.408583622</v>
      </c>
      <c r="C89" s="240">
        <f t="shared" ref="C89:H89" si="9">C87+C83+C73+C69+C67+C62+C55+C44+C42+C40+C34+C29+C27+C25+C20+C18+C16</f>
        <v>7594431.6857623411</v>
      </c>
      <c r="D89" s="240">
        <f t="shared" si="9"/>
        <v>5850260.1430918276</v>
      </c>
      <c r="E89" s="240">
        <f>E87+E83+E73+E69+E67+E62+E55+E44+E42+E40+E34+E29+E27+E25+E20+E18+E16</f>
        <v>9578830.6344204079</v>
      </c>
      <c r="F89" s="240">
        <f t="shared" si="9"/>
        <v>4595520.3357053101</v>
      </c>
      <c r="G89" s="240">
        <f t="shared" si="9"/>
        <v>4151857.1740451604</v>
      </c>
      <c r="H89" s="241">
        <f t="shared" si="9"/>
        <v>831453.12466993707</v>
      </c>
    </row>
    <row r="90" spans="1:8">
      <c r="C90" s="242"/>
      <c r="D90" s="242"/>
      <c r="E90" s="242"/>
      <c r="F90" s="242"/>
      <c r="G90" s="242"/>
      <c r="H90" s="242"/>
    </row>
    <row r="91" spans="1:8">
      <c r="B91" s="242"/>
      <c r="C91" s="242"/>
      <c r="D91" s="242"/>
      <c r="E91" s="242"/>
      <c r="F91" s="242"/>
      <c r="G91" s="242"/>
      <c r="H91" s="242"/>
    </row>
    <row r="92" spans="1:8">
      <c r="C92" s="242"/>
      <c r="E92" s="242"/>
    </row>
    <row r="93" spans="1:8">
      <c r="B93" s="243"/>
      <c r="C93" s="243"/>
      <c r="D93" s="243"/>
      <c r="E93" s="243"/>
      <c r="F93" s="243"/>
      <c r="G93" s="243"/>
      <c r="H93" s="243"/>
    </row>
    <row r="94" spans="1:8">
      <c r="B94" s="243"/>
      <c r="C94" s="243"/>
      <c r="D94" s="243"/>
      <c r="E94" s="243"/>
      <c r="F94" s="243"/>
      <c r="G94" s="243"/>
      <c r="H94" s="243"/>
    </row>
    <row r="95" spans="1:8">
      <c r="B95" s="244"/>
      <c r="C95" s="243"/>
      <c r="D95" s="243"/>
      <c r="E95" s="243"/>
      <c r="F95" s="243"/>
      <c r="G95" s="243"/>
      <c r="H95" s="243"/>
    </row>
    <row r="97" spans="2:8">
      <c r="B97" s="243"/>
      <c r="C97" s="243"/>
      <c r="D97" s="243"/>
      <c r="E97" s="243"/>
      <c r="F97" s="243"/>
      <c r="G97" s="243"/>
      <c r="H97" s="243"/>
    </row>
    <row r="103" spans="2:8">
      <c r="B103" s="243"/>
      <c r="C103" s="243"/>
      <c r="D103" s="243"/>
      <c r="E103" s="243"/>
      <c r="F103" s="243"/>
      <c r="G103" s="243"/>
      <c r="H103" s="243"/>
    </row>
  </sheetData>
  <mergeCells count="12">
    <mergeCell ref="A4:H4"/>
    <mergeCell ref="A5:H5"/>
    <mergeCell ref="A6:H6"/>
    <mergeCell ref="A7:A11"/>
    <mergeCell ref="B7:B11"/>
    <mergeCell ref="C7:C11"/>
    <mergeCell ref="D7:D11"/>
    <mergeCell ref="E7:H7"/>
    <mergeCell ref="E8:E11"/>
    <mergeCell ref="F8:F11"/>
    <mergeCell ref="G8:G11"/>
    <mergeCell ref="H8:H11"/>
  </mergeCells>
  <printOptions horizontalCentered="1" verticalCentered="1"/>
  <pageMargins left="0.78740157480314965" right="0.79" top="0.39370078740157483" bottom="0.39370078740157483" header="0" footer="0"/>
  <pageSetup paperSize="9" scale="73" orientation="portrait" r:id="rId1"/>
  <headerFooter alignWithMargins="0"/>
  <ignoredErrors>
    <ignoredError sqref="C25:D25 C83:H83 F86:H87 C62:H62 C34:H35 E25:H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3"/>
  <sheetViews>
    <sheetView showGridLines="0" showZeros="0"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L18" sqref="L18"/>
    </sheetView>
  </sheetViews>
  <sheetFormatPr baseColWidth="10" defaultRowHeight="13.2"/>
  <cols>
    <col min="1" max="1" width="20.5546875" style="1" customWidth="1"/>
    <col min="2" max="2" width="11.5546875" style="1"/>
    <col min="3" max="3" width="14.33203125" style="1" customWidth="1"/>
    <col min="4" max="4" width="12.6640625" style="1" customWidth="1"/>
    <col min="5" max="5" width="13.44140625" style="1" customWidth="1"/>
    <col min="6" max="16384" width="11.5546875" style="1"/>
  </cols>
  <sheetData>
    <row r="1" spans="1:9" ht="15.6">
      <c r="D1" s="2" t="s">
        <v>0</v>
      </c>
    </row>
    <row r="2" spans="1:9">
      <c r="D2" s="3" t="s">
        <v>1</v>
      </c>
    </row>
    <row r="3" spans="1:9" ht="17.25" customHeight="1" thickBot="1"/>
    <row r="4" spans="1:9" ht="15.6">
      <c r="A4" s="321" t="s">
        <v>138</v>
      </c>
      <c r="B4" s="322"/>
      <c r="C4" s="322"/>
      <c r="D4" s="322"/>
      <c r="E4" s="322"/>
      <c r="F4" s="322"/>
      <c r="G4" s="323"/>
    </row>
    <row r="5" spans="1:9">
      <c r="A5" s="324" t="s">
        <v>2</v>
      </c>
      <c r="B5" s="325"/>
      <c r="C5" s="325"/>
      <c r="D5" s="325"/>
      <c r="E5" s="325"/>
      <c r="F5" s="325"/>
      <c r="G5" s="326"/>
    </row>
    <row r="6" spans="1:9" ht="13.8" thickBot="1">
      <c r="A6" s="327" t="s">
        <v>3</v>
      </c>
      <c r="B6" s="328"/>
      <c r="C6" s="328"/>
      <c r="D6" s="328"/>
      <c r="E6" s="328"/>
      <c r="F6" s="328"/>
      <c r="G6" s="329"/>
    </row>
    <row r="7" spans="1:9" ht="12.75" customHeight="1">
      <c r="A7" s="330" t="s">
        <v>4</v>
      </c>
      <c r="B7" s="334" t="s">
        <v>83</v>
      </c>
      <c r="C7" s="339" t="s">
        <v>82</v>
      </c>
      <c r="D7" s="340"/>
      <c r="E7" s="340"/>
      <c r="F7" s="340"/>
      <c r="G7" s="341"/>
    </row>
    <row r="8" spans="1:9" ht="12.75" customHeight="1">
      <c r="A8" s="331"/>
      <c r="B8" s="335"/>
      <c r="C8" s="318" t="s">
        <v>81</v>
      </c>
      <c r="D8" s="314" t="s">
        <v>80</v>
      </c>
      <c r="E8" s="315"/>
      <c r="F8" s="316" t="s">
        <v>79</v>
      </c>
      <c r="G8" s="317"/>
    </row>
    <row r="9" spans="1:9" ht="12.75" customHeight="1">
      <c r="A9" s="331"/>
      <c r="B9" s="336"/>
      <c r="C9" s="342"/>
      <c r="D9" s="318" t="s">
        <v>78</v>
      </c>
      <c r="E9" s="318" t="s">
        <v>77</v>
      </c>
      <c r="F9" s="299" t="s">
        <v>76</v>
      </c>
      <c r="G9" s="346" t="s">
        <v>75</v>
      </c>
    </row>
    <row r="10" spans="1:9">
      <c r="A10" s="332"/>
      <c r="B10" s="337"/>
      <c r="C10" s="342"/>
      <c r="D10" s="319"/>
      <c r="E10" s="343"/>
      <c r="F10" s="345"/>
      <c r="G10" s="347"/>
    </row>
    <row r="11" spans="1:9" ht="13.8" thickBot="1">
      <c r="A11" s="333"/>
      <c r="B11" s="338"/>
      <c r="C11" s="342"/>
      <c r="D11" s="320"/>
      <c r="E11" s="344"/>
      <c r="F11" s="320"/>
      <c r="G11" s="348"/>
    </row>
    <row r="12" spans="1:9" ht="13.8">
      <c r="A12" s="215" t="s">
        <v>13</v>
      </c>
      <c r="B12" s="225">
        <v>189</v>
      </c>
      <c r="C12" s="190">
        <f t="shared" ref="C12:C43" si="0">D12+E12+F12+G12</f>
        <v>45590</v>
      </c>
      <c r="D12" s="190">
        <v>2819</v>
      </c>
      <c r="E12" s="225">
        <v>2961</v>
      </c>
      <c r="F12" s="190">
        <v>19157</v>
      </c>
      <c r="G12" s="191">
        <v>20653</v>
      </c>
      <c r="H12" s="4"/>
      <c r="I12" s="4"/>
    </row>
    <row r="13" spans="1:9" ht="13.8">
      <c r="A13" s="210" t="s">
        <v>14</v>
      </c>
      <c r="B13" s="219">
        <v>186</v>
      </c>
      <c r="C13" s="193">
        <f t="shared" si="0"/>
        <v>11282</v>
      </c>
      <c r="D13" s="193">
        <v>328</v>
      </c>
      <c r="E13" s="219">
        <v>2627</v>
      </c>
      <c r="F13" s="193">
        <v>4902</v>
      </c>
      <c r="G13" s="194">
        <v>3425</v>
      </c>
      <c r="H13" s="4"/>
    </row>
    <row r="14" spans="1:9" ht="13.8">
      <c r="A14" s="210" t="s">
        <v>15</v>
      </c>
      <c r="B14" s="219">
        <v>191</v>
      </c>
      <c r="C14" s="193">
        <f t="shared" si="0"/>
        <v>36380</v>
      </c>
      <c r="D14" s="193">
        <v>3076</v>
      </c>
      <c r="E14" s="219">
        <v>484</v>
      </c>
      <c r="F14" s="193">
        <v>24733</v>
      </c>
      <c r="G14" s="194">
        <v>8087</v>
      </c>
      <c r="H14" s="4"/>
    </row>
    <row r="15" spans="1:9" ht="13.8">
      <c r="A15" s="210" t="s">
        <v>16</v>
      </c>
      <c r="B15" s="219">
        <v>203</v>
      </c>
      <c r="C15" s="193">
        <f t="shared" si="0"/>
        <v>25439</v>
      </c>
      <c r="D15" s="193">
        <v>2894</v>
      </c>
      <c r="E15" s="219">
        <v>2138</v>
      </c>
      <c r="F15" s="193">
        <v>8867</v>
      </c>
      <c r="G15" s="194">
        <v>11540</v>
      </c>
      <c r="H15" s="4"/>
    </row>
    <row r="16" spans="1:9" ht="13.8">
      <c r="A16" s="211" t="s">
        <v>17</v>
      </c>
      <c r="B16" s="221">
        <f>SUM(B12:B15)</f>
        <v>769</v>
      </c>
      <c r="C16" s="196">
        <f t="shared" si="0"/>
        <v>118691</v>
      </c>
      <c r="D16" s="196">
        <f>SUM(D12:D15)</f>
        <v>9117</v>
      </c>
      <c r="E16" s="221">
        <f>SUM(E12:E15)</f>
        <v>8210</v>
      </c>
      <c r="F16" s="196">
        <f>SUM(F12:F15)</f>
        <v>57659</v>
      </c>
      <c r="G16" s="197">
        <f>SUM(G12:G15)</f>
        <v>43705</v>
      </c>
      <c r="H16" s="4"/>
    </row>
    <row r="17" spans="1:8" ht="14.4" thickBot="1">
      <c r="A17" s="205"/>
      <c r="B17" s="217"/>
      <c r="C17" s="193">
        <f t="shared" si="0"/>
        <v>0</v>
      </c>
      <c r="D17" s="199"/>
      <c r="E17" s="217"/>
      <c r="F17" s="199"/>
      <c r="G17" s="200"/>
      <c r="H17" s="4"/>
    </row>
    <row r="18" spans="1:8" ht="13.8">
      <c r="A18" s="201" t="s">
        <v>18</v>
      </c>
      <c r="B18" s="213">
        <v>112</v>
      </c>
      <c r="C18" s="203">
        <f t="shared" si="0"/>
        <v>1851</v>
      </c>
      <c r="D18" s="203">
        <v>237</v>
      </c>
      <c r="E18" s="213">
        <v>237</v>
      </c>
      <c r="F18" s="203">
        <v>918</v>
      </c>
      <c r="G18" s="204">
        <v>459</v>
      </c>
    </row>
    <row r="19" spans="1:8" ht="14.4" thickBot="1">
      <c r="A19" s="205"/>
      <c r="B19" s="217"/>
      <c r="C19" s="245">
        <f t="shared" si="0"/>
        <v>0</v>
      </c>
      <c r="D19" s="199"/>
      <c r="E19" s="217"/>
      <c r="F19" s="199"/>
      <c r="G19" s="200"/>
    </row>
    <row r="20" spans="1:8" ht="13.8">
      <c r="A20" s="201" t="s">
        <v>19</v>
      </c>
      <c r="B20" s="213">
        <v>34</v>
      </c>
      <c r="C20" s="203">
        <f t="shared" si="0"/>
        <v>278</v>
      </c>
      <c r="D20" s="203">
        <v>66</v>
      </c>
      <c r="E20" s="213">
        <v>29</v>
      </c>
      <c r="F20" s="203">
        <v>116</v>
      </c>
      <c r="G20" s="204">
        <v>67</v>
      </c>
    </row>
    <row r="21" spans="1:8" ht="14.4" thickBot="1">
      <c r="A21" s="205"/>
      <c r="B21" s="217">
        <v>0</v>
      </c>
      <c r="C21" s="245">
        <f t="shared" si="0"/>
        <v>0</v>
      </c>
      <c r="D21" s="199">
        <v>0</v>
      </c>
      <c r="E21" s="217">
        <v>0</v>
      </c>
      <c r="F21" s="199">
        <v>0</v>
      </c>
      <c r="G21" s="200">
        <v>0</v>
      </c>
    </row>
    <row r="22" spans="1:8" ht="13.8">
      <c r="A22" s="208" t="s">
        <v>20</v>
      </c>
      <c r="B22" s="225">
        <v>8</v>
      </c>
      <c r="C22" s="190">
        <f t="shared" si="0"/>
        <v>256</v>
      </c>
      <c r="D22" s="190">
        <v>14</v>
      </c>
      <c r="E22" s="225">
        <v>15</v>
      </c>
      <c r="F22" s="190">
        <v>146</v>
      </c>
      <c r="G22" s="191">
        <v>81</v>
      </c>
    </row>
    <row r="23" spans="1:8" ht="13.8">
      <c r="A23" s="209" t="s">
        <v>21</v>
      </c>
      <c r="B23" s="219">
        <v>14</v>
      </c>
      <c r="C23" s="219">
        <f t="shared" si="0"/>
        <v>497</v>
      </c>
      <c r="D23" s="219">
        <v>30</v>
      </c>
      <c r="E23" s="219">
        <v>35</v>
      </c>
      <c r="F23" s="219">
        <v>278</v>
      </c>
      <c r="G23" s="235">
        <v>154</v>
      </c>
    </row>
    <row r="24" spans="1:8" ht="13.8">
      <c r="A24" s="210" t="s">
        <v>22</v>
      </c>
      <c r="B24" s="219">
        <v>3</v>
      </c>
      <c r="C24" s="193">
        <f t="shared" si="0"/>
        <v>101</v>
      </c>
      <c r="D24" s="193">
        <v>7</v>
      </c>
      <c r="E24" s="219">
        <v>7</v>
      </c>
      <c r="F24" s="193">
        <v>56</v>
      </c>
      <c r="G24" s="194">
        <v>31</v>
      </c>
    </row>
    <row r="25" spans="1:8" ht="13.8">
      <c r="A25" s="211" t="s">
        <v>23</v>
      </c>
      <c r="B25" s="221">
        <f>SUM(B22:B24)</f>
        <v>25</v>
      </c>
      <c r="C25" s="196">
        <f t="shared" si="0"/>
        <v>854</v>
      </c>
      <c r="D25" s="196">
        <f>SUM(D22:D24)</f>
        <v>51</v>
      </c>
      <c r="E25" s="221">
        <f>SUM(E22:E24)</f>
        <v>57</v>
      </c>
      <c r="F25" s="196">
        <f>SUM(F22:F24)</f>
        <v>480</v>
      </c>
      <c r="G25" s="197">
        <f>SUM(G22:G24)</f>
        <v>266</v>
      </c>
    </row>
    <row r="26" spans="1:8" ht="14.4" thickBot="1">
      <c r="A26" s="205"/>
      <c r="B26" s="217">
        <v>0</v>
      </c>
      <c r="C26" s="245">
        <f t="shared" si="0"/>
        <v>0</v>
      </c>
      <c r="D26" s="199">
        <v>0</v>
      </c>
      <c r="E26" s="217">
        <v>0</v>
      </c>
      <c r="F26" s="199">
        <v>0</v>
      </c>
      <c r="G26" s="200">
        <v>0</v>
      </c>
    </row>
    <row r="27" spans="1:8" ht="13.8">
      <c r="A27" s="201" t="s">
        <v>24</v>
      </c>
      <c r="B27" s="213">
        <v>394.70681250397956</v>
      </c>
      <c r="C27" s="196">
        <f t="shared" si="0"/>
        <v>67412.056546785476</v>
      </c>
      <c r="D27" s="203">
        <v>7505.5438262840007</v>
      </c>
      <c r="E27" s="203">
        <v>6670.9546696301422</v>
      </c>
      <c r="F27" s="203">
        <v>41699.347291915554</v>
      </c>
      <c r="G27" s="214">
        <v>11536.210758955773</v>
      </c>
      <c r="H27" s="4"/>
    </row>
    <row r="28" spans="1:8" ht="14.4" thickBot="1">
      <c r="A28" s="205"/>
      <c r="B28" s="217"/>
      <c r="C28" s="245">
        <f t="shared" si="0"/>
        <v>0</v>
      </c>
      <c r="D28" s="199"/>
      <c r="E28" s="199"/>
      <c r="F28" s="199"/>
      <c r="G28" s="218"/>
    </row>
    <row r="29" spans="1:8" ht="13.8">
      <c r="A29" s="201" t="s">
        <v>25</v>
      </c>
      <c r="B29" s="213">
        <v>66</v>
      </c>
      <c r="C29" s="196">
        <f t="shared" si="0"/>
        <v>4490</v>
      </c>
      <c r="D29" s="203">
        <v>278</v>
      </c>
      <c r="E29" s="213">
        <v>263</v>
      </c>
      <c r="F29" s="203">
        <v>1569</v>
      </c>
      <c r="G29" s="204">
        <v>2380</v>
      </c>
    </row>
    <row r="30" spans="1:8" ht="14.4" thickBot="1">
      <c r="A30" s="205"/>
      <c r="B30" s="221">
        <v>0</v>
      </c>
      <c r="C30" s="245">
        <f t="shared" si="0"/>
        <v>0</v>
      </c>
      <c r="D30" s="196">
        <v>0</v>
      </c>
      <c r="E30" s="221">
        <v>0</v>
      </c>
      <c r="F30" s="196">
        <v>0</v>
      </c>
      <c r="G30" s="197">
        <v>0</v>
      </c>
    </row>
    <row r="31" spans="1:8" ht="13.8">
      <c r="A31" s="215" t="s">
        <v>26</v>
      </c>
      <c r="B31" s="225">
        <v>704.56384266717419</v>
      </c>
      <c r="C31" s="193">
        <f t="shared" si="0"/>
        <v>164033.44004100171</v>
      </c>
      <c r="D31" s="190">
        <v>15270.804043521224</v>
      </c>
      <c r="E31" s="190">
        <v>21812.711688957053</v>
      </c>
      <c r="F31" s="190">
        <v>98409.874772986572</v>
      </c>
      <c r="G31" s="234">
        <v>28540.049535536855</v>
      </c>
      <c r="H31" s="4"/>
    </row>
    <row r="32" spans="1:8" ht="13.8">
      <c r="A32" s="210" t="s">
        <v>27</v>
      </c>
      <c r="B32" s="219">
        <v>561.59357702911109</v>
      </c>
      <c r="C32" s="193">
        <f t="shared" si="0"/>
        <v>71697.244618653989</v>
      </c>
      <c r="D32" s="193">
        <v>6387.9904010358314</v>
      </c>
      <c r="E32" s="193">
        <v>12101.051425742637</v>
      </c>
      <c r="F32" s="193">
        <v>38694.932026994364</v>
      </c>
      <c r="G32" s="235">
        <v>14513.270764881148</v>
      </c>
      <c r="H32" s="4"/>
    </row>
    <row r="33" spans="1:9" ht="13.8">
      <c r="A33" s="210" t="s">
        <v>28</v>
      </c>
      <c r="B33" s="219">
        <v>1550.8901999124994</v>
      </c>
      <c r="C33" s="193">
        <f t="shared" si="0"/>
        <v>251715.52130749455</v>
      </c>
      <c r="D33" s="193">
        <v>24596.626892209726</v>
      </c>
      <c r="E33" s="193">
        <v>36340.710491078637</v>
      </c>
      <c r="F33" s="193">
        <v>146220.90352892314</v>
      </c>
      <c r="G33" s="235">
        <v>44557.280395283044</v>
      </c>
      <c r="H33" s="4"/>
    </row>
    <row r="34" spans="1:9" ht="13.8">
      <c r="A34" s="211" t="s">
        <v>29</v>
      </c>
      <c r="B34" s="221">
        <f>SUM(B31:B33)</f>
        <v>2817.0476196087848</v>
      </c>
      <c r="C34" s="196">
        <f t="shared" si="0"/>
        <v>487446.20596715028</v>
      </c>
      <c r="D34" s="196">
        <f>SUM(D31:D33)</f>
        <v>46255.421336766783</v>
      </c>
      <c r="E34" s="196">
        <f>SUM(E31:E33)</f>
        <v>70254.47360577833</v>
      </c>
      <c r="F34" s="196">
        <f>SUM(F31:F33)</f>
        <v>283325.7103289041</v>
      </c>
      <c r="G34" s="222">
        <f>SUM(G31:G33)</f>
        <v>87610.600695701054</v>
      </c>
      <c r="H34" s="4"/>
    </row>
    <row r="35" spans="1:9" ht="14.4" thickBot="1">
      <c r="A35" s="205"/>
      <c r="B35" s="217">
        <v>0</v>
      </c>
      <c r="C35" s="245">
        <f t="shared" si="0"/>
        <v>0</v>
      </c>
      <c r="D35" s="199">
        <v>0</v>
      </c>
      <c r="E35" s="199">
        <v>0</v>
      </c>
      <c r="F35" s="199">
        <v>0</v>
      </c>
      <c r="G35" s="218">
        <v>0</v>
      </c>
    </row>
    <row r="36" spans="1:9" ht="13.8">
      <c r="A36" s="215" t="s">
        <v>30</v>
      </c>
      <c r="B36" s="219">
        <v>771.15523149434364</v>
      </c>
      <c r="C36" s="193">
        <f t="shared" si="0"/>
        <v>188664.68132547429</v>
      </c>
      <c r="D36" s="193">
        <v>24272.786790465132</v>
      </c>
      <c r="E36" s="219">
        <v>24661.997189808844</v>
      </c>
      <c r="F36" s="193">
        <v>107821.58711125383</v>
      </c>
      <c r="G36" s="194">
        <v>31908.310233946489</v>
      </c>
    </row>
    <row r="37" spans="1:9" ht="13.8">
      <c r="A37" s="210" t="s">
        <v>31</v>
      </c>
      <c r="B37" s="219">
        <v>562.96230989949981</v>
      </c>
      <c r="C37" s="193">
        <f t="shared" si="0"/>
        <v>59127.834721148683</v>
      </c>
      <c r="D37" s="193">
        <v>10622.33927979769</v>
      </c>
      <c r="E37" s="219">
        <v>4364.4910490318771</v>
      </c>
      <c r="F37" s="193">
        <v>34249.93613662749</v>
      </c>
      <c r="G37" s="194">
        <v>9891.068255691629</v>
      </c>
    </row>
    <row r="38" spans="1:9" ht="13.8">
      <c r="A38" s="210" t="s">
        <v>32</v>
      </c>
      <c r="B38" s="219">
        <v>1227.0105519930319</v>
      </c>
      <c r="C38" s="193">
        <f t="shared" si="0"/>
        <v>276544.06379161112</v>
      </c>
      <c r="D38" s="193">
        <v>25891.670246938444</v>
      </c>
      <c r="E38" s="219">
        <v>33167.965942332492</v>
      </c>
      <c r="F38" s="193">
        <v>177712.38829205671</v>
      </c>
      <c r="G38" s="194">
        <v>39772.039310283457</v>
      </c>
    </row>
    <row r="39" spans="1:9" ht="13.8">
      <c r="A39" s="210" t="s">
        <v>33</v>
      </c>
      <c r="B39" s="219">
        <v>303.56780315747864</v>
      </c>
      <c r="C39" s="193">
        <f t="shared" si="0"/>
        <v>50387.386495308034</v>
      </c>
      <c r="D39" s="193">
        <v>10137.036006073964</v>
      </c>
      <c r="E39" s="219">
        <v>5411.4458109601264</v>
      </c>
      <c r="F39" s="193">
        <v>28332.241563211701</v>
      </c>
      <c r="G39" s="194">
        <v>6506.6631150622452</v>
      </c>
    </row>
    <row r="40" spans="1:9" ht="13.8">
      <c r="A40" s="211" t="s">
        <v>34</v>
      </c>
      <c r="B40" s="221">
        <f>SUM(B36:B39)</f>
        <v>2864.6958965443541</v>
      </c>
      <c r="C40" s="196">
        <f t="shared" si="0"/>
        <v>574723.96633354225</v>
      </c>
      <c r="D40" s="196">
        <f>SUM(D36:D39)</f>
        <v>70923.83232327523</v>
      </c>
      <c r="E40" s="221">
        <f>SUM(E36:E39)</f>
        <v>67605.899992133345</v>
      </c>
      <c r="F40" s="196">
        <f>SUM(F36:F39)</f>
        <v>348116.15310314979</v>
      </c>
      <c r="G40" s="197">
        <f>SUM(G36:G39)</f>
        <v>88078.080914983817</v>
      </c>
    </row>
    <row r="41" spans="1:9" ht="14.4" thickBot="1">
      <c r="A41" s="205"/>
      <c r="B41" s="217">
        <v>0</v>
      </c>
      <c r="C41" s="245">
        <f t="shared" si="0"/>
        <v>0</v>
      </c>
      <c r="D41" s="199">
        <v>0</v>
      </c>
      <c r="E41" s="217">
        <v>0</v>
      </c>
      <c r="F41" s="199">
        <v>0</v>
      </c>
      <c r="G41" s="200">
        <v>0</v>
      </c>
    </row>
    <row r="42" spans="1:9" ht="13.8">
      <c r="A42" s="201" t="s">
        <v>35</v>
      </c>
      <c r="B42" s="213">
        <v>905.89703059233204</v>
      </c>
      <c r="C42" s="203">
        <f t="shared" si="0"/>
        <v>13047.173237367275</v>
      </c>
      <c r="D42" s="203">
        <v>835.42357945864842</v>
      </c>
      <c r="E42" s="213">
        <v>1705.5149923756267</v>
      </c>
      <c r="F42" s="203">
        <v>5148.9560626184284</v>
      </c>
      <c r="G42" s="204">
        <v>5357.2786029145718</v>
      </c>
      <c r="H42" s="4"/>
    </row>
    <row r="43" spans="1:9" ht="14.4" thickBot="1">
      <c r="A43" s="205"/>
      <c r="B43" s="217"/>
      <c r="C43" s="245">
        <f t="shared" si="0"/>
        <v>0</v>
      </c>
      <c r="D43" s="199"/>
      <c r="E43" s="217"/>
      <c r="F43" s="199"/>
      <c r="G43" s="200"/>
    </row>
    <row r="44" spans="1:9" ht="13.8">
      <c r="A44" s="208" t="s">
        <v>37</v>
      </c>
      <c r="B44" s="225">
        <v>205.77960097294101</v>
      </c>
      <c r="C44" s="190">
        <f t="shared" ref="C44:C75" si="1">D44+E44+F44+G44</f>
        <v>17880.319631075567</v>
      </c>
      <c r="D44" s="190">
        <v>2499.9672528251231</v>
      </c>
      <c r="E44" s="225">
        <v>2195.3551388444321</v>
      </c>
      <c r="F44" s="225">
        <v>9327.7354456980756</v>
      </c>
      <c r="G44" s="234">
        <v>3857.2617937079367</v>
      </c>
      <c r="H44" s="4"/>
      <c r="I44" s="4"/>
    </row>
    <row r="45" spans="1:9" ht="13.8">
      <c r="A45" s="209" t="s">
        <v>38</v>
      </c>
      <c r="B45" s="219">
        <v>210</v>
      </c>
      <c r="C45" s="193">
        <f t="shared" si="1"/>
        <v>38128.329885068815</v>
      </c>
      <c r="D45" s="193">
        <v>2956.2065473370567</v>
      </c>
      <c r="E45" s="219">
        <v>3393.2461570641549</v>
      </c>
      <c r="F45" s="219">
        <v>22569.20916206832</v>
      </c>
      <c r="G45" s="235">
        <v>9209.6680185992809</v>
      </c>
      <c r="H45" s="4"/>
    </row>
    <row r="46" spans="1:9" ht="13.8">
      <c r="A46" s="209" t="s">
        <v>39</v>
      </c>
      <c r="B46" s="219">
        <v>74.258113284241929</v>
      </c>
      <c r="C46" s="193">
        <f t="shared" si="1"/>
        <v>5282.2356403544454</v>
      </c>
      <c r="D46" s="193">
        <v>242.55467805446176</v>
      </c>
      <c r="E46" s="219">
        <v>533.73927442420597</v>
      </c>
      <c r="F46" s="219">
        <v>3221.3026689203562</v>
      </c>
      <c r="G46" s="235">
        <v>1284.6390189554218</v>
      </c>
      <c r="H46" s="4"/>
    </row>
    <row r="47" spans="1:9" ht="13.8">
      <c r="A47" s="210" t="s">
        <v>40</v>
      </c>
      <c r="B47" s="219">
        <v>86.949057076211432</v>
      </c>
      <c r="C47" s="193">
        <f t="shared" si="1"/>
        <v>18202.937680647832</v>
      </c>
      <c r="D47" s="193">
        <v>2554.5218434127119</v>
      </c>
      <c r="E47" s="219">
        <v>1624.4221083011557</v>
      </c>
      <c r="F47" s="219">
        <v>10006.662144673897</v>
      </c>
      <c r="G47" s="235">
        <v>4017.3315842600664</v>
      </c>
      <c r="H47" s="4"/>
    </row>
    <row r="48" spans="1:9" ht="13.8">
      <c r="A48" s="210" t="s">
        <v>41</v>
      </c>
      <c r="B48" s="219">
        <v>2351.8877652987285</v>
      </c>
      <c r="C48" s="193">
        <f t="shared" si="1"/>
        <v>60623.89649121651</v>
      </c>
      <c r="D48" s="193">
        <v>7987.728685625927</v>
      </c>
      <c r="E48" s="219">
        <v>2953.2800002781787</v>
      </c>
      <c r="F48" s="219">
        <v>36402.363172865502</v>
      </c>
      <c r="G48" s="235">
        <v>13280.524632446904</v>
      </c>
      <c r="H48" s="4"/>
    </row>
    <row r="49" spans="1:9" ht="13.8">
      <c r="A49" s="210" t="s">
        <v>42</v>
      </c>
      <c r="B49" s="219">
        <v>984.8676232949623</v>
      </c>
      <c r="C49" s="193">
        <f t="shared" si="1"/>
        <v>118653.16963283643</v>
      </c>
      <c r="D49" s="193">
        <v>10137.633727984445</v>
      </c>
      <c r="E49" s="219">
        <v>8984.1879586737632</v>
      </c>
      <c r="F49" s="219">
        <v>75354.529925764669</v>
      </c>
      <c r="G49" s="235">
        <v>24176.818020413557</v>
      </c>
      <c r="H49" s="4"/>
    </row>
    <row r="50" spans="1:9" ht="13.8">
      <c r="A50" s="210" t="s">
        <v>43</v>
      </c>
      <c r="B50" s="219">
        <v>151.69283855882827</v>
      </c>
      <c r="C50" s="193">
        <f t="shared" si="1"/>
        <v>36992.730469458729</v>
      </c>
      <c r="D50" s="193">
        <v>5049.7801072916782</v>
      </c>
      <c r="E50" s="219">
        <v>6424.1342566184139</v>
      </c>
      <c r="F50" s="219">
        <v>19040.63302089952</v>
      </c>
      <c r="G50" s="235">
        <v>6478.1830846491193</v>
      </c>
      <c r="H50" s="4"/>
    </row>
    <row r="51" spans="1:9" ht="13.8">
      <c r="A51" s="210" t="s">
        <v>44</v>
      </c>
      <c r="B51" s="219">
        <v>289.30817030582568</v>
      </c>
      <c r="C51" s="193">
        <f t="shared" si="1"/>
        <v>25176.288866956667</v>
      </c>
      <c r="D51" s="193">
        <v>2611.6918435356692</v>
      </c>
      <c r="E51" s="219">
        <v>3170.4825272385824</v>
      </c>
      <c r="F51" s="219">
        <v>14452.282325750004</v>
      </c>
      <c r="G51" s="235">
        <v>4941.8321704324107</v>
      </c>
      <c r="H51" s="4"/>
    </row>
    <row r="52" spans="1:9" ht="13.8">
      <c r="A52" s="210" t="s">
        <v>45</v>
      </c>
      <c r="B52" s="219">
        <v>719.49265482839542</v>
      </c>
      <c r="C52" s="193">
        <f t="shared" si="1"/>
        <v>35249.788785891338</v>
      </c>
      <c r="D52" s="193">
        <v>3284.0275858632499</v>
      </c>
      <c r="E52" s="219">
        <v>2251.5975856846449</v>
      </c>
      <c r="F52" s="219">
        <v>21927.354482723116</v>
      </c>
      <c r="G52" s="235">
        <v>7786.809131620329</v>
      </c>
      <c r="H52" s="4"/>
    </row>
    <row r="53" spans="1:9" ht="13.8">
      <c r="A53" s="220" t="s">
        <v>46</v>
      </c>
      <c r="B53" s="221">
        <f>SUM(B44:B52)</f>
        <v>5074.2358236201353</v>
      </c>
      <c r="C53" s="196">
        <f t="shared" si="1"/>
        <v>356189.69708350638</v>
      </c>
      <c r="D53" s="196">
        <f>SUM(D44:D52)</f>
        <v>37324.112271930324</v>
      </c>
      <c r="E53" s="221">
        <f>SUM(E44:E52)</f>
        <v>31530.445007127531</v>
      </c>
      <c r="F53" s="196">
        <f>SUM(F44:F52)</f>
        <v>212302.07234936347</v>
      </c>
      <c r="G53" s="197">
        <f>SUM(G44:G52)</f>
        <v>75033.067455085038</v>
      </c>
      <c r="H53" s="4"/>
    </row>
    <row r="54" spans="1:9" ht="14.4" thickBot="1">
      <c r="A54" s="246"/>
      <c r="B54" s="217"/>
      <c r="C54" s="245">
        <f t="shared" si="1"/>
        <v>0</v>
      </c>
      <c r="D54" s="199">
        <v>0</v>
      </c>
      <c r="E54" s="217">
        <v>0</v>
      </c>
      <c r="F54" s="199">
        <v>0</v>
      </c>
      <c r="G54" s="200">
        <v>0</v>
      </c>
    </row>
    <row r="55" spans="1:9" ht="13.8">
      <c r="A55" s="201" t="s">
        <v>36</v>
      </c>
      <c r="B55" s="213">
        <v>85</v>
      </c>
      <c r="C55" s="203">
        <f t="shared" si="1"/>
        <v>3310</v>
      </c>
      <c r="D55" s="203">
        <v>234</v>
      </c>
      <c r="E55" s="213">
        <v>344</v>
      </c>
      <c r="F55" s="203">
        <v>2295</v>
      </c>
      <c r="G55" s="204">
        <v>437</v>
      </c>
    </row>
    <row r="56" spans="1:9" ht="14.4" thickBot="1">
      <c r="A56" s="246"/>
      <c r="B56" s="217"/>
      <c r="C56" s="245">
        <f t="shared" si="1"/>
        <v>0</v>
      </c>
      <c r="D56" s="199"/>
      <c r="E56" s="217"/>
      <c r="F56" s="199"/>
      <c r="G56" s="200"/>
    </row>
    <row r="57" spans="1:9" ht="13.8">
      <c r="A57" s="215" t="s">
        <v>47</v>
      </c>
      <c r="B57" s="225">
        <v>119.60538884734443</v>
      </c>
      <c r="C57" s="193">
        <f t="shared" si="1"/>
        <v>21067.586269277603</v>
      </c>
      <c r="D57" s="190">
        <v>1011.9680095674321</v>
      </c>
      <c r="E57" s="219">
        <v>3635.5841292356668</v>
      </c>
      <c r="F57" s="193">
        <v>12755.204186037425</v>
      </c>
      <c r="G57" s="194">
        <v>3664.82994443708</v>
      </c>
      <c r="H57" s="4"/>
      <c r="I57" s="4"/>
    </row>
    <row r="58" spans="1:9" ht="13.8">
      <c r="A58" s="209" t="s">
        <v>48</v>
      </c>
      <c r="B58" s="219">
        <v>247.73953497038377</v>
      </c>
      <c r="C58" s="193">
        <f t="shared" si="1"/>
        <v>5577.2466625591051</v>
      </c>
      <c r="D58" s="193">
        <v>629.3592444155712</v>
      </c>
      <c r="E58" s="219">
        <v>928.21996874049796</v>
      </c>
      <c r="F58" s="193">
        <v>3259.6710805445773</v>
      </c>
      <c r="G58" s="193">
        <v>759.99636885845871</v>
      </c>
      <c r="H58" s="4"/>
    </row>
    <row r="59" spans="1:9" ht="13.8">
      <c r="A59" s="210" t="s">
        <v>49</v>
      </c>
      <c r="B59" s="219">
        <v>85.954487260277546</v>
      </c>
      <c r="C59" s="193">
        <f t="shared" si="1"/>
        <v>26172.123486913537</v>
      </c>
      <c r="D59" s="193">
        <v>2190.7667151946926</v>
      </c>
      <c r="E59" s="219">
        <v>4360.0410830158107</v>
      </c>
      <c r="F59" s="193">
        <v>14438.802721681579</v>
      </c>
      <c r="G59" s="194">
        <v>5182.5129670214556</v>
      </c>
      <c r="H59" s="4"/>
    </row>
    <row r="60" spans="1:9" ht="13.8">
      <c r="A60" s="210" t="s">
        <v>50</v>
      </c>
      <c r="B60" s="219">
        <v>3</v>
      </c>
      <c r="C60" s="193">
        <f t="shared" si="1"/>
        <v>1310</v>
      </c>
      <c r="D60" s="193">
        <v>790</v>
      </c>
      <c r="E60" s="219">
        <v>520</v>
      </c>
      <c r="F60" s="193">
        <v>0</v>
      </c>
      <c r="G60" s="194">
        <v>0</v>
      </c>
      <c r="H60" s="4"/>
    </row>
    <row r="61" spans="1:9" ht="13.8">
      <c r="A61" s="210" t="s">
        <v>51</v>
      </c>
      <c r="B61" s="219">
        <v>1121.3490478754886</v>
      </c>
      <c r="C61" s="193">
        <f t="shared" si="1"/>
        <v>92778.23297834718</v>
      </c>
      <c r="D61" s="193">
        <v>13745.113769452288</v>
      </c>
      <c r="E61" s="219">
        <v>12262.735591665758</v>
      </c>
      <c r="F61" s="219">
        <v>49197.715143233887</v>
      </c>
      <c r="G61" s="219">
        <v>17572.668473995243</v>
      </c>
      <c r="H61" s="4"/>
    </row>
    <row r="62" spans="1:9" ht="13.8">
      <c r="A62" s="211" t="s">
        <v>52</v>
      </c>
      <c r="B62" s="221">
        <f>SUM(B57:B61)</f>
        <v>1577.6484589534944</v>
      </c>
      <c r="C62" s="196">
        <f t="shared" si="1"/>
        <v>146905.18939709742</v>
      </c>
      <c r="D62" s="196">
        <f>SUM(D57:D61)</f>
        <v>18367.207738629982</v>
      </c>
      <c r="E62" s="221">
        <f>SUM(E57:E61)</f>
        <v>21706.580772657733</v>
      </c>
      <c r="F62" s="196">
        <f>SUM(F57:F61)</f>
        <v>79651.393131497462</v>
      </c>
      <c r="G62" s="197">
        <f>SUM(G57:G61)</f>
        <v>27180.007754312239</v>
      </c>
      <c r="H62" s="4"/>
    </row>
    <row r="63" spans="1:9" ht="14.4" thickBot="1">
      <c r="A63" s="205"/>
      <c r="B63" s="217">
        <v>0</v>
      </c>
      <c r="C63" s="245">
        <f t="shared" si="1"/>
        <v>0</v>
      </c>
      <c r="D63" s="199">
        <v>0</v>
      </c>
      <c r="E63" s="217">
        <v>0</v>
      </c>
      <c r="F63" s="199">
        <v>0</v>
      </c>
      <c r="G63" s="200">
        <v>0</v>
      </c>
    </row>
    <row r="64" spans="1:9" ht="13.8">
      <c r="A64" s="215" t="s">
        <v>53</v>
      </c>
      <c r="B64" s="219">
        <v>65.52928571428572</v>
      </c>
      <c r="C64" s="190">
        <f t="shared" si="1"/>
        <v>5595.1607142857147</v>
      </c>
      <c r="D64" s="193">
        <v>713.25214285714299</v>
      </c>
      <c r="E64" s="219">
        <v>322.7871428571429</v>
      </c>
      <c r="F64" s="193">
        <v>3253.4535714285716</v>
      </c>
      <c r="G64" s="194">
        <v>1305.6678571428574</v>
      </c>
    </row>
    <row r="65" spans="1:7" ht="13.8">
      <c r="A65" s="209" t="s">
        <v>54</v>
      </c>
      <c r="B65" s="219">
        <v>338.13407980177135</v>
      </c>
      <c r="C65" s="193">
        <f t="shared" si="1"/>
        <v>32424.51157881078</v>
      </c>
      <c r="D65" s="193">
        <v>2595.1034207970961</v>
      </c>
      <c r="E65" s="219">
        <v>2346.5609958324562</v>
      </c>
      <c r="F65" s="193">
        <v>21160.911739298706</v>
      </c>
      <c r="G65" s="194">
        <v>6321.9354228825196</v>
      </c>
    </row>
    <row r="66" spans="1:7" ht="13.8">
      <c r="A66" s="210" t="s">
        <v>55</v>
      </c>
      <c r="B66" s="219">
        <v>222.32226547868805</v>
      </c>
      <c r="C66" s="193">
        <f t="shared" si="1"/>
        <v>35046.33588986894</v>
      </c>
      <c r="D66" s="193">
        <v>2376.905732992228</v>
      </c>
      <c r="E66" s="219">
        <v>3573.8922760684045</v>
      </c>
      <c r="F66" s="193">
        <v>23471.606247741973</v>
      </c>
      <c r="G66" s="194">
        <v>5623.931633066336</v>
      </c>
    </row>
    <row r="67" spans="1:7" ht="13.8">
      <c r="A67" s="211" t="s">
        <v>56</v>
      </c>
      <c r="B67" s="221">
        <f>B64+B65+B66</f>
        <v>625.98563099474518</v>
      </c>
      <c r="C67" s="196">
        <f t="shared" si="1"/>
        <v>73066.008182965437</v>
      </c>
      <c r="D67" s="196">
        <f>D64+D65+D66</f>
        <v>5685.2612966464676</v>
      </c>
      <c r="E67" s="221">
        <f>E64+E65+E66</f>
        <v>6243.2404147580037</v>
      </c>
      <c r="F67" s="196">
        <f>F64+F65+F66</f>
        <v>47885.971558469246</v>
      </c>
      <c r="G67" s="197">
        <f>G64+G65+G66</f>
        <v>13251.534913091713</v>
      </c>
    </row>
    <row r="68" spans="1:7" ht="14.4" thickBot="1">
      <c r="A68" s="205"/>
      <c r="B68" s="217">
        <v>0</v>
      </c>
      <c r="C68" s="245">
        <f t="shared" si="1"/>
        <v>0</v>
      </c>
      <c r="D68" s="199">
        <v>0</v>
      </c>
      <c r="E68" s="217">
        <v>0</v>
      </c>
      <c r="F68" s="199">
        <v>0</v>
      </c>
      <c r="G68" s="200">
        <v>0</v>
      </c>
    </row>
    <row r="69" spans="1:7" ht="13.8">
      <c r="A69" s="201" t="s">
        <v>57</v>
      </c>
      <c r="B69" s="213">
        <v>1344.8765013497573</v>
      </c>
      <c r="C69" s="203">
        <f t="shared" si="1"/>
        <v>136752.26828485593</v>
      </c>
      <c r="D69" s="203">
        <v>8382.4228520645775</v>
      </c>
      <c r="E69" s="213">
        <v>11048.24057492495</v>
      </c>
      <c r="F69" s="213">
        <v>92848.759899556229</v>
      </c>
      <c r="G69" s="214">
        <v>24472.844958310168</v>
      </c>
    </row>
    <row r="70" spans="1:7" ht="14.4" thickBot="1">
      <c r="A70" s="205"/>
      <c r="B70" s="217"/>
      <c r="C70" s="245">
        <f t="shared" si="1"/>
        <v>0</v>
      </c>
      <c r="D70" s="199"/>
      <c r="E70" s="217"/>
      <c r="F70" s="199"/>
      <c r="G70" s="200"/>
    </row>
    <row r="71" spans="1:7" ht="13.8">
      <c r="A71" s="215" t="s">
        <v>58</v>
      </c>
      <c r="B71" s="225">
        <v>9832.9044282738141</v>
      </c>
      <c r="C71" s="190">
        <f t="shared" si="1"/>
        <v>131011.16203528395</v>
      </c>
      <c r="D71" s="190">
        <v>14908.431202122809</v>
      </c>
      <c r="E71" s="225">
        <v>11350.381218487038</v>
      </c>
      <c r="F71" s="225">
        <v>60725.230993994657</v>
      </c>
      <c r="G71" s="234">
        <v>44027.118620679452</v>
      </c>
    </row>
    <row r="72" spans="1:7" ht="13.8">
      <c r="A72" s="210" t="s">
        <v>59</v>
      </c>
      <c r="B72" s="219">
        <v>1061.5297149884432</v>
      </c>
      <c r="C72" s="193">
        <f t="shared" si="1"/>
        <v>16415.485748192372</v>
      </c>
      <c r="D72" s="193">
        <v>3533.5403225806454</v>
      </c>
      <c r="E72" s="219">
        <v>2608.4779750764255</v>
      </c>
      <c r="F72" s="219">
        <v>7486.0312046737126</v>
      </c>
      <c r="G72" s="235">
        <v>2787.4362458615892</v>
      </c>
    </row>
    <row r="73" spans="1:7" ht="13.8">
      <c r="A73" s="211" t="s">
        <v>60</v>
      </c>
      <c r="B73" s="221">
        <f>SUM(B71:B72)</f>
        <v>10894.434143262257</v>
      </c>
      <c r="C73" s="196">
        <f t="shared" si="1"/>
        <v>147426.64778347634</v>
      </c>
      <c r="D73" s="196">
        <f>SUM(D71:D72)</f>
        <v>18441.971524703455</v>
      </c>
      <c r="E73" s="221">
        <f>SUM(E71:E72)</f>
        <v>13958.859193563465</v>
      </c>
      <c r="F73" s="196">
        <f>SUM(F71:F72)</f>
        <v>68211.262198668366</v>
      </c>
      <c r="G73" s="197">
        <f>SUM(G71:G72)</f>
        <v>46814.554866541039</v>
      </c>
    </row>
    <row r="74" spans="1:7" ht="14.4" thickBot="1">
      <c r="A74" s="205"/>
      <c r="B74" s="217">
        <v>0</v>
      </c>
      <c r="C74" s="245">
        <f t="shared" si="1"/>
        <v>0</v>
      </c>
      <c r="D74" s="199">
        <v>0</v>
      </c>
      <c r="E74" s="217">
        <v>0</v>
      </c>
      <c r="F74" s="199">
        <v>0</v>
      </c>
      <c r="G74" s="200">
        <v>0</v>
      </c>
    </row>
    <row r="75" spans="1:7" ht="13.8">
      <c r="A75" s="208" t="s">
        <v>61</v>
      </c>
      <c r="B75" s="225">
        <v>281</v>
      </c>
      <c r="C75" s="190">
        <f t="shared" si="1"/>
        <v>29226</v>
      </c>
      <c r="D75" s="190">
        <v>4830.6400000000003</v>
      </c>
      <c r="E75" s="225">
        <v>3603.86</v>
      </c>
      <c r="F75" s="225">
        <v>16633.2</v>
      </c>
      <c r="G75" s="234">
        <v>4158.3</v>
      </c>
    </row>
    <row r="76" spans="1:7" ht="13.8">
      <c r="A76" s="209" t="s">
        <v>62</v>
      </c>
      <c r="B76" s="219">
        <v>587</v>
      </c>
      <c r="C76" s="193">
        <f t="shared" ref="C76:C83" si="2">D76+E76+F76+G76</f>
        <v>7991.65</v>
      </c>
      <c r="D76" s="193">
        <v>890.4849999999999</v>
      </c>
      <c r="E76" s="219">
        <v>939.96499999999992</v>
      </c>
      <c r="F76" s="219">
        <v>4187.32</v>
      </c>
      <c r="G76" s="235">
        <v>1973.88</v>
      </c>
    </row>
    <row r="77" spans="1:7" ht="13.8">
      <c r="A77" s="209" t="s">
        <v>63</v>
      </c>
      <c r="B77" s="219">
        <v>2029</v>
      </c>
      <c r="C77" s="193">
        <f t="shared" si="2"/>
        <v>25172.350000000002</v>
      </c>
      <c r="D77" s="193">
        <v>2357.7350000000001</v>
      </c>
      <c r="E77" s="219">
        <v>2601.6149999999998</v>
      </c>
      <c r="F77" s="219">
        <v>12780.85</v>
      </c>
      <c r="G77" s="235">
        <v>7432.1500000000005</v>
      </c>
    </row>
    <row r="78" spans="1:7" ht="13.8">
      <c r="A78" s="210" t="s">
        <v>64</v>
      </c>
      <c r="B78" s="219">
        <v>207</v>
      </c>
      <c r="C78" s="193">
        <f t="shared" si="2"/>
        <v>21714</v>
      </c>
      <c r="D78" s="193">
        <v>2608.3399999999997</v>
      </c>
      <c r="E78" s="219">
        <v>2823.4100000000003</v>
      </c>
      <c r="F78" s="219">
        <v>13025.2</v>
      </c>
      <c r="G78" s="235">
        <v>3257.05</v>
      </c>
    </row>
    <row r="79" spans="1:7" ht="13.8">
      <c r="A79" s="210" t="s">
        <v>65</v>
      </c>
      <c r="B79" s="219">
        <v>2007</v>
      </c>
      <c r="C79" s="193">
        <f t="shared" si="2"/>
        <v>19850.5</v>
      </c>
      <c r="D79" s="193">
        <v>1709.0900000000001</v>
      </c>
      <c r="E79" s="219">
        <v>1758.51</v>
      </c>
      <c r="F79" s="219">
        <v>9715.19</v>
      </c>
      <c r="G79" s="235">
        <v>6667.71</v>
      </c>
    </row>
    <row r="80" spans="1:7" ht="13.8">
      <c r="A80" s="209" t="s">
        <v>66</v>
      </c>
      <c r="B80" s="219">
        <v>233</v>
      </c>
      <c r="C80" s="193">
        <f t="shared" si="2"/>
        <v>21476</v>
      </c>
      <c r="D80" s="193">
        <v>5533.9400000000005</v>
      </c>
      <c r="E80" s="219">
        <v>2345.81</v>
      </c>
      <c r="F80" s="219">
        <v>10822.7</v>
      </c>
      <c r="G80" s="235">
        <v>2773.55</v>
      </c>
    </row>
    <row r="81" spans="1:7" ht="13.8">
      <c r="A81" s="209" t="s">
        <v>67</v>
      </c>
      <c r="B81" s="219">
        <v>460</v>
      </c>
      <c r="C81" s="193">
        <f t="shared" si="2"/>
        <v>33445.799999999996</v>
      </c>
      <c r="D81" s="193">
        <v>4146.28</v>
      </c>
      <c r="E81" s="219">
        <v>4464.5200000000004</v>
      </c>
      <c r="F81" s="219">
        <v>19577.899999999998</v>
      </c>
      <c r="G81" s="235">
        <v>5257.0999999999995</v>
      </c>
    </row>
    <row r="82" spans="1:7" ht="13.8">
      <c r="A82" s="210" t="s">
        <v>68</v>
      </c>
      <c r="B82" s="219">
        <v>1381</v>
      </c>
      <c r="C82" s="193">
        <f t="shared" si="2"/>
        <v>53296.15</v>
      </c>
      <c r="D82" s="193">
        <v>7021.5749999999998</v>
      </c>
      <c r="E82" s="219">
        <v>6427.9750000000004</v>
      </c>
      <c r="F82" s="219">
        <v>29781.86</v>
      </c>
      <c r="G82" s="235">
        <v>10064.74</v>
      </c>
    </row>
    <row r="83" spans="1:7" ht="13.8">
      <c r="A83" s="211" t="s">
        <v>69</v>
      </c>
      <c r="B83" s="221">
        <f>SUM(B75:B82)</f>
        <v>7185</v>
      </c>
      <c r="C83" s="196">
        <f t="shared" si="2"/>
        <v>212172.45</v>
      </c>
      <c r="D83" s="196">
        <f>SUM(D75:D82)</f>
        <v>29098.085000000003</v>
      </c>
      <c r="E83" s="221">
        <f>SUM(E75:E82)</f>
        <v>24965.665000000001</v>
      </c>
      <c r="F83" s="196">
        <f>SUM(F75:F82)</f>
        <v>116524.22</v>
      </c>
      <c r="G83" s="197">
        <f>SUM(G75:G82)</f>
        <v>41584.479999999996</v>
      </c>
    </row>
    <row r="84" spans="1:7" ht="14.4" thickBot="1">
      <c r="A84" s="205"/>
      <c r="B84" s="217"/>
      <c r="C84" s="245"/>
      <c r="D84" s="199">
        <v>0</v>
      </c>
      <c r="E84" s="217">
        <v>0</v>
      </c>
      <c r="F84" s="199">
        <v>0</v>
      </c>
      <c r="G84" s="200">
        <v>0</v>
      </c>
    </row>
    <row r="85" spans="1:7" ht="13.8">
      <c r="A85" s="215" t="s">
        <v>70</v>
      </c>
      <c r="B85" s="225">
        <v>544.79248089647876</v>
      </c>
      <c r="C85" s="190">
        <f>D85+E85+F85+G85</f>
        <v>4674.6791201695178</v>
      </c>
      <c r="D85" s="190">
        <v>531.90189891020759</v>
      </c>
      <c r="E85" s="225">
        <v>933.46188989737118</v>
      </c>
      <c r="F85" s="190">
        <v>1845.3281343487013</v>
      </c>
      <c r="G85" s="191">
        <v>1363.9871970132378</v>
      </c>
    </row>
    <row r="86" spans="1:7" ht="13.8">
      <c r="A86" s="210" t="s">
        <v>71</v>
      </c>
      <c r="B86" s="219">
        <v>158.54507199618314</v>
      </c>
      <c r="C86" s="193">
        <f>D86+E86+F86+G86</f>
        <v>4054.7379018068391</v>
      </c>
      <c r="D86" s="193">
        <v>557.21357714000249</v>
      </c>
      <c r="E86" s="219">
        <v>722.69046907255802</v>
      </c>
      <c r="F86" s="193">
        <v>2130.6177081305145</v>
      </c>
      <c r="G86" s="194">
        <v>644.21614746376417</v>
      </c>
    </row>
    <row r="87" spans="1:7" ht="14.4" thickBot="1">
      <c r="A87" s="205" t="s">
        <v>72</v>
      </c>
      <c r="B87" s="217">
        <f>SUM(B85:B86)</f>
        <v>703.33755289266196</v>
      </c>
      <c r="C87" s="199">
        <f>D87+E87+F87+G87</f>
        <v>8729.4170219763564</v>
      </c>
      <c r="D87" s="199">
        <f>SUM(D85:D86)</f>
        <v>1089.11547605021</v>
      </c>
      <c r="E87" s="217">
        <f>SUM(E85:E86)</f>
        <v>1656.1523589699291</v>
      </c>
      <c r="F87" s="199">
        <f>SUM(F85:F86)</f>
        <v>3975.9458424792156</v>
      </c>
      <c r="G87" s="200">
        <f>SUM(G85:G86)</f>
        <v>2008.203344477002</v>
      </c>
    </row>
    <row r="88" spans="1:7" ht="14.4" thickBot="1">
      <c r="A88" s="211"/>
      <c r="B88" s="221"/>
      <c r="C88" s="247">
        <f>D88+E88+F88+G88</f>
        <v>0</v>
      </c>
      <c r="D88" s="196"/>
      <c r="E88" s="221"/>
      <c r="F88" s="196"/>
      <c r="G88" s="197"/>
    </row>
    <row r="89" spans="1:7" ht="14.4" thickBot="1">
      <c r="A89" s="248" t="s">
        <v>73</v>
      </c>
      <c r="B89" s="249">
        <f t="shared" ref="B89:G89" si="3">B87+B83+B73+B69+B67+B62+B55+B53+B42+B40+B34+B29+B27+B25+B20+B18+B16</f>
        <v>35478.865470322511</v>
      </c>
      <c r="C89" s="249">
        <f t="shared" si="3"/>
        <v>2353345.0798387229</v>
      </c>
      <c r="D89" s="250">
        <f t="shared" si="3"/>
        <v>253891.39722580969</v>
      </c>
      <c r="E89" s="249">
        <f t="shared" si="3"/>
        <v>266486.02658191905</v>
      </c>
      <c r="F89" s="249">
        <f t="shared" si="3"/>
        <v>1362726.7917666219</v>
      </c>
      <c r="G89" s="249">
        <f t="shared" si="3"/>
        <v>470240.8642643725</v>
      </c>
    </row>
    <row r="90" spans="1:7">
      <c r="B90" s="5"/>
      <c r="C90" s="5"/>
      <c r="D90" s="5"/>
      <c r="E90" s="5"/>
      <c r="F90" s="5"/>
      <c r="G90" s="5"/>
    </row>
    <row r="91" spans="1:7">
      <c r="A91" s="6"/>
      <c r="B91" s="5"/>
      <c r="E91" s="5"/>
      <c r="G91" s="5"/>
    </row>
    <row r="92" spans="1:7">
      <c r="C92" s="5"/>
    </row>
    <row r="93" spans="1:7">
      <c r="B93" s="5"/>
      <c r="C93" s="5"/>
      <c r="E93" s="5"/>
    </row>
    <row r="94" spans="1:7">
      <c r="C94" s="5"/>
    </row>
    <row r="96" spans="1:7">
      <c r="C96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</sheetData>
  <mergeCells count="13">
    <mergeCell ref="D8:E8"/>
    <mergeCell ref="F8:G8"/>
    <mergeCell ref="D9:D11"/>
    <mergeCell ref="A4:G4"/>
    <mergeCell ref="A5:G5"/>
    <mergeCell ref="A6:G6"/>
    <mergeCell ref="A7:A11"/>
    <mergeCell ref="B7:B11"/>
    <mergeCell ref="C7:G7"/>
    <mergeCell ref="C8:C11"/>
    <mergeCell ref="E9:E11"/>
    <mergeCell ref="F9:F11"/>
    <mergeCell ref="G9:G11"/>
  </mergeCells>
  <printOptions horizontalCentered="1" verticalCentered="1"/>
  <pageMargins left="0.78740157480314965" right="0.78740157480314965" top="0.39370078740157483" bottom="0.39370078740157483" header="0" footer="0"/>
  <pageSetup paperSize="9" scale="73" orientation="portrait" r:id="rId1"/>
  <headerFooter alignWithMargins="0"/>
  <ignoredErrors>
    <ignoredError sqref="C16 C53 C62 C67 C73 C87" formula="1"/>
    <ignoredError sqref="B25 B34 B40 B83 D83:G83 D25:G25 D34:G34 D40:G40" formulaRange="1"/>
    <ignoredError sqref="C83 D87:G87 C25 C34 C40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4"/>
  <sheetViews>
    <sheetView showGridLines="0" showZeros="0" zoomScale="70" zoomScaleNormal="70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C39" sqref="C39"/>
    </sheetView>
  </sheetViews>
  <sheetFormatPr baseColWidth="10" defaultRowHeight="13.2"/>
  <cols>
    <col min="1" max="1" width="33.33203125" style="4" customWidth="1"/>
    <col min="2" max="2" width="17.44140625" style="4" customWidth="1"/>
    <col min="3" max="3" width="16.109375" style="4" customWidth="1"/>
    <col min="4" max="4" width="15.5546875" style="4" customWidth="1"/>
    <col min="5" max="5" width="16.109375" style="4" customWidth="1"/>
    <col min="6" max="6" width="17.6640625" style="4" customWidth="1"/>
    <col min="7" max="7" width="22.44140625" style="4" customWidth="1"/>
    <col min="8" max="8" width="18.109375" style="4" customWidth="1"/>
    <col min="9" max="16384" width="11.5546875" style="4"/>
  </cols>
  <sheetData>
    <row r="1" spans="1:8">
      <c r="D1" s="7" t="s">
        <v>0</v>
      </c>
    </row>
    <row r="2" spans="1:8">
      <c r="D2" s="3" t="s">
        <v>1</v>
      </c>
    </row>
    <row r="4" spans="1:8" ht="13.8" thickBot="1"/>
    <row r="5" spans="1:8">
      <c r="A5" s="8"/>
      <c r="B5" s="9"/>
      <c r="C5" s="9"/>
      <c r="D5" s="9"/>
      <c r="E5" s="9"/>
      <c r="F5" s="9"/>
      <c r="G5" s="9"/>
      <c r="H5" s="10"/>
    </row>
    <row r="6" spans="1:8" ht="15.75" customHeight="1">
      <c r="A6" s="349" t="s">
        <v>139</v>
      </c>
      <c r="B6" s="350"/>
      <c r="C6" s="350"/>
      <c r="D6" s="350"/>
      <c r="E6" s="350"/>
      <c r="F6" s="350"/>
      <c r="G6" s="350"/>
      <c r="H6" s="351"/>
    </row>
    <row r="7" spans="1:8" ht="12.75" customHeight="1">
      <c r="A7" s="324" t="s">
        <v>84</v>
      </c>
      <c r="B7" s="325"/>
      <c r="C7" s="325"/>
      <c r="D7" s="325"/>
      <c r="E7" s="325"/>
      <c r="F7" s="325"/>
      <c r="G7" s="325"/>
      <c r="H7" s="326"/>
    </row>
    <row r="8" spans="1:8" ht="13.5" customHeight="1" thickBot="1">
      <c r="A8" s="327" t="s">
        <v>3</v>
      </c>
      <c r="B8" s="328"/>
      <c r="C8" s="328"/>
      <c r="D8" s="328"/>
      <c r="E8" s="328"/>
      <c r="F8" s="328"/>
      <c r="G8" s="328"/>
      <c r="H8" s="329"/>
    </row>
    <row r="9" spans="1:8" ht="12.75" customHeight="1">
      <c r="A9" s="289" t="s">
        <v>4</v>
      </c>
      <c r="B9" s="293" t="s">
        <v>5</v>
      </c>
      <c r="C9" s="354" t="s">
        <v>6</v>
      </c>
      <c r="D9" s="301" t="s">
        <v>7</v>
      </c>
      <c r="E9" s="304" t="s">
        <v>8</v>
      </c>
      <c r="F9" s="305"/>
      <c r="G9" s="305"/>
      <c r="H9" s="306"/>
    </row>
    <row r="10" spans="1:8" ht="12.75" customHeight="1">
      <c r="A10" s="290"/>
      <c r="B10" s="294"/>
      <c r="C10" s="355"/>
      <c r="D10" s="302"/>
      <c r="E10" s="307" t="s">
        <v>9</v>
      </c>
      <c r="F10" s="308" t="s">
        <v>10</v>
      </c>
      <c r="G10" s="307" t="s">
        <v>11</v>
      </c>
      <c r="H10" s="311" t="s">
        <v>12</v>
      </c>
    </row>
    <row r="11" spans="1:8" ht="12.75" customHeight="1">
      <c r="A11" s="290"/>
      <c r="B11" s="295"/>
      <c r="C11" s="355"/>
      <c r="D11" s="302"/>
      <c r="E11" s="302"/>
      <c r="F11" s="309"/>
      <c r="G11" s="302"/>
      <c r="H11" s="312"/>
    </row>
    <row r="12" spans="1:8" ht="12.75" customHeight="1">
      <c r="A12" s="291"/>
      <c r="B12" s="352"/>
      <c r="C12" s="355"/>
      <c r="D12" s="302"/>
      <c r="E12" s="302"/>
      <c r="F12" s="309"/>
      <c r="G12" s="302"/>
      <c r="H12" s="312"/>
    </row>
    <row r="13" spans="1:8" ht="13.8" thickBot="1">
      <c r="A13" s="292"/>
      <c r="B13" s="353"/>
      <c r="C13" s="356"/>
      <c r="D13" s="303"/>
      <c r="E13" s="303"/>
      <c r="F13" s="310"/>
      <c r="G13" s="303"/>
      <c r="H13" s="313"/>
    </row>
    <row r="14" spans="1:8" ht="13.8">
      <c r="A14" s="224" t="s">
        <v>13</v>
      </c>
      <c r="B14" s="225">
        <v>231287</v>
      </c>
      <c r="C14" s="251">
        <v>85263</v>
      </c>
      <c r="D14" s="251">
        <v>21647</v>
      </c>
      <c r="E14" s="252">
        <f>F14+G14+H14</f>
        <v>78598</v>
      </c>
      <c r="F14" s="251">
        <v>24009</v>
      </c>
      <c r="G14" s="251">
        <v>32182</v>
      </c>
      <c r="H14" s="253">
        <v>22407</v>
      </c>
    </row>
    <row r="15" spans="1:8" ht="13.8">
      <c r="A15" s="230" t="s">
        <v>14</v>
      </c>
      <c r="B15" s="219">
        <v>232341</v>
      </c>
      <c r="C15" s="254">
        <v>44855</v>
      </c>
      <c r="D15" s="254">
        <v>87997</v>
      </c>
      <c r="E15" s="255">
        <f>F15+G15+H15</f>
        <v>88021</v>
      </c>
      <c r="F15" s="254">
        <v>43227</v>
      </c>
      <c r="G15" s="254">
        <v>22926</v>
      </c>
      <c r="H15" s="256">
        <v>21868</v>
      </c>
    </row>
    <row r="16" spans="1:8" ht="13.8">
      <c r="A16" s="230" t="s">
        <v>15</v>
      </c>
      <c r="B16" s="219">
        <v>308861</v>
      </c>
      <c r="C16" s="254">
        <v>101296</v>
      </c>
      <c r="D16" s="254">
        <v>52878</v>
      </c>
      <c r="E16" s="255">
        <f>F16+G16+H16</f>
        <v>118116</v>
      </c>
      <c r="F16" s="254">
        <v>55461</v>
      </c>
      <c r="G16" s="254">
        <v>30698</v>
      </c>
      <c r="H16" s="256">
        <v>31957</v>
      </c>
    </row>
    <row r="17" spans="1:9" ht="12.75" customHeight="1">
      <c r="A17" s="230" t="s">
        <v>16</v>
      </c>
      <c r="B17" s="219">
        <v>319213</v>
      </c>
      <c r="C17" s="254">
        <v>52894</v>
      </c>
      <c r="D17" s="254">
        <v>92046</v>
      </c>
      <c r="E17" s="255">
        <f>F17+G17+H17</f>
        <v>148631</v>
      </c>
      <c r="F17" s="254">
        <v>64823</v>
      </c>
      <c r="G17" s="254">
        <v>52147</v>
      </c>
      <c r="H17" s="256">
        <v>31661</v>
      </c>
    </row>
    <row r="18" spans="1:9" ht="13.8">
      <c r="A18" s="236" t="s">
        <v>17</v>
      </c>
      <c r="B18" s="257">
        <f t="shared" ref="B18:H18" si="0">SUM(B14:B17)</f>
        <v>1091702</v>
      </c>
      <c r="C18" s="258">
        <f t="shared" si="0"/>
        <v>284308</v>
      </c>
      <c r="D18" s="258">
        <f t="shared" si="0"/>
        <v>254568</v>
      </c>
      <c r="E18" s="258">
        <f t="shared" si="0"/>
        <v>433366</v>
      </c>
      <c r="F18" s="258">
        <f t="shared" si="0"/>
        <v>187520</v>
      </c>
      <c r="G18" s="258">
        <f t="shared" si="0"/>
        <v>137953</v>
      </c>
      <c r="H18" s="259">
        <f t="shared" si="0"/>
        <v>107893</v>
      </c>
    </row>
    <row r="19" spans="1:9" ht="13.5" customHeight="1" thickBot="1">
      <c r="A19" s="260"/>
      <c r="B19" s="217"/>
      <c r="C19" s="196"/>
      <c r="D19" s="196"/>
      <c r="E19" s="196"/>
      <c r="F19" s="196"/>
      <c r="G19" s="221"/>
      <c r="H19" s="197"/>
    </row>
    <row r="20" spans="1:9" ht="12.75" customHeight="1">
      <c r="A20" s="201" t="s">
        <v>18</v>
      </c>
      <c r="B20" s="203">
        <v>12536</v>
      </c>
      <c r="C20" s="203">
        <v>3298</v>
      </c>
      <c r="D20" s="203">
        <v>2546</v>
      </c>
      <c r="E20" s="203">
        <f>F20+G20+H20</f>
        <v>4729</v>
      </c>
      <c r="F20" s="203">
        <v>2110</v>
      </c>
      <c r="G20" s="203">
        <v>2328</v>
      </c>
      <c r="H20" s="204">
        <v>291</v>
      </c>
    </row>
    <row r="21" spans="1:9" ht="13.5" customHeight="1" thickBot="1">
      <c r="A21" s="205"/>
      <c r="B21" s="199"/>
      <c r="C21" s="199"/>
      <c r="D21" s="206"/>
      <c r="E21" s="199"/>
      <c r="F21" s="199"/>
      <c r="G21" s="207"/>
      <c r="H21" s="200"/>
    </row>
    <row r="22" spans="1:9" ht="13.8">
      <c r="A22" s="201" t="s">
        <v>19</v>
      </c>
      <c r="B22" s="203">
        <v>2419</v>
      </c>
      <c r="C22" s="203">
        <v>328</v>
      </c>
      <c r="D22" s="261">
        <v>367</v>
      </c>
      <c r="E22" s="203">
        <f>F22+G22+H22</f>
        <v>1412</v>
      </c>
      <c r="F22" s="203">
        <v>480</v>
      </c>
      <c r="G22" s="262">
        <v>607</v>
      </c>
      <c r="H22" s="204">
        <v>325</v>
      </c>
      <c r="I22" s="23"/>
    </row>
    <row r="23" spans="1:9" ht="14.4" thickBot="1">
      <c r="A23" s="205"/>
      <c r="B23" s="199"/>
      <c r="C23" s="199"/>
      <c r="D23" s="199"/>
      <c r="E23" s="199"/>
      <c r="F23" s="199"/>
      <c r="G23" s="199"/>
      <c r="H23" s="200"/>
    </row>
    <row r="24" spans="1:9" ht="13.8">
      <c r="A24" s="263" t="s">
        <v>20</v>
      </c>
      <c r="B24" s="219">
        <v>13734</v>
      </c>
      <c r="C24" s="219">
        <v>475</v>
      </c>
      <c r="D24" s="219">
        <v>4746</v>
      </c>
      <c r="E24" s="219">
        <f>SUM(F24:H24)</f>
        <v>8249</v>
      </c>
      <c r="F24" s="219">
        <v>3566</v>
      </c>
      <c r="G24" s="219">
        <v>3539</v>
      </c>
      <c r="H24" s="235">
        <v>1144</v>
      </c>
      <c r="I24" s="28"/>
    </row>
    <row r="25" spans="1:9" ht="13.8">
      <c r="A25" s="228" t="s">
        <v>21</v>
      </c>
      <c r="B25" s="219">
        <v>5015</v>
      </c>
      <c r="C25" s="219">
        <v>847</v>
      </c>
      <c r="D25" s="219">
        <v>1353</v>
      </c>
      <c r="E25" s="219">
        <f>SUM(F25:H25)</f>
        <v>2304</v>
      </c>
      <c r="F25" s="219">
        <v>996</v>
      </c>
      <c r="G25" s="219">
        <v>988</v>
      </c>
      <c r="H25" s="235">
        <v>320</v>
      </c>
      <c r="I25" s="28"/>
    </row>
    <row r="26" spans="1:9" ht="13.8">
      <c r="A26" s="230" t="s">
        <v>22</v>
      </c>
      <c r="B26" s="219">
        <v>4036</v>
      </c>
      <c r="C26" s="219">
        <v>225</v>
      </c>
      <c r="D26" s="219">
        <v>1317</v>
      </c>
      <c r="E26" s="219">
        <f>SUM(F26:H26)</f>
        <v>2390</v>
      </c>
      <c r="F26" s="219">
        <v>1170</v>
      </c>
      <c r="G26" s="219">
        <v>1154</v>
      </c>
      <c r="H26" s="235">
        <v>66</v>
      </c>
      <c r="I26" s="28"/>
    </row>
    <row r="27" spans="1:9" ht="13.8">
      <c r="A27" s="211" t="s">
        <v>23</v>
      </c>
      <c r="B27" s="196">
        <v>22785</v>
      </c>
      <c r="C27" s="196">
        <f>C24+C25+C26</f>
        <v>1547</v>
      </c>
      <c r="D27" s="196">
        <f>D24+D25+D26</f>
        <v>7416</v>
      </c>
      <c r="E27" s="196">
        <f>E24+E25+E26</f>
        <v>12943</v>
      </c>
      <c r="F27" s="196">
        <f>SUM(F24:F26)</f>
        <v>5732</v>
      </c>
      <c r="G27" s="196">
        <f>SUM(G24:G26)</f>
        <v>5681</v>
      </c>
      <c r="H27" s="197">
        <f>SUM(H24:H26)</f>
        <v>1530</v>
      </c>
      <c r="I27" s="28"/>
    </row>
    <row r="28" spans="1:9" ht="14.4" thickBot="1">
      <c r="A28" s="205"/>
      <c r="B28" s="199"/>
      <c r="C28" s="199"/>
      <c r="D28" s="206"/>
      <c r="E28" s="199"/>
      <c r="F28" s="217"/>
      <c r="G28" s="207"/>
      <c r="H28" s="200"/>
      <c r="I28" s="28"/>
    </row>
    <row r="29" spans="1:9" ht="13.8">
      <c r="A29" s="201" t="s">
        <v>24</v>
      </c>
      <c r="B29" s="203">
        <v>402130.76886671741</v>
      </c>
      <c r="C29" s="203">
        <v>108906.58829273691</v>
      </c>
      <c r="D29" s="203">
        <v>58128.334276554771</v>
      </c>
      <c r="E29" s="203">
        <f>F29+G29+H29</f>
        <v>167289.0829381363</v>
      </c>
      <c r="F29" s="203">
        <v>105473.16782668911</v>
      </c>
      <c r="G29" s="203">
        <v>58167.935917160452</v>
      </c>
      <c r="H29" s="204">
        <v>3647.9791942867373</v>
      </c>
      <c r="I29" s="28"/>
    </row>
    <row r="30" spans="1:9" ht="14.4" thickBot="1">
      <c r="A30" s="205"/>
      <c r="B30" s="199"/>
      <c r="C30" s="199"/>
      <c r="D30" s="199"/>
      <c r="E30" s="199"/>
      <c r="F30" s="199"/>
      <c r="G30" s="199"/>
      <c r="H30" s="200"/>
      <c r="I30" s="28"/>
    </row>
    <row r="31" spans="1:9" s="31" customFormat="1" ht="13.8">
      <c r="A31" s="201" t="s">
        <v>25</v>
      </c>
      <c r="B31" s="203">
        <v>100742</v>
      </c>
      <c r="C31" s="203">
        <v>9455</v>
      </c>
      <c r="D31" s="203">
        <v>25891</v>
      </c>
      <c r="E31" s="203">
        <f>F31+G31+H31</f>
        <v>60840</v>
      </c>
      <c r="F31" s="203">
        <v>30460</v>
      </c>
      <c r="G31" s="203">
        <v>27937</v>
      </c>
      <c r="H31" s="204">
        <v>2443</v>
      </c>
    </row>
    <row r="32" spans="1:9" ht="14.4" thickBot="1">
      <c r="A32" s="205"/>
      <c r="B32" s="199"/>
      <c r="C32" s="199"/>
      <c r="D32" s="199"/>
      <c r="E32" s="199"/>
      <c r="F32" s="199"/>
      <c r="G32" s="199"/>
      <c r="H32" s="200"/>
    </row>
    <row r="33" spans="1:8" ht="13.8">
      <c r="A33" s="215" t="s">
        <v>26</v>
      </c>
      <c r="B33" s="190">
        <v>2832958.7548349509</v>
      </c>
      <c r="C33" s="264">
        <v>784767.60293806822</v>
      </c>
      <c r="D33" s="264">
        <v>862118.23421571369</v>
      </c>
      <c r="E33" s="190">
        <f>F33+G33+H33</f>
        <v>1021334.9137975001</v>
      </c>
      <c r="F33" s="190">
        <v>490934.63770163385</v>
      </c>
      <c r="G33" s="190">
        <v>518750.04478613939</v>
      </c>
      <c r="H33" s="191">
        <v>11650.231309726822</v>
      </c>
    </row>
    <row r="34" spans="1:8" ht="13.8">
      <c r="A34" s="210" t="s">
        <v>27</v>
      </c>
      <c r="B34" s="193">
        <v>1003183.5093669972</v>
      </c>
      <c r="C34" s="265">
        <v>311549.89039163652</v>
      </c>
      <c r="D34" s="265">
        <v>239964.5524480679</v>
      </c>
      <c r="E34" s="193">
        <f>F34+G34+H34</f>
        <v>379410.22833160969</v>
      </c>
      <c r="F34" s="193">
        <v>177578.039849405</v>
      </c>
      <c r="G34" s="193">
        <v>163914.11547823617</v>
      </c>
      <c r="H34" s="194">
        <v>37918.073003968493</v>
      </c>
    </row>
    <row r="35" spans="1:8" ht="13.8">
      <c r="A35" s="210" t="s">
        <v>28</v>
      </c>
      <c r="B35" s="193">
        <v>2515447.1114609335</v>
      </c>
      <c r="C35" s="193">
        <v>1031076.7092980428</v>
      </c>
      <c r="D35" s="193">
        <v>508250.27896817634</v>
      </c>
      <c r="E35" s="193">
        <f>F35+G35+H35</f>
        <v>722853.71168730687</v>
      </c>
      <c r="F35" s="193">
        <v>385695.95783424331</v>
      </c>
      <c r="G35" s="193">
        <v>334471.76396067051</v>
      </c>
      <c r="H35" s="194">
        <v>2685.989892393136</v>
      </c>
    </row>
    <row r="36" spans="1:8" ht="13.8">
      <c r="A36" s="211" t="s">
        <v>29</v>
      </c>
      <c r="B36" s="196">
        <f t="shared" ref="B36:H36" si="1">SUM(B33:B35)</f>
        <v>6351589.3756628819</v>
      </c>
      <c r="C36" s="196">
        <f t="shared" si="1"/>
        <v>2127394.2026277473</v>
      </c>
      <c r="D36" s="196">
        <f t="shared" si="1"/>
        <v>1610333.065631958</v>
      </c>
      <c r="E36" s="196">
        <f t="shared" si="1"/>
        <v>2123598.8538164166</v>
      </c>
      <c r="F36" s="196">
        <f t="shared" si="1"/>
        <v>1054208.6353852821</v>
      </c>
      <c r="G36" s="196">
        <f t="shared" si="1"/>
        <v>1017135.9242250461</v>
      </c>
      <c r="H36" s="197">
        <f t="shared" si="1"/>
        <v>52254.294206088452</v>
      </c>
    </row>
    <row r="37" spans="1:8" ht="14.4" thickBot="1">
      <c r="A37" s="205"/>
      <c r="B37" s="199"/>
      <c r="C37" s="199"/>
      <c r="D37" s="199"/>
      <c r="E37" s="199"/>
      <c r="F37" s="199"/>
      <c r="G37" s="207"/>
      <c r="H37" s="200"/>
    </row>
    <row r="38" spans="1:8" ht="13.8">
      <c r="A38" s="215" t="s">
        <v>30</v>
      </c>
      <c r="B38" s="190">
        <v>1841886.9006433268</v>
      </c>
      <c r="C38" s="190">
        <v>550985.34889002051</v>
      </c>
      <c r="D38" s="190">
        <v>537658.30758699425</v>
      </c>
      <c r="E38" s="190">
        <f>F38+G38+H38</f>
        <v>563807.40760934341</v>
      </c>
      <c r="F38" s="190">
        <v>306387.04223225539</v>
      </c>
      <c r="G38" s="190">
        <v>249314.59468773662</v>
      </c>
      <c r="H38" s="191">
        <v>8105.7706893513423</v>
      </c>
    </row>
    <row r="39" spans="1:8" ht="13.8">
      <c r="A39" s="210" t="s">
        <v>31</v>
      </c>
      <c r="B39" s="193">
        <v>844858.30143107555</v>
      </c>
      <c r="C39" s="193">
        <v>243801.62542034936</v>
      </c>
      <c r="D39" s="193">
        <v>253039.03338774765</v>
      </c>
      <c r="E39" s="193">
        <f>F39+G39+H39</f>
        <v>288326.84559193032</v>
      </c>
      <c r="F39" s="193">
        <v>132847.37995979088</v>
      </c>
      <c r="G39" s="193">
        <v>128907.42894740768</v>
      </c>
      <c r="H39" s="194">
        <v>26572.036684731796</v>
      </c>
    </row>
    <row r="40" spans="1:8" ht="13.8">
      <c r="A40" s="210" t="s">
        <v>32</v>
      </c>
      <c r="B40" s="193">
        <v>3638199.4379922263</v>
      </c>
      <c r="C40" s="193">
        <v>1006297.3830346337</v>
      </c>
      <c r="D40" s="193">
        <v>824770.16799855919</v>
      </c>
      <c r="E40" s="193">
        <f>F40+G40+H40</f>
        <v>1529360.8126154295</v>
      </c>
      <c r="F40" s="193">
        <v>712264.47512030508</v>
      </c>
      <c r="G40" s="193">
        <v>743185.87635377864</v>
      </c>
      <c r="H40" s="194">
        <v>73910.461141345731</v>
      </c>
    </row>
    <row r="41" spans="1:8" ht="13.8">
      <c r="A41" s="210" t="s">
        <v>33</v>
      </c>
      <c r="B41" s="193">
        <v>494532.28500389121</v>
      </c>
      <c r="C41" s="193">
        <v>188303.68882139894</v>
      </c>
      <c r="D41" s="193">
        <v>88241.535239354242</v>
      </c>
      <c r="E41" s="193">
        <f>F41+G41+H41</f>
        <v>167296.10664467249</v>
      </c>
      <c r="F41" s="193">
        <v>66789.100102197845</v>
      </c>
      <c r="G41" s="193">
        <v>95147.284490460239</v>
      </c>
      <c r="H41" s="194">
        <v>5359.7220520144019</v>
      </c>
    </row>
    <row r="42" spans="1:8" ht="13.8">
      <c r="A42" s="266" t="s">
        <v>34</v>
      </c>
      <c r="B42" s="196">
        <f t="shared" ref="B42:H42" si="2">B38+B39+B40+B41</f>
        <v>6819476.9250705205</v>
      </c>
      <c r="C42" s="196">
        <f t="shared" si="2"/>
        <v>1989388.0461664025</v>
      </c>
      <c r="D42" s="196">
        <f t="shared" si="2"/>
        <v>1703709.0442126552</v>
      </c>
      <c r="E42" s="196">
        <f t="shared" si="2"/>
        <v>2548791.1724613756</v>
      </c>
      <c r="F42" s="196">
        <f t="shared" si="2"/>
        <v>1218287.9974145493</v>
      </c>
      <c r="G42" s="196">
        <f t="shared" si="2"/>
        <v>1216555.1844793833</v>
      </c>
      <c r="H42" s="197">
        <f t="shared" si="2"/>
        <v>113947.99056744328</v>
      </c>
    </row>
    <row r="43" spans="1:8" ht="14.4" thickBot="1">
      <c r="A43" s="205"/>
      <c r="B43" s="199"/>
      <c r="C43" s="199"/>
      <c r="D43" s="199"/>
      <c r="E43" s="199"/>
      <c r="F43" s="199"/>
      <c r="G43" s="207"/>
      <c r="H43" s="200"/>
    </row>
    <row r="44" spans="1:8" s="31" customFormat="1" ht="13.8">
      <c r="A44" s="201" t="s">
        <v>35</v>
      </c>
      <c r="B44" s="196">
        <v>50973.860170837259</v>
      </c>
      <c r="C44" s="196">
        <v>22313.303255795381</v>
      </c>
      <c r="D44" s="196">
        <v>3035.8405883675168</v>
      </c>
      <c r="E44" s="196">
        <f>F44+G44+H44</f>
        <v>11671.646058714752</v>
      </c>
      <c r="F44" s="196">
        <v>6632.823023564024</v>
      </c>
      <c r="G44" s="196">
        <v>4498.8230351507282</v>
      </c>
      <c r="H44" s="197">
        <v>540</v>
      </c>
    </row>
    <row r="45" spans="1:8" ht="14.4" thickBot="1">
      <c r="A45" s="205"/>
      <c r="B45" s="199"/>
      <c r="C45" s="199"/>
      <c r="D45" s="199"/>
      <c r="E45" s="199"/>
      <c r="F45" s="199"/>
      <c r="G45" s="199" t="s">
        <v>85</v>
      </c>
      <c r="H45" s="200"/>
    </row>
    <row r="46" spans="1:8" ht="13.8">
      <c r="A46" s="209" t="s">
        <v>37</v>
      </c>
      <c r="B46" s="225">
        <v>113683.66876903857</v>
      </c>
      <c r="C46" s="267">
        <v>31992.787560575205</v>
      </c>
      <c r="D46" s="267">
        <v>19093.651272630032</v>
      </c>
      <c r="E46" s="267">
        <f>F46+G46+H46</f>
        <v>46382.202799744438</v>
      </c>
      <c r="F46" s="267">
        <v>23719.43754317355</v>
      </c>
      <c r="G46" s="267">
        <v>20005.950401764916</v>
      </c>
      <c r="H46" s="268">
        <v>2656.8148548059671</v>
      </c>
    </row>
    <row r="47" spans="1:8" ht="13.8">
      <c r="A47" s="209" t="s">
        <v>38</v>
      </c>
      <c r="B47" s="219">
        <v>363498.87733207649</v>
      </c>
      <c r="C47" s="269">
        <v>110042.79788063515</v>
      </c>
      <c r="D47" s="269">
        <v>75588.300591627267</v>
      </c>
      <c r="E47" s="269">
        <f>F47+G47+H47</f>
        <v>140880.44897474526</v>
      </c>
      <c r="F47" s="269">
        <v>88013.083460304217</v>
      </c>
      <c r="G47" s="269">
        <v>47902.366227694933</v>
      </c>
      <c r="H47" s="270">
        <v>4964.9992867461178</v>
      </c>
    </row>
    <row r="48" spans="1:8" ht="13.8">
      <c r="A48" s="209" t="s">
        <v>39</v>
      </c>
      <c r="B48" s="219">
        <v>81859.254348728151</v>
      </c>
      <c r="C48" s="269">
        <v>20478.770899475599</v>
      </c>
      <c r="D48" s="269">
        <v>22139.964296387505</v>
      </c>
      <c r="E48" s="269">
        <f>F48+G48+H48</f>
        <v>33884.025399226368</v>
      </c>
      <c r="F48" s="269">
        <v>20606.116655817179</v>
      </c>
      <c r="G48" s="269">
        <v>10459.379309415173</v>
      </c>
      <c r="H48" s="270">
        <v>2818.5294339940151</v>
      </c>
    </row>
    <row r="49" spans="1:8" ht="13.8">
      <c r="A49" s="210" t="s">
        <v>40</v>
      </c>
      <c r="B49" s="219">
        <v>107631.0528001964</v>
      </c>
      <c r="C49" s="269">
        <v>34345.428898256105</v>
      </c>
      <c r="D49" s="269">
        <v>11867.729308553404</v>
      </c>
      <c r="E49" s="269">
        <f t="shared" ref="E49:E54" si="3">F49+G49+H49</f>
        <v>43128.007855662858</v>
      </c>
      <c r="F49" s="269">
        <v>26268.171546496575</v>
      </c>
      <c r="G49" s="269">
        <v>9100.1746078264841</v>
      </c>
      <c r="H49" s="270">
        <v>7759.6617013397972</v>
      </c>
    </row>
    <row r="50" spans="1:8" ht="12.75" customHeight="1">
      <c r="A50" s="210" t="s">
        <v>41</v>
      </c>
      <c r="B50" s="219">
        <v>58413.242345459134</v>
      </c>
      <c r="C50" s="269">
        <v>17748.917624872265</v>
      </c>
      <c r="D50" s="269">
        <v>10100.483885818994</v>
      </c>
      <c r="E50" s="269">
        <f t="shared" si="3"/>
        <v>15785.303309172092</v>
      </c>
      <c r="F50" s="269">
        <v>5417.1204489180309</v>
      </c>
      <c r="G50" s="269">
        <v>5878.563377798072</v>
      </c>
      <c r="H50" s="270">
        <v>4489.619482455988</v>
      </c>
    </row>
    <row r="51" spans="1:8" ht="12.75" customHeight="1">
      <c r="A51" s="210" t="s">
        <v>42</v>
      </c>
      <c r="B51" s="219">
        <v>992113.24062811816</v>
      </c>
      <c r="C51" s="269">
        <v>353231.3259552198</v>
      </c>
      <c r="D51" s="269">
        <v>157663.37505522015</v>
      </c>
      <c r="E51" s="269">
        <f t="shared" si="3"/>
        <v>371255.45229803113</v>
      </c>
      <c r="F51" s="269">
        <v>210720.92144281519</v>
      </c>
      <c r="G51" s="269">
        <v>113828.69272102247</v>
      </c>
      <c r="H51" s="270">
        <v>46705.838134193516</v>
      </c>
    </row>
    <row r="52" spans="1:8" ht="12.75" customHeight="1">
      <c r="A52" s="210" t="s">
        <v>43</v>
      </c>
      <c r="B52" s="219">
        <v>363617.31478415546</v>
      </c>
      <c r="C52" s="269">
        <v>139578.16600911901</v>
      </c>
      <c r="D52" s="269">
        <v>47639.626474880301</v>
      </c>
      <c r="E52" s="269">
        <f t="shared" si="3"/>
        <v>139255.09899213858</v>
      </c>
      <c r="F52" s="269">
        <v>59961.720911461896</v>
      </c>
      <c r="G52" s="269">
        <v>57476.790874851133</v>
      </c>
      <c r="H52" s="270">
        <v>21816.587205825548</v>
      </c>
    </row>
    <row r="53" spans="1:8" ht="13.8">
      <c r="A53" s="210" t="s">
        <v>44</v>
      </c>
      <c r="B53" s="219">
        <v>227952.57318081619</v>
      </c>
      <c r="C53" s="269">
        <v>75228.342346113248</v>
      </c>
      <c r="D53" s="269">
        <v>28508.496622290553</v>
      </c>
      <c r="E53" s="269">
        <f t="shared" si="3"/>
        <v>101748.40990242263</v>
      </c>
      <c r="F53" s="269">
        <v>45052.610201028067</v>
      </c>
      <c r="G53" s="269">
        <v>48421.799758765934</v>
      </c>
      <c r="H53" s="270">
        <v>8273.9999426286413</v>
      </c>
    </row>
    <row r="54" spans="1:8" ht="13.8">
      <c r="A54" s="210" t="s">
        <v>45</v>
      </c>
      <c r="B54" s="219">
        <v>345171.10955884185</v>
      </c>
      <c r="C54" s="269">
        <v>98958.840054393324</v>
      </c>
      <c r="D54" s="269">
        <v>88418.848140457645</v>
      </c>
      <c r="E54" s="269">
        <f t="shared" si="3"/>
        <v>122614.76785933152</v>
      </c>
      <c r="F54" s="269">
        <v>31277.582761563775</v>
      </c>
      <c r="G54" s="269">
        <v>79484.70481882125</v>
      </c>
      <c r="H54" s="270">
        <v>11852.480278946503</v>
      </c>
    </row>
    <row r="55" spans="1:8" ht="13.8">
      <c r="A55" s="220" t="s">
        <v>46</v>
      </c>
      <c r="B55" s="221">
        <f>SUM(B46:B54)</f>
        <v>2653940.3337474302</v>
      </c>
      <c r="C55" s="196">
        <f t="shared" ref="C55:H55" si="4">SUM(C46:C54)</f>
        <v>881605.37722865969</v>
      </c>
      <c r="D55" s="196">
        <f t="shared" si="4"/>
        <v>461020.47564786591</v>
      </c>
      <c r="E55" s="196">
        <f t="shared" si="4"/>
        <v>1014933.7173904751</v>
      </c>
      <c r="F55" s="196">
        <f t="shared" si="4"/>
        <v>511036.76497157849</v>
      </c>
      <c r="G55" s="196">
        <f t="shared" si="4"/>
        <v>392558.42209796037</v>
      </c>
      <c r="H55" s="197">
        <f t="shared" si="4"/>
        <v>111338.53032093609</v>
      </c>
    </row>
    <row r="56" spans="1:8" ht="14.4" thickBot="1">
      <c r="A56" s="220"/>
      <c r="B56" s="217"/>
      <c r="C56" s="199"/>
      <c r="D56" s="199"/>
      <c r="E56" s="199"/>
      <c r="F56" s="199"/>
      <c r="G56" s="207"/>
      <c r="H56" s="200"/>
    </row>
    <row r="57" spans="1:8" ht="13.8">
      <c r="A57" s="201" t="s">
        <v>36</v>
      </c>
      <c r="B57" s="203">
        <v>16923</v>
      </c>
      <c r="C57" s="271">
        <v>7872</v>
      </c>
      <c r="D57" s="271">
        <v>2489</v>
      </c>
      <c r="E57" s="196">
        <f>F57+G57+H57</f>
        <v>3259</v>
      </c>
      <c r="F57" s="271">
        <v>2021</v>
      </c>
      <c r="G57" s="271">
        <v>1218</v>
      </c>
      <c r="H57" s="272">
        <v>20</v>
      </c>
    </row>
    <row r="58" spans="1:8" ht="14.4" thickBot="1">
      <c r="A58" s="246"/>
      <c r="B58" s="199"/>
      <c r="C58" s="199"/>
      <c r="D58" s="199"/>
      <c r="E58" s="199"/>
      <c r="F58" s="199"/>
      <c r="G58" s="207"/>
      <c r="H58" s="200"/>
    </row>
    <row r="59" spans="1:8" ht="13.8">
      <c r="A59" s="215" t="s">
        <v>47</v>
      </c>
      <c r="B59" s="190">
        <v>246477.48042903948</v>
      </c>
      <c r="C59" s="190">
        <v>91305.24019723243</v>
      </c>
      <c r="D59" s="190">
        <v>37463.797212440062</v>
      </c>
      <c r="E59" s="190">
        <f>F59+G59+H59</f>
        <v>96521.25136124203</v>
      </c>
      <c r="F59" s="190">
        <v>27613.720850060636</v>
      </c>
      <c r="G59" s="190">
        <v>34668.774454497179</v>
      </c>
      <c r="H59" s="191">
        <v>34238.756056684208</v>
      </c>
    </row>
    <row r="60" spans="1:8" ht="13.8">
      <c r="A60" s="209" t="s">
        <v>48</v>
      </c>
      <c r="B60" s="193">
        <v>39892.37147505211</v>
      </c>
      <c r="C60" s="193">
        <v>18436.887078713749</v>
      </c>
      <c r="D60" s="193">
        <v>8641.8734199480932</v>
      </c>
      <c r="E60" s="193">
        <f>F60+G60+H60</f>
        <v>8033.877439925207</v>
      </c>
      <c r="F60" s="193">
        <v>5076.3146636595648</v>
      </c>
      <c r="G60" s="193">
        <v>2444.9004386033048</v>
      </c>
      <c r="H60" s="194">
        <v>512.66233766233768</v>
      </c>
    </row>
    <row r="61" spans="1:8" ht="13.8">
      <c r="A61" s="210" t="s">
        <v>49</v>
      </c>
      <c r="B61" s="193">
        <v>205367.01345704042</v>
      </c>
      <c r="C61" s="193">
        <v>60975.875583694935</v>
      </c>
      <c r="D61" s="193">
        <v>44524.994199238012</v>
      </c>
      <c r="E61" s="193">
        <f>F61+G61+H61</f>
        <v>73608.06569993365</v>
      </c>
      <c r="F61" s="193">
        <v>29230.38706153071</v>
      </c>
      <c r="G61" s="193">
        <v>39673.248192879473</v>
      </c>
      <c r="H61" s="194">
        <v>4704.4304455234687</v>
      </c>
    </row>
    <row r="62" spans="1:8" ht="13.8">
      <c r="A62" s="210" t="s">
        <v>50</v>
      </c>
      <c r="B62" s="193">
        <v>7386.909090909091</v>
      </c>
      <c r="C62" s="193">
        <v>0</v>
      </c>
      <c r="D62" s="193">
        <v>1512</v>
      </c>
      <c r="E62" s="193">
        <f>F62+G62+H62</f>
        <v>4561.909090909091</v>
      </c>
      <c r="F62" s="193">
        <v>33.909090909090907</v>
      </c>
      <c r="G62" s="193">
        <v>900</v>
      </c>
      <c r="H62" s="194">
        <v>3628</v>
      </c>
    </row>
    <row r="63" spans="1:8" ht="13.8">
      <c r="A63" s="210" t="s">
        <v>51</v>
      </c>
      <c r="B63" s="193">
        <v>861079.69946444535</v>
      </c>
      <c r="C63" s="193">
        <v>286430.17143739358</v>
      </c>
      <c r="D63" s="193">
        <v>170804.56469410693</v>
      </c>
      <c r="E63" s="193">
        <f>F63+G63+H63</f>
        <v>315930.26446304226</v>
      </c>
      <c r="F63" s="193">
        <v>165333.58169757325</v>
      </c>
      <c r="G63" s="193">
        <v>144924.51618396037</v>
      </c>
      <c r="H63" s="194">
        <v>5672.1665815086444</v>
      </c>
    </row>
    <row r="64" spans="1:8" ht="13.8">
      <c r="A64" s="211" t="s">
        <v>52</v>
      </c>
      <c r="B64" s="196">
        <v>1360203.4739164864</v>
      </c>
      <c r="C64" s="196">
        <f t="shared" ref="C64:H64" si="5">SUM(C59:C63)</f>
        <v>457148.17429703468</v>
      </c>
      <c r="D64" s="196">
        <f t="shared" si="5"/>
        <v>262947.2295257331</v>
      </c>
      <c r="E64" s="196">
        <f t="shared" si="5"/>
        <v>498655.36805505224</v>
      </c>
      <c r="F64" s="196">
        <f t="shared" si="5"/>
        <v>227287.91336373324</v>
      </c>
      <c r="G64" s="196">
        <f t="shared" si="5"/>
        <v>222611.43926994031</v>
      </c>
      <c r="H64" s="197">
        <f t="shared" si="5"/>
        <v>48756.015421378659</v>
      </c>
    </row>
    <row r="65" spans="1:8" ht="14.4" thickBot="1">
      <c r="A65" s="205"/>
      <c r="B65" s="199"/>
      <c r="C65" s="199"/>
      <c r="D65" s="199"/>
      <c r="E65" s="199"/>
      <c r="F65" s="199"/>
      <c r="G65" s="207"/>
      <c r="H65" s="200"/>
    </row>
    <row r="66" spans="1:8" ht="13.8">
      <c r="A66" s="215" t="s">
        <v>53</v>
      </c>
      <c r="B66" s="190">
        <v>58112.996428571423</v>
      </c>
      <c r="C66" s="190">
        <v>34999.126428571428</v>
      </c>
      <c r="D66" s="190">
        <v>7863.602142857143</v>
      </c>
      <c r="E66" s="190">
        <f>F66+G66+H66</f>
        <v>9589.5778571428564</v>
      </c>
      <c r="F66" s="190">
        <v>5112.7757142857145</v>
      </c>
      <c r="G66" s="190">
        <v>4476.8021428571428</v>
      </c>
      <c r="H66" s="191">
        <v>0</v>
      </c>
    </row>
    <row r="67" spans="1:8" ht="13.8">
      <c r="A67" s="209" t="s">
        <v>54</v>
      </c>
      <c r="B67" s="193">
        <v>566572.2518951752</v>
      </c>
      <c r="C67" s="193">
        <v>87462.164359124217</v>
      </c>
      <c r="D67" s="193">
        <v>164674.8006552482</v>
      </c>
      <c r="E67" s="193">
        <f>F67+G67+H67</f>
        <v>281672.64122219029</v>
      </c>
      <c r="F67" s="193">
        <v>123401.82835876389</v>
      </c>
      <c r="G67" s="193">
        <v>151011.16821407608</v>
      </c>
      <c r="H67" s="194">
        <v>7259.6446493503327</v>
      </c>
    </row>
    <row r="68" spans="1:8" ht="13.8">
      <c r="A68" s="210" t="s">
        <v>55</v>
      </c>
      <c r="B68" s="193">
        <v>383901.97582926258</v>
      </c>
      <c r="C68" s="193">
        <v>131488.32089998588</v>
      </c>
      <c r="D68" s="193">
        <v>54941.983010409749</v>
      </c>
      <c r="E68" s="193">
        <f>F68+G68+H68</f>
        <v>162203.01376351932</v>
      </c>
      <c r="F68" s="193">
        <v>89649.072783464042</v>
      </c>
      <c r="G68" s="193">
        <v>51104.427785198066</v>
      </c>
      <c r="H68" s="194">
        <v>21449.51319485722</v>
      </c>
    </row>
    <row r="69" spans="1:8" ht="13.8">
      <c r="A69" s="211" t="s">
        <v>56</v>
      </c>
      <c r="B69" s="196">
        <f>SUM(B66:B68)</f>
        <v>1008587.2241530092</v>
      </c>
      <c r="C69" s="196">
        <f t="shared" ref="C69:H69" si="6">SUM(C66:C68)</f>
        <v>253949.61168768152</v>
      </c>
      <c r="D69" s="196">
        <f t="shared" si="6"/>
        <v>227480.3858085151</v>
      </c>
      <c r="E69" s="196">
        <f t="shared" si="6"/>
        <v>453465.23284285248</v>
      </c>
      <c r="F69" s="196">
        <f t="shared" si="6"/>
        <v>218163.67685651366</v>
      </c>
      <c r="G69" s="196">
        <f t="shared" si="6"/>
        <v>206592.39814213128</v>
      </c>
      <c r="H69" s="197">
        <f t="shared" si="6"/>
        <v>28709.157844207552</v>
      </c>
    </row>
    <row r="70" spans="1:8" ht="14.4" thickBot="1">
      <c r="A70" s="205"/>
      <c r="B70" s="199"/>
      <c r="C70" s="199"/>
      <c r="D70" s="199"/>
      <c r="E70" s="199"/>
      <c r="F70" s="199"/>
      <c r="G70" s="207"/>
      <c r="H70" s="200"/>
    </row>
    <row r="71" spans="1:8" ht="13.8">
      <c r="A71" s="201" t="s">
        <v>57</v>
      </c>
      <c r="B71" s="203">
        <v>1789021.2995613785</v>
      </c>
      <c r="C71" s="190">
        <v>312546.60376327659</v>
      </c>
      <c r="D71" s="190">
        <v>447827.51281322702</v>
      </c>
      <c r="E71" s="190">
        <f>F71+G71+H71</f>
        <v>890550.03819866921</v>
      </c>
      <c r="F71" s="190">
        <v>475007.22031332308</v>
      </c>
      <c r="G71" s="190">
        <v>359475.42522052408</v>
      </c>
      <c r="H71" s="191">
        <v>56067.392664822066</v>
      </c>
    </row>
    <row r="72" spans="1:8" ht="14.4" thickBot="1">
      <c r="A72" s="205"/>
      <c r="B72" s="199"/>
      <c r="C72" s="199"/>
      <c r="D72" s="199"/>
      <c r="E72" s="199"/>
      <c r="F72" s="199"/>
      <c r="G72" s="207"/>
      <c r="H72" s="200"/>
    </row>
    <row r="73" spans="1:8" ht="13.8">
      <c r="A73" s="215" t="s">
        <v>58</v>
      </c>
      <c r="B73" s="190">
        <v>51137.230946567419</v>
      </c>
      <c r="C73" s="190">
        <v>16613.872112676057</v>
      </c>
      <c r="D73" s="190">
        <v>10291.988732394368</v>
      </c>
      <c r="E73" s="190">
        <f>F73+G73+H73</f>
        <v>14551.895246048507</v>
      </c>
      <c r="F73" s="190">
        <v>9452.4880534049462</v>
      </c>
      <c r="G73" s="273">
        <v>2243.5147367222003</v>
      </c>
      <c r="H73" s="191">
        <v>2855.8924559213606</v>
      </c>
    </row>
    <row r="74" spans="1:8" ht="13.8">
      <c r="A74" s="210" t="s">
        <v>59</v>
      </c>
      <c r="B74" s="193">
        <v>11738.666666666668</v>
      </c>
      <c r="C74" s="193">
        <v>6412.666666666667</v>
      </c>
      <c r="D74" s="193">
        <v>321.75</v>
      </c>
      <c r="E74" s="193">
        <f>F74+G74+H74</f>
        <v>2323</v>
      </c>
      <c r="F74" s="193">
        <v>1712</v>
      </c>
      <c r="G74" s="274">
        <v>611</v>
      </c>
      <c r="H74" s="194">
        <v>0</v>
      </c>
    </row>
    <row r="75" spans="1:8" ht="13.8">
      <c r="A75" s="211" t="s">
        <v>60</v>
      </c>
      <c r="B75" s="196">
        <f>SUM(B73:B74)</f>
        <v>62875.89761323409</v>
      </c>
      <c r="C75" s="196">
        <f t="shared" ref="C75:H75" si="7">SUM(C73:C74)</f>
        <v>23026.538779342725</v>
      </c>
      <c r="D75" s="196">
        <f t="shared" si="7"/>
        <v>10613.738732394368</v>
      </c>
      <c r="E75" s="196">
        <f t="shared" si="7"/>
        <v>16874.895246048509</v>
      </c>
      <c r="F75" s="196">
        <f t="shared" si="7"/>
        <v>11164.488053404946</v>
      </c>
      <c r="G75" s="196">
        <f t="shared" si="7"/>
        <v>2854.5147367222003</v>
      </c>
      <c r="H75" s="197">
        <f t="shared" si="7"/>
        <v>2855.8924559213606</v>
      </c>
    </row>
    <row r="76" spans="1:8" ht="14.4" thickBot="1">
      <c r="A76" s="205"/>
      <c r="B76" s="199"/>
      <c r="C76" s="199"/>
      <c r="D76" s="199"/>
      <c r="E76" s="199"/>
      <c r="F76" s="199"/>
      <c r="G76" s="207"/>
      <c r="H76" s="200"/>
    </row>
    <row r="77" spans="1:8" ht="12.75" customHeight="1">
      <c r="A77" s="208" t="s">
        <v>61</v>
      </c>
      <c r="B77" s="190">
        <v>425290</v>
      </c>
      <c r="C77" s="190">
        <v>103085</v>
      </c>
      <c r="D77" s="190">
        <v>116812.33333333333</v>
      </c>
      <c r="E77" s="190">
        <f t="shared" ref="E77:E84" si="8">F77+G77+H77</f>
        <v>177439.66666666666</v>
      </c>
      <c r="F77" s="190">
        <v>82887.333333333328</v>
      </c>
      <c r="G77" s="190">
        <v>94552.333333333328</v>
      </c>
      <c r="H77" s="191">
        <v>0</v>
      </c>
    </row>
    <row r="78" spans="1:8" ht="12.75" customHeight="1">
      <c r="A78" s="209" t="s">
        <v>62</v>
      </c>
      <c r="B78" s="193">
        <v>9178.0000000000091</v>
      </c>
      <c r="C78" s="193">
        <v>3786</v>
      </c>
      <c r="D78" s="193">
        <v>729.66666666666993</v>
      </c>
      <c r="E78" s="193">
        <f t="shared" si="8"/>
        <v>2977.3333333333399</v>
      </c>
      <c r="F78" s="193">
        <v>1749.6666666666699</v>
      </c>
      <c r="G78" s="193">
        <v>1227.6666666666699</v>
      </c>
      <c r="H78" s="194">
        <v>0</v>
      </c>
    </row>
    <row r="79" spans="1:8" ht="13.8">
      <c r="A79" s="209" t="s">
        <v>63</v>
      </c>
      <c r="B79" s="193">
        <v>27751.999999999924</v>
      </c>
      <c r="C79" s="193">
        <v>14311</v>
      </c>
      <c r="D79" s="193">
        <v>3455.6666666666406</v>
      </c>
      <c r="E79" s="193">
        <f t="shared" si="8"/>
        <v>5598.3333333332803</v>
      </c>
      <c r="F79" s="193">
        <v>2584.6666666666401</v>
      </c>
      <c r="G79" s="193">
        <v>3013.6666666666401</v>
      </c>
      <c r="H79" s="194">
        <v>0</v>
      </c>
    </row>
    <row r="80" spans="1:8" ht="13.8">
      <c r="A80" s="210" t="s">
        <v>64</v>
      </c>
      <c r="B80" s="193">
        <v>143968</v>
      </c>
      <c r="C80" s="193">
        <v>68412</v>
      </c>
      <c r="D80" s="193">
        <v>33975.333333333328</v>
      </c>
      <c r="E80" s="193">
        <f t="shared" si="8"/>
        <v>23335.666666666661</v>
      </c>
      <c r="F80" s="193">
        <v>9331.3333333333303</v>
      </c>
      <c r="G80" s="193">
        <v>14004.33333333333</v>
      </c>
      <c r="H80" s="194">
        <v>0</v>
      </c>
    </row>
    <row r="81" spans="1:8" ht="13.8">
      <c r="A81" s="210" t="s">
        <v>65</v>
      </c>
      <c r="B81" s="193">
        <v>3326.00000000003</v>
      </c>
      <c r="C81" s="193">
        <v>1700</v>
      </c>
      <c r="D81" s="193">
        <v>409.00000000001</v>
      </c>
      <c r="E81" s="193">
        <f t="shared" si="8"/>
        <v>824.00000000002001</v>
      </c>
      <c r="F81" s="193">
        <v>409.00000000001</v>
      </c>
      <c r="G81" s="193">
        <v>415.00000000001</v>
      </c>
      <c r="H81" s="194">
        <v>0</v>
      </c>
    </row>
    <row r="82" spans="1:8" ht="13.8">
      <c r="A82" s="209" t="s">
        <v>66</v>
      </c>
      <c r="B82" s="193">
        <v>136296</v>
      </c>
      <c r="C82" s="193">
        <v>62496</v>
      </c>
      <c r="D82" s="193">
        <v>20074.333333333328</v>
      </c>
      <c r="E82" s="193">
        <f t="shared" si="8"/>
        <v>34037.666666666657</v>
      </c>
      <c r="F82" s="193">
        <v>15678.33333333333</v>
      </c>
      <c r="G82" s="193">
        <v>18359.333333333328</v>
      </c>
      <c r="H82" s="194">
        <v>0</v>
      </c>
    </row>
    <row r="83" spans="1:8" ht="13.8">
      <c r="A83" s="209" t="s">
        <v>67</v>
      </c>
      <c r="B83" s="193">
        <v>305774</v>
      </c>
      <c r="C83" s="193">
        <v>109036</v>
      </c>
      <c r="D83" s="193">
        <v>81639.333333333328</v>
      </c>
      <c r="E83" s="193">
        <f t="shared" si="8"/>
        <v>85050.666666666657</v>
      </c>
      <c r="F83" s="193">
        <v>35722.333333333328</v>
      </c>
      <c r="G83" s="193">
        <v>49328.333333333328</v>
      </c>
      <c r="H83" s="194">
        <v>0</v>
      </c>
    </row>
    <row r="84" spans="1:8" ht="13.8">
      <c r="A84" s="210" t="s">
        <v>68</v>
      </c>
      <c r="B84" s="193">
        <v>376628</v>
      </c>
      <c r="C84" s="193">
        <v>120508</v>
      </c>
      <c r="D84" s="193">
        <v>100791.33333333334</v>
      </c>
      <c r="E84" s="193">
        <f t="shared" si="8"/>
        <v>117470.66666666669</v>
      </c>
      <c r="F84" s="193">
        <v>56074.333333333343</v>
      </c>
      <c r="G84" s="193">
        <v>61396.333333333343</v>
      </c>
      <c r="H84" s="194">
        <v>0</v>
      </c>
    </row>
    <row r="85" spans="1:8" ht="13.8">
      <c r="A85" s="211" t="s">
        <v>69</v>
      </c>
      <c r="B85" s="196">
        <f t="shared" ref="B85:H85" si="9">SUM(B77:B84)</f>
        <v>1428212</v>
      </c>
      <c r="C85" s="196">
        <f t="shared" si="9"/>
        <v>483334</v>
      </c>
      <c r="D85" s="196">
        <f t="shared" si="9"/>
        <v>357887</v>
      </c>
      <c r="E85" s="196">
        <f t="shared" si="9"/>
        <v>446733.99999999994</v>
      </c>
      <c r="F85" s="196">
        <f t="shared" si="9"/>
        <v>204436.99999999997</v>
      </c>
      <c r="G85" s="196">
        <f t="shared" si="9"/>
        <v>242296.99999999997</v>
      </c>
      <c r="H85" s="197">
        <f t="shared" si="9"/>
        <v>0</v>
      </c>
    </row>
    <row r="86" spans="1:8" ht="14.4" thickBot="1">
      <c r="A86" s="205"/>
      <c r="B86" s="199"/>
      <c r="C86" s="199"/>
      <c r="D86" s="199"/>
      <c r="E86" s="199"/>
      <c r="F86" s="199"/>
      <c r="G86" s="207"/>
      <c r="H86" s="200"/>
    </row>
    <row r="87" spans="1:8" ht="13.8">
      <c r="A87" s="215" t="s">
        <v>70</v>
      </c>
      <c r="B87" s="190">
        <v>27926.931533448864</v>
      </c>
      <c r="C87" s="190">
        <v>8326.2541506808648</v>
      </c>
      <c r="D87" s="190">
        <v>6170.3136586507335</v>
      </c>
      <c r="E87" s="190">
        <f>F87+G87+H87</f>
        <v>8210.8921230512678</v>
      </c>
      <c r="F87" s="190">
        <v>7551.2014650904439</v>
      </c>
      <c r="G87" s="190">
        <v>659.69065796082361</v>
      </c>
      <c r="H87" s="191">
        <v>0</v>
      </c>
    </row>
    <row r="88" spans="1:8" ht="13.8">
      <c r="A88" s="210" t="s">
        <v>71</v>
      </c>
      <c r="B88" s="193">
        <v>35279.659513312014</v>
      </c>
      <c r="C88" s="193">
        <v>9622.3985505097153</v>
      </c>
      <c r="D88" s="193">
        <v>8430.2919923528207</v>
      </c>
      <c r="E88" s="193">
        <f>F88+G88+H88</f>
        <v>13013.685996646451</v>
      </c>
      <c r="F88" s="193">
        <v>7278.6412032454746</v>
      </c>
      <c r="G88" s="193">
        <v>4747.8991034255459</v>
      </c>
      <c r="H88" s="194">
        <v>987.14568997543097</v>
      </c>
    </row>
    <row r="89" spans="1:8" ht="14.4" thickBot="1">
      <c r="A89" s="205" t="s">
        <v>72</v>
      </c>
      <c r="B89" s="199">
        <v>63206.59104676087</v>
      </c>
      <c r="C89" s="199">
        <f t="shared" ref="C89:H89" si="10">SUM(C87:C88)</f>
        <v>17948.652701190578</v>
      </c>
      <c r="D89" s="199">
        <f t="shared" si="10"/>
        <v>14600.605651003554</v>
      </c>
      <c r="E89" s="199">
        <f t="shared" si="10"/>
        <v>21224.578119697719</v>
      </c>
      <c r="F89" s="199">
        <f t="shared" si="10"/>
        <v>14829.842668335918</v>
      </c>
      <c r="G89" s="199">
        <f t="shared" si="10"/>
        <v>5407.5897613863699</v>
      </c>
      <c r="H89" s="200">
        <f t="shared" si="10"/>
        <v>987.14568997543097</v>
      </c>
    </row>
    <row r="90" spans="1:8" ht="14.4" thickBot="1">
      <c r="A90" s="205"/>
      <c r="B90" s="199"/>
      <c r="C90" s="199"/>
      <c r="D90" s="199"/>
      <c r="E90" s="199"/>
      <c r="F90" s="199"/>
      <c r="G90" s="207"/>
      <c r="H90" s="200"/>
    </row>
    <row r="91" spans="1:8" ht="14.4" thickBot="1">
      <c r="A91" s="275" t="s">
        <v>73</v>
      </c>
      <c r="B91" s="276">
        <f t="shared" ref="B91:H91" si="11">B18+B20+B22+B27+B29+B31+B36+B42+B44+B55+B64+B69+B71+B75+B85+B89+B57</f>
        <v>23237324.749809258</v>
      </c>
      <c r="C91" s="276">
        <f t="shared" si="11"/>
        <v>6984369.0987998685</v>
      </c>
      <c r="D91" s="276">
        <f t="shared" si="11"/>
        <v>5450860.2328882748</v>
      </c>
      <c r="E91" s="276">
        <f t="shared" si="11"/>
        <v>8710337.5851274375</v>
      </c>
      <c r="F91" s="276">
        <f t="shared" si="11"/>
        <v>4274852.5298769735</v>
      </c>
      <c r="G91" s="276">
        <f t="shared" si="11"/>
        <v>3903878.6568854046</v>
      </c>
      <c r="H91" s="277">
        <f t="shared" si="11"/>
        <v>531606.39836505975</v>
      </c>
    </row>
    <row r="92" spans="1:8" ht="14.4">
      <c r="A92" s="278" t="s">
        <v>86</v>
      </c>
      <c r="B92" s="64"/>
      <c r="C92" s="242"/>
      <c r="D92" s="242"/>
      <c r="E92" s="242"/>
      <c r="F92" s="242"/>
      <c r="G92" s="242"/>
      <c r="H92" s="242"/>
    </row>
    <row r="93" spans="1:8" ht="13.8">
      <c r="A93" s="279"/>
      <c r="B93" s="242"/>
      <c r="C93" s="242"/>
      <c r="D93" s="242"/>
      <c r="E93" s="242"/>
      <c r="F93" s="242"/>
      <c r="G93" s="242"/>
      <c r="H93" s="242"/>
    </row>
    <row r="94" spans="1:8" ht="13.8">
      <c r="A94" s="279"/>
      <c r="B94" s="64"/>
      <c r="C94" s="64"/>
      <c r="D94" s="64"/>
      <c r="E94" s="64"/>
      <c r="F94" s="242"/>
      <c r="G94" s="64"/>
      <c r="H94" s="64"/>
    </row>
  </sheetData>
  <mergeCells count="12">
    <mergeCell ref="A6:H6"/>
    <mergeCell ref="A7:H7"/>
    <mergeCell ref="A8:H8"/>
    <mergeCell ref="A9:A13"/>
    <mergeCell ref="B9:B13"/>
    <mergeCell ref="C9:C13"/>
    <mergeCell ref="D9:D13"/>
    <mergeCell ref="E9:H9"/>
    <mergeCell ref="E10:E13"/>
    <mergeCell ref="F10:F13"/>
    <mergeCell ref="G10:G13"/>
    <mergeCell ref="H10:H13"/>
  </mergeCells>
  <printOptions horizontalCentered="1" verticalCentered="1"/>
  <pageMargins left="0.78740157480314965" right="0.78740157480314965" top="0.39370078740157483" bottom="0.39370078740157483" header="0" footer="0"/>
  <pageSetup paperSize="9" scale="2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showGridLines="0" showZeros="0"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23" sqref="H23"/>
    </sheetView>
  </sheetViews>
  <sheetFormatPr baseColWidth="10" defaultRowHeight="13.2"/>
  <cols>
    <col min="1" max="1" width="22.33203125" style="4" customWidth="1"/>
    <col min="2" max="2" width="11.5546875" style="4"/>
    <col min="3" max="3" width="13.5546875" style="4" customWidth="1"/>
    <col min="4" max="4" width="14.109375" style="4" customWidth="1"/>
    <col min="5" max="5" width="15.109375" style="4" customWidth="1"/>
    <col min="6" max="6" width="13.6640625" style="4" customWidth="1"/>
    <col min="7" max="7" width="14.109375" style="4" customWidth="1"/>
    <col min="8" max="16384" width="11.5546875" style="4"/>
  </cols>
  <sheetData>
    <row r="1" spans="1:7">
      <c r="D1" s="7" t="s">
        <v>0</v>
      </c>
    </row>
    <row r="2" spans="1:7">
      <c r="D2" s="3" t="s">
        <v>1</v>
      </c>
    </row>
    <row r="3" spans="1:7" ht="24" customHeight="1" thickBot="1"/>
    <row r="4" spans="1:7">
      <c r="A4" s="366" t="s">
        <v>139</v>
      </c>
      <c r="B4" s="367"/>
      <c r="C4" s="367"/>
      <c r="D4" s="367"/>
      <c r="E4" s="367"/>
      <c r="F4" s="367"/>
      <c r="G4" s="368"/>
    </row>
    <row r="5" spans="1:7" ht="15.6">
      <c r="A5" s="324" t="s">
        <v>84</v>
      </c>
      <c r="B5" s="325"/>
      <c r="C5" s="325"/>
      <c r="D5" s="325"/>
      <c r="E5" s="325"/>
      <c r="F5" s="325"/>
      <c r="G5" s="326"/>
    </row>
    <row r="6" spans="1:7" ht="13.8" thickBot="1">
      <c r="A6" s="327" t="s">
        <v>3</v>
      </c>
      <c r="B6" s="328"/>
      <c r="C6" s="328"/>
      <c r="D6" s="328"/>
      <c r="E6" s="328"/>
      <c r="F6" s="328"/>
      <c r="G6" s="329"/>
    </row>
    <row r="7" spans="1:7">
      <c r="A7" s="369" t="s">
        <v>4</v>
      </c>
      <c r="B7" s="373" t="s">
        <v>83</v>
      </c>
      <c r="C7" s="378" t="s">
        <v>82</v>
      </c>
      <c r="D7" s="379"/>
      <c r="E7" s="379"/>
      <c r="F7" s="379"/>
      <c r="G7" s="380"/>
    </row>
    <row r="8" spans="1:7">
      <c r="A8" s="370"/>
      <c r="B8" s="374"/>
      <c r="C8" s="381" t="s">
        <v>81</v>
      </c>
      <c r="D8" s="384" t="s">
        <v>80</v>
      </c>
      <c r="E8" s="385"/>
      <c r="F8" s="386" t="s">
        <v>79</v>
      </c>
      <c r="G8" s="387"/>
    </row>
    <row r="9" spans="1:7" ht="12.75" customHeight="1">
      <c r="A9" s="370"/>
      <c r="B9" s="375"/>
      <c r="C9" s="382"/>
      <c r="D9" s="357" t="s">
        <v>78</v>
      </c>
      <c r="E9" s="357" t="s">
        <v>77</v>
      </c>
      <c r="F9" s="360" t="s">
        <v>76</v>
      </c>
      <c r="G9" s="363" t="s">
        <v>75</v>
      </c>
    </row>
    <row r="10" spans="1:7" ht="12.75" customHeight="1">
      <c r="A10" s="371"/>
      <c r="B10" s="376"/>
      <c r="C10" s="382"/>
      <c r="D10" s="388"/>
      <c r="E10" s="358"/>
      <c r="F10" s="361"/>
      <c r="G10" s="364"/>
    </row>
    <row r="11" spans="1:7" ht="13.5" customHeight="1" thickBot="1">
      <c r="A11" s="372"/>
      <c r="B11" s="377"/>
      <c r="C11" s="383"/>
      <c r="D11" s="362"/>
      <c r="E11" s="359"/>
      <c r="F11" s="362"/>
      <c r="G11" s="365"/>
    </row>
    <row r="12" spans="1:7">
      <c r="A12" s="37" t="s">
        <v>13</v>
      </c>
      <c r="B12" s="155">
        <v>189</v>
      </c>
      <c r="C12" s="54">
        <f>D12+E12+F12+G12</f>
        <v>45590</v>
      </c>
      <c r="D12" s="41">
        <v>2819</v>
      </c>
      <c r="E12" s="41">
        <v>2961</v>
      </c>
      <c r="F12" s="41">
        <v>19157</v>
      </c>
      <c r="G12" s="125">
        <v>20653</v>
      </c>
    </row>
    <row r="13" spans="1:7">
      <c r="A13" s="30" t="s">
        <v>14</v>
      </c>
      <c r="B13" s="156">
        <v>186</v>
      </c>
      <c r="C13" s="55">
        <f>D13+E13+F13+G13</f>
        <v>11282</v>
      </c>
      <c r="D13" s="42">
        <v>328</v>
      </c>
      <c r="E13" s="42">
        <v>2627</v>
      </c>
      <c r="F13" s="42">
        <v>4902</v>
      </c>
      <c r="G13" s="162">
        <v>3425</v>
      </c>
    </row>
    <row r="14" spans="1:7">
      <c r="A14" s="30" t="s">
        <v>15</v>
      </c>
      <c r="B14" s="156">
        <v>191</v>
      </c>
      <c r="C14" s="55">
        <f>D14+E14+F14+G14</f>
        <v>36380</v>
      </c>
      <c r="D14" s="42">
        <v>3076</v>
      </c>
      <c r="E14" s="42">
        <v>484</v>
      </c>
      <c r="F14" s="42">
        <v>24733</v>
      </c>
      <c r="G14" s="162">
        <v>8087</v>
      </c>
    </row>
    <row r="15" spans="1:7">
      <c r="A15" s="30" t="s">
        <v>16</v>
      </c>
      <c r="B15" s="156">
        <v>203</v>
      </c>
      <c r="C15" s="55">
        <f>D15+E15+F15+G15</f>
        <v>25439</v>
      </c>
      <c r="D15" s="42">
        <v>2894</v>
      </c>
      <c r="E15" s="42">
        <v>2138</v>
      </c>
      <c r="F15" s="42">
        <v>8867</v>
      </c>
      <c r="G15" s="162">
        <v>11540</v>
      </c>
    </row>
    <row r="16" spans="1:7">
      <c r="A16" s="14" t="s">
        <v>17</v>
      </c>
      <c r="B16" s="44">
        <f t="shared" ref="B16:G16" si="0">SUM(B12:B15)</f>
        <v>769</v>
      </c>
      <c r="C16" s="44">
        <f t="shared" si="0"/>
        <v>118691</v>
      </c>
      <c r="D16" s="43">
        <f t="shared" si="0"/>
        <v>9117</v>
      </c>
      <c r="E16" s="43">
        <f t="shared" si="0"/>
        <v>8210</v>
      </c>
      <c r="F16" s="43">
        <f t="shared" si="0"/>
        <v>57659</v>
      </c>
      <c r="G16" s="45">
        <f t="shared" si="0"/>
        <v>43705</v>
      </c>
    </row>
    <row r="17" spans="1:8" ht="13.8" thickBot="1">
      <c r="A17" s="21"/>
      <c r="B17" s="20"/>
      <c r="C17" s="55">
        <f t="shared" ref="C17:C80" si="1">D17+E17+F17+G17</f>
        <v>0</v>
      </c>
      <c r="D17" s="20"/>
      <c r="E17" s="20"/>
      <c r="F17" s="20"/>
      <c r="G17" s="57"/>
    </row>
    <row r="18" spans="1:8">
      <c r="A18" s="46" t="s">
        <v>18</v>
      </c>
      <c r="B18" s="47">
        <v>112</v>
      </c>
      <c r="C18" s="47">
        <f t="shared" si="1"/>
        <v>1851</v>
      </c>
      <c r="D18" s="159">
        <v>237</v>
      </c>
      <c r="E18" s="159">
        <v>237</v>
      </c>
      <c r="F18" s="159">
        <v>918</v>
      </c>
      <c r="G18" s="122">
        <v>459</v>
      </c>
    </row>
    <row r="19" spans="1:8" ht="13.8" thickBot="1">
      <c r="A19" s="16"/>
      <c r="B19" s="48"/>
      <c r="C19" s="48">
        <f t="shared" si="1"/>
        <v>0</v>
      </c>
      <c r="D19" s="53"/>
      <c r="E19" s="53"/>
      <c r="F19" s="53"/>
      <c r="G19" s="123"/>
    </row>
    <row r="20" spans="1:8">
      <c r="A20" s="46" t="s">
        <v>19</v>
      </c>
      <c r="B20" s="47">
        <v>34</v>
      </c>
      <c r="C20" s="47">
        <f t="shared" si="1"/>
        <v>278</v>
      </c>
      <c r="D20" s="159">
        <v>66</v>
      </c>
      <c r="E20" s="159">
        <v>29</v>
      </c>
      <c r="F20" s="159">
        <v>116</v>
      </c>
      <c r="G20" s="122">
        <v>67</v>
      </c>
      <c r="H20" s="23"/>
    </row>
    <row r="21" spans="1:8" ht="13.8" thickBot="1">
      <c r="A21" s="16"/>
      <c r="B21" s="48"/>
      <c r="C21" s="48">
        <f t="shared" si="1"/>
        <v>0</v>
      </c>
      <c r="D21" s="53"/>
      <c r="E21" s="53"/>
      <c r="F21" s="53"/>
      <c r="G21" s="123"/>
    </row>
    <row r="22" spans="1:8">
      <c r="A22" s="32" t="s">
        <v>20</v>
      </c>
      <c r="B22" s="50">
        <v>8</v>
      </c>
      <c r="C22" s="55">
        <f t="shared" si="1"/>
        <v>256</v>
      </c>
      <c r="D22" s="51">
        <v>14</v>
      </c>
      <c r="E22" s="121">
        <v>15</v>
      </c>
      <c r="F22" s="169">
        <v>146</v>
      </c>
      <c r="G22" s="27">
        <v>81</v>
      </c>
    </row>
    <row r="23" spans="1:8">
      <c r="A23" s="34" t="s">
        <v>21</v>
      </c>
      <c r="B23" s="50">
        <v>14</v>
      </c>
      <c r="C23" s="55">
        <f t="shared" si="1"/>
        <v>497</v>
      </c>
      <c r="D23" s="51">
        <v>30</v>
      </c>
      <c r="E23" s="52">
        <v>35</v>
      </c>
      <c r="F23" s="169">
        <v>278</v>
      </c>
      <c r="G23" s="27">
        <v>154</v>
      </c>
    </row>
    <row r="24" spans="1:8">
      <c r="A24" s="12" t="s">
        <v>22</v>
      </c>
      <c r="B24" s="50">
        <v>3</v>
      </c>
      <c r="C24" s="55">
        <f t="shared" si="1"/>
        <v>101</v>
      </c>
      <c r="D24" s="51">
        <v>7</v>
      </c>
      <c r="E24" s="52">
        <v>7</v>
      </c>
      <c r="F24" s="169">
        <v>56</v>
      </c>
      <c r="G24" s="27">
        <v>31</v>
      </c>
    </row>
    <row r="25" spans="1:8">
      <c r="A25" s="19" t="s">
        <v>23</v>
      </c>
      <c r="B25" s="20">
        <f t="shared" ref="B25:G25" si="2">B22+B23+B24</f>
        <v>25</v>
      </c>
      <c r="C25" s="44">
        <f t="shared" si="1"/>
        <v>854</v>
      </c>
      <c r="D25" s="20">
        <f t="shared" si="2"/>
        <v>51</v>
      </c>
      <c r="E25" s="20">
        <f t="shared" si="2"/>
        <v>57</v>
      </c>
      <c r="F25" s="20">
        <f t="shared" si="2"/>
        <v>480</v>
      </c>
      <c r="G25" s="57">
        <f t="shared" si="2"/>
        <v>266</v>
      </c>
    </row>
    <row r="26" spans="1:8" ht="13.8" thickBot="1">
      <c r="A26" s="21"/>
      <c r="B26" s="18"/>
      <c r="C26" s="48">
        <f t="shared" si="1"/>
        <v>0</v>
      </c>
      <c r="D26" s="18"/>
      <c r="E26" s="18"/>
      <c r="F26" s="18"/>
      <c r="G26" s="49"/>
    </row>
    <row r="27" spans="1:8">
      <c r="A27" s="19" t="s">
        <v>24</v>
      </c>
      <c r="B27" s="47">
        <v>394.70681250397956</v>
      </c>
      <c r="C27" s="47">
        <f t="shared" si="1"/>
        <v>67412.056546785476</v>
      </c>
      <c r="D27" s="159">
        <v>7505.5438262840007</v>
      </c>
      <c r="E27" s="159">
        <v>6670.9546696301422</v>
      </c>
      <c r="F27" s="159">
        <v>41699.347291915554</v>
      </c>
      <c r="G27" s="122">
        <v>11536.210758955773</v>
      </c>
    </row>
    <row r="28" spans="1:8" ht="13.8" thickBot="1">
      <c r="A28" s="21"/>
      <c r="B28" s="48"/>
      <c r="C28" s="48">
        <f t="shared" si="1"/>
        <v>0</v>
      </c>
      <c r="D28" s="53"/>
      <c r="E28" s="53"/>
      <c r="F28" s="53"/>
      <c r="G28" s="123"/>
    </row>
    <row r="29" spans="1:8">
      <c r="A29" s="14" t="s">
        <v>25</v>
      </c>
      <c r="B29" s="47">
        <v>66</v>
      </c>
      <c r="C29" s="47">
        <f t="shared" si="1"/>
        <v>4490</v>
      </c>
      <c r="D29" s="159">
        <v>278</v>
      </c>
      <c r="E29" s="159">
        <v>263</v>
      </c>
      <c r="F29" s="159">
        <v>1569</v>
      </c>
      <c r="G29" s="122">
        <v>2380</v>
      </c>
    </row>
    <row r="30" spans="1:8" ht="13.8" thickBot="1">
      <c r="A30" s="16"/>
      <c r="B30" s="48"/>
      <c r="C30" s="48">
        <f t="shared" si="1"/>
        <v>0</v>
      </c>
      <c r="D30" s="53"/>
      <c r="E30" s="53"/>
      <c r="F30" s="53"/>
      <c r="G30" s="123"/>
    </row>
    <row r="31" spans="1:8">
      <c r="A31" s="11" t="s">
        <v>26</v>
      </c>
      <c r="B31" s="55">
        <v>704.56384266717419</v>
      </c>
      <c r="C31" s="54">
        <f t="shared" si="1"/>
        <v>164033.44004100171</v>
      </c>
      <c r="D31" s="52">
        <v>15270.804043521224</v>
      </c>
      <c r="E31" s="52">
        <v>21812.711688957053</v>
      </c>
      <c r="F31" s="52">
        <v>98409.874772986572</v>
      </c>
      <c r="G31" s="124">
        <v>28540.049535536855</v>
      </c>
    </row>
    <row r="32" spans="1:8">
      <c r="A32" s="12" t="s">
        <v>27</v>
      </c>
      <c r="B32" s="55">
        <v>561.59357702911109</v>
      </c>
      <c r="C32" s="55">
        <f t="shared" si="1"/>
        <v>71697.244618653989</v>
      </c>
      <c r="D32" s="52">
        <v>6387.9904010358314</v>
      </c>
      <c r="E32" s="52">
        <v>12101.051425742637</v>
      </c>
      <c r="F32" s="52">
        <v>38694.932026994364</v>
      </c>
      <c r="G32" s="124">
        <v>14513.270764881148</v>
      </c>
    </row>
    <row r="33" spans="1:11">
      <c r="A33" s="12" t="s">
        <v>28</v>
      </c>
      <c r="B33" s="55">
        <v>1550.8901999124994</v>
      </c>
      <c r="C33" s="55">
        <f t="shared" si="1"/>
        <v>251715.52130749455</v>
      </c>
      <c r="D33" s="52">
        <v>24596.626892209726</v>
      </c>
      <c r="E33" s="52">
        <v>36340.710491078637</v>
      </c>
      <c r="F33" s="52">
        <v>146220.90352892314</v>
      </c>
      <c r="G33" s="124">
        <v>44557.280395283044</v>
      </c>
    </row>
    <row r="34" spans="1:11">
      <c r="A34" s="14" t="s">
        <v>29</v>
      </c>
      <c r="B34" s="55">
        <f t="shared" ref="B34:G34" si="3">SUM(B31:B33)</f>
        <v>2817.0476196087848</v>
      </c>
      <c r="C34" s="44">
        <f t="shared" si="1"/>
        <v>487446.20596715028</v>
      </c>
      <c r="D34" s="20">
        <f t="shared" si="3"/>
        <v>46255.421336766783</v>
      </c>
      <c r="E34" s="20">
        <f t="shared" si="3"/>
        <v>70254.47360577833</v>
      </c>
      <c r="F34" s="20">
        <f t="shared" si="3"/>
        <v>283325.7103289041</v>
      </c>
      <c r="G34" s="57">
        <f t="shared" si="3"/>
        <v>87610.600695701054</v>
      </c>
    </row>
    <row r="35" spans="1:11" ht="13.8" thickBot="1">
      <c r="A35" s="16"/>
      <c r="B35" s="17"/>
      <c r="C35" s="48">
        <f t="shared" si="1"/>
        <v>0</v>
      </c>
      <c r="D35" s="18"/>
      <c r="E35" s="18"/>
      <c r="F35" s="18"/>
      <c r="G35" s="49"/>
    </row>
    <row r="36" spans="1:11">
      <c r="A36" s="30" t="s">
        <v>30</v>
      </c>
      <c r="B36" s="157">
        <v>771.15523149434364</v>
      </c>
      <c r="C36" s="54">
        <f t="shared" si="1"/>
        <v>188664.68132547429</v>
      </c>
      <c r="D36" s="160">
        <v>24272.786790465132</v>
      </c>
      <c r="E36" s="160">
        <v>24661.997189808844</v>
      </c>
      <c r="F36" s="160">
        <v>107821.58711125383</v>
      </c>
      <c r="G36" s="120">
        <v>31908.310233946489</v>
      </c>
    </row>
    <row r="37" spans="1:11">
      <c r="A37" s="30" t="s">
        <v>31</v>
      </c>
      <c r="B37" s="158">
        <v>562.96230989949981</v>
      </c>
      <c r="C37" s="55">
        <f t="shared" si="1"/>
        <v>59127.834721148683</v>
      </c>
      <c r="D37" s="161">
        <v>10622.33927979769</v>
      </c>
      <c r="E37" s="161">
        <v>4364.4910490318771</v>
      </c>
      <c r="F37" s="161">
        <v>34249.93613662749</v>
      </c>
      <c r="G37" s="119">
        <v>9891.068255691629</v>
      </c>
    </row>
    <row r="38" spans="1:11">
      <c r="A38" s="30" t="s">
        <v>32</v>
      </c>
      <c r="B38" s="158">
        <v>1227.0105519930319</v>
      </c>
      <c r="C38" s="55">
        <f t="shared" si="1"/>
        <v>276544.06379161112</v>
      </c>
      <c r="D38" s="161">
        <v>25891.670246938444</v>
      </c>
      <c r="E38" s="161">
        <v>33167.965942332492</v>
      </c>
      <c r="F38" s="161">
        <v>177712.38829205671</v>
      </c>
      <c r="G38" s="119">
        <v>39772.039310283457</v>
      </c>
    </row>
    <row r="39" spans="1:11">
      <c r="A39" s="30" t="s">
        <v>33</v>
      </c>
      <c r="B39" s="158">
        <v>303.56780315747864</v>
      </c>
      <c r="C39" s="55">
        <f t="shared" si="1"/>
        <v>50387.386495308034</v>
      </c>
      <c r="D39" s="161">
        <v>10137.036006073964</v>
      </c>
      <c r="E39" s="161">
        <v>5411.4458109601264</v>
      </c>
      <c r="F39" s="161">
        <v>28332.241563211701</v>
      </c>
      <c r="G39" s="119">
        <v>6506.6631150622452</v>
      </c>
    </row>
    <row r="40" spans="1:11">
      <c r="A40" s="19" t="s">
        <v>34</v>
      </c>
      <c r="B40" s="20">
        <f t="shared" ref="B40:G40" si="4">SUM(B36:B39)</f>
        <v>2864.6958965443541</v>
      </c>
      <c r="C40" s="44">
        <f t="shared" si="1"/>
        <v>574723.96633354225</v>
      </c>
      <c r="D40" s="20">
        <f t="shared" si="4"/>
        <v>70923.83232327523</v>
      </c>
      <c r="E40" s="20">
        <f t="shared" si="4"/>
        <v>67605.899992133345</v>
      </c>
      <c r="F40" s="20">
        <f t="shared" si="4"/>
        <v>348116.15310314979</v>
      </c>
      <c r="G40" s="57">
        <f t="shared" si="4"/>
        <v>88078.080914983817</v>
      </c>
    </row>
    <row r="41" spans="1:11" ht="13.8" thickBot="1">
      <c r="A41" s="21"/>
      <c r="B41" s="18"/>
      <c r="C41" s="48">
        <f t="shared" si="1"/>
        <v>0</v>
      </c>
      <c r="D41" s="18"/>
      <c r="E41" s="18"/>
      <c r="F41" s="18"/>
      <c r="G41" s="49"/>
      <c r="K41" s="31"/>
    </row>
    <row r="42" spans="1:11" s="31" customFormat="1">
      <c r="A42" s="19" t="s">
        <v>35</v>
      </c>
      <c r="B42" s="47">
        <v>905.89703059233204</v>
      </c>
      <c r="C42" s="47">
        <f t="shared" si="1"/>
        <v>13047.173237367275</v>
      </c>
      <c r="D42" s="159">
        <v>835.42357945864842</v>
      </c>
      <c r="E42" s="159">
        <v>1705.5149923756267</v>
      </c>
      <c r="F42" s="159">
        <v>5148.9560626184284</v>
      </c>
      <c r="G42" s="122">
        <v>5357.2786029145718</v>
      </c>
    </row>
    <row r="43" spans="1:11" ht="13.8" thickBot="1">
      <c r="A43" s="21"/>
      <c r="B43" s="48"/>
      <c r="C43" s="48">
        <f t="shared" si="1"/>
        <v>0</v>
      </c>
      <c r="D43" s="53"/>
      <c r="E43" s="53"/>
      <c r="F43" s="53"/>
      <c r="G43" s="123"/>
    </row>
    <row r="44" spans="1:11">
      <c r="A44" s="24" t="s">
        <v>37</v>
      </c>
      <c r="B44" s="33">
        <v>147.51293430627436</v>
      </c>
      <c r="C44" s="151">
        <f t="shared" si="1"/>
        <v>16067.514201782637</v>
      </c>
      <c r="D44" s="33">
        <v>2214.1187679766381</v>
      </c>
      <c r="E44" s="33">
        <v>1977.0884721777654</v>
      </c>
      <c r="F44" s="33">
        <v>8551.2465568091866</v>
      </c>
      <c r="G44" s="163">
        <v>3325.0604048190476</v>
      </c>
    </row>
    <row r="45" spans="1:11">
      <c r="A45" s="29" t="s">
        <v>38</v>
      </c>
      <c r="B45" s="35">
        <v>204</v>
      </c>
      <c r="C45" s="152">
        <f t="shared" si="1"/>
        <v>36783.329885068815</v>
      </c>
      <c r="D45" s="35">
        <v>2856.2065473370567</v>
      </c>
      <c r="E45" s="35">
        <v>3393.2461570641549</v>
      </c>
      <c r="F45" s="35">
        <v>22065.20916206832</v>
      </c>
      <c r="G45" s="164">
        <v>8468.6680185992809</v>
      </c>
    </row>
    <row r="46" spans="1:11">
      <c r="A46" s="29" t="s">
        <v>39</v>
      </c>
      <c r="B46" s="35">
        <v>74.258113284241929</v>
      </c>
      <c r="C46" s="152">
        <f t="shared" si="1"/>
        <v>5282.2356403544454</v>
      </c>
      <c r="D46" s="35">
        <v>242.55467805446176</v>
      </c>
      <c r="E46" s="35">
        <v>533.73927442420597</v>
      </c>
      <c r="F46" s="35">
        <v>3221.3026689203562</v>
      </c>
      <c r="G46" s="164">
        <v>1284.6390189554218</v>
      </c>
    </row>
    <row r="47" spans="1:11">
      <c r="A47" s="30" t="s">
        <v>40</v>
      </c>
      <c r="B47" s="35">
        <v>86.949057076211432</v>
      </c>
      <c r="C47" s="152">
        <f t="shared" si="1"/>
        <v>18202.937680647832</v>
      </c>
      <c r="D47" s="35">
        <v>2554.5218434127119</v>
      </c>
      <c r="E47" s="35">
        <v>1624.4221083011557</v>
      </c>
      <c r="F47" s="35">
        <v>10006.662144673897</v>
      </c>
      <c r="G47" s="164">
        <v>4017.3315842600664</v>
      </c>
    </row>
    <row r="48" spans="1:11" ht="12.75" customHeight="1">
      <c r="A48" s="30" t="s">
        <v>41</v>
      </c>
      <c r="B48" s="35">
        <v>370.68117618405989</v>
      </c>
      <c r="C48" s="152">
        <f t="shared" si="1"/>
        <v>14407.856349411722</v>
      </c>
      <c r="D48" s="35">
        <v>1892.1432103859534</v>
      </c>
      <c r="E48" s="35">
        <v>1189.7547837373863</v>
      </c>
      <c r="F48" s="35">
        <v>9045.5437957207232</v>
      </c>
      <c r="G48" s="164">
        <v>2280.4145595676591</v>
      </c>
    </row>
    <row r="49" spans="1:7" ht="12.75" customHeight="1">
      <c r="A49" s="30" t="s">
        <v>42</v>
      </c>
      <c r="B49" s="35">
        <v>845.55378762632347</v>
      </c>
      <c r="C49" s="152">
        <f t="shared" si="1"/>
        <v>109117.53353202071</v>
      </c>
      <c r="D49" s="35">
        <v>9659.1715665392512</v>
      </c>
      <c r="E49" s="35">
        <v>8085.3545083962872</v>
      </c>
      <c r="F49" s="35">
        <v>69314.960614034106</v>
      </c>
      <c r="G49" s="164">
        <v>22058.046843051063</v>
      </c>
    </row>
    <row r="50" spans="1:7" ht="12.75" customHeight="1">
      <c r="A50" s="30" t="s">
        <v>43</v>
      </c>
      <c r="B50" s="35">
        <v>151.69283855882827</v>
      </c>
      <c r="C50" s="152">
        <f t="shared" si="1"/>
        <v>36992.730469458729</v>
      </c>
      <c r="D50" s="35">
        <v>5049.7801072916782</v>
      </c>
      <c r="E50" s="35">
        <v>6424.1342566184139</v>
      </c>
      <c r="F50" s="35">
        <v>19040.63302089952</v>
      </c>
      <c r="G50" s="164">
        <v>6478.1830846491193</v>
      </c>
    </row>
    <row r="51" spans="1:7">
      <c r="A51" s="30" t="s">
        <v>44</v>
      </c>
      <c r="B51" s="35">
        <v>256.78544303309843</v>
      </c>
      <c r="C51" s="152">
        <f t="shared" si="1"/>
        <v>22210.538866956667</v>
      </c>
      <c r="D51" s="35">
        <v>2256.8600253538511</v>
      </c>
      <c r="E51" s="35">
        <v>2967.6870726931279</v>
      </c>
      <c r="F51" s="35">
        <v>12847.164143931823</v>
      </c>
      <c r="G51" s="164">
        <v>4138.8276249778655</v>
      </c>
    </row>
    <row r="52" spans="1:7">
      <c r="A52" s="30" t="s">
        <v>45</v>
      </c>
      <c r="B52" s="35">
        <v>685.82081144860047</v>
      </c>
      <c r="C52" s="152">
        <f t="shared" si="1"/>
        <v>34492.832693210737</v>
      </c>
      <c r="D52" s="35">
        <v>3284.0275858632499</v>
      </c>
      <c r="E52" s="35">
        <v>2251.5975856846449</v>
      </c>
      <c r="F52" s="35">
        <v>21386.446776772547</v>
      </c>
      <c r="G52" s="164">
        <v>7570.7607448902991</v>
      </c>
    </row>
    <row r="53" spans="1:7">
      <c r="A53" s="56" t="s">
        <v>46</v>
      </c>
      <c r="B53" s="20">
        <f t="shared" ref="B53:G53" si="5">SUM(B44:B52)</f>
        <v>2823.2541615176383</v>
      </c>
      <c r="C53" s="44">
        <f t="shared" si="1"/>
        <v>293557.50931891229</v>
      </c>
      <c r="D53" s="20">
        <f t="shared" si="5"/>
        <v>30009.38433221485</v>
      </c>
      <c r="E53" s="20">
        <f t="shared" si="5"/>
        <v>28447.02421909714</v>
      </c>
      <c r="F53" s="20">
        <f t="shared" si="5"/>
        <v>175479.16888383048</v>
      </c>
      <c r="G53" s="57">
        <f t="shared" si="5"/>
        <v>59621.93188376983</v>
      </c>
    </row>
    <row r="54" spans="1:7" ht="13.8" thickBot="1">
      <c r="A54" s="36"/>
      <c r="B54" s="18"/>
      <c r="C54" s="48">
        <f t="shared" si="1"/>
        <v>0</v>
      </c>
      <c r="D54" s="18"/>
      <c r="E54" s="18"/>
      <c r="F54" s="18"/>
      <c r="G54" s="49"/>
    </row>
    <row r="55" spans="1:7">
      <c r="A55" s="22" t="s">
        <v>36</v>
      </c>
      <c r="B55" s="58">
        <v>75</v>
      </c>
      <c r="C55" s="44">
        <f t="shared" si="1"/>
        <v>3228</v>
      </c>
      <c r="D55" s="58">
        <v>216</v>
      </c>
      <c r="E55" s="58">
        <v>341</v>
      </c>
      <c r="F55" s="58">
        <v>2243</v>
      </c>
      <c r="G55" s="165">
        <v>428</v>
      </c>
    </row>
    <row r="56" spans="1:7" ht="13.8" thickBot="1">
      <c r="A56" s="36"/>
      <c r="B56" s="59"/>
      <c r="C56" s="153"/>
      <c r="D56" s="59"/>
      <c r="E56" s="59"/>
      <c r="F56" s="59"/>
      <c r="G56" s="166"/>
    </row>
    <row r="57" spans="1:7">
      <c r="A57" s="37" t="s">
        <v>47</v>
      </c>
      <c r="B57" s="158">
        <v>119.60538884734443</v>
      </c>
      <c r="C57" s="54">
        <f t="shared" si="1"/>
        <v>21067.586269277603</v>
      </c>
      <c r="D57" s="161">
        <v>1011.9680095674321</v>
      </c>
      <c r="E57" s="161">
        <v>3635.5841292356668</v>
      </c>
      <c r="F57" s="161">
        <v>12755.204186037425</v>
      </c>
      <c r="G57" s="119">
        <v>3664.82994443708</v>
      </c>
    </row>
    <row r="58" spans="1:7">
      <c r="A58" s="29" t="s">
        <v>48</v>
      </c>
      <c r="B58" s="158">
        <v>132.16885336440805</v>
      </c>
      <c r="C58" s="55">
        <f t="shared" si="1"/>
        <v>4647.5646831006543</v>
      </c>
      <c r="D58" s="161">
        <v>418.88781584414261</v>
      </c>
      <c r="E58" s="161">
        <v>771.23724231659503</v>
      </c>
      <c r="F58" s="161">
        <v>2880.2636108900488</v>
      </c>
      <c r="G58" s="119">
        <v>577.17601404986863</v>
      </c>
    </row>
    <row r="59" spans="1:7">
      <c r="A59" s="30" t="s">
        <v>49</v>
      </c>
      <c r="B59" s="158">
        <v>85.954487260277546</v>
      </c>
      <c r="C59" s="55">
        <f t="shared" si="1"/>
        <v>26172.123486913537</v>
      </c>
      <c r="D59" s="161">
        <v>2190.7667151946926</v>
      </c>
      <c r="E59" s="161">
        <v>4360.0410830158107</v>
      </c>
      <c r="F59" s="161">
        <v>14438.802721681579</v>
      </c>
      <c r="G59" s="119">
        <v>5182.5129670214556</v>
      </c>
    </row>
    <row r="60" spans="1:7">
      <c r="A60" s="30" t="s">
        <v>50</v>
      </c>
      <c r="B60" s="158">
        <v>3</v>
      </c>
      <c r="C60" s="55">
        <f t="shared" si="1"/>
        <v>1310</v>
      </c>
      <c r="D60" s="161">
        <v>790</v>
      </c>
      <c r="E60" s="161">
        <v>520</v>
      </c>
      <c r="F60" s="161">
        <v>0</v>
      </c>
      <c r="G60" s="119">
        <v>0</v>
      </c>
    </row>
    <row r="61" spans="1:7">
      <c r="A61" s="30" t="s">
        <v>51</v>
      </c>
      <c r="B61" s="158">
        <v>1037.3153992545472</v>
      </c>
      <c r="C61" s="55">
        <f t="shared" si="1"/>
        <v>86877.383470647925</v>
      </c>
      <c r="D61" s="161">
        <v>12947.932900171823</v>
      </c>
      <c r="E61" s="161">
        <v>11680.806389088337</v>
      </c>
      <c r="F61" s="161">
        <v>45523.993917437612</v>
      </c>
      <c r="G61" s="119">
        <v>16724.650263950152</v>
      </c>
    </row>
    <row r="62" spans="1:7">
      <c r="A62" s="19" t="s">
        <v>52</v>
      </c>
      <c r="B62" s="20">
        <f t="shared" ref="B62:G62" si="6">SUM(B57:B61)</f>
        <v>1378.0441287265771</v>
      </c>
      <c r="C62" s="44">
        <f t="shared" si="1"/>
        <v>140074.65790993973</v>
      </c>
      <c r="D62" s="20">
        <f t="shared" si="6"/>
        <v>17359.555440778091</v>
      </c>
      <c r="E62" s="20">
        <f t="shared" si="6"/>
        <v>20967.668843656407</v>
      </c>
      <c r="F62" s="20">
        <f t="shared" si="6"/>
        <v>75598.264436046666</v>
      </c>
      <c r="G62" s="57">
        <f t="shared" si="6"/>
        <v>26149.169189458557</v>
      </c>
    </row>
    <row r="63" spans="1:7" ht="13.8" thickBot="1">
      <c r="A63" s="21"/>
      <c r="B63" s="18"/>
      <c r="C63" s="48">
        <f t="shared" si="1"/>
        <v>0</v>
      </c>
      <c r="D63" s="18"/>
      <c r="E63" s="18"/>
      <c r="F63" s="18"/>
      <c r="G63" s="49"/>
    </row>
    <row r="64" spans="1:7">
      <c r="A64" s="37" t="s">
        <v>53</v>
      </c>
      <c r="B64" s="158">
        <v>65.52928571428572</v>
      </c>
      <c r="C64" s="54">
        <f t="shared" si="1"/>
        <v>5595.1607142857147</v>
      </c>
      <c r="D64" s="161">
        <v>713.25214285714299</v>
      </c>
      <c r="E64" s="161">
        <v>322.7871428571429</v>
      </c>
      <c r="F64" s="161">
        <v>3253.4535714285716</v>
      </c>
      <c r="G64" s="119">
        <v>1305.6678571428574</v>
      </c>
    </row>
    <row r="65" spans="1:7">
      <c r="A65" s="29" t="s">
        <v>54</v>
      </c>
      <c r="B65" s="158">
        <v>338.13407980177135</v>
      </c>
      <c r="C65" s="55">
        <f t="shared" si="1"/>
        <v>32424.51157881078</v>
      </c>
      <c r="D65" s="161">
        <v>2595.1034207970961</v>
      </c>
      <c r="E65" s="161">
        <v>2346.5609958324562</v>
      </c>
      <c r="F65" s="161">
        <v>21160.911739298706</v>
      </c>
      <c r="G65" s="119">
        <v>6321.9354228825196</v>
      </c>
    </row>
    <row r="66" spans="1:7">
      <c r="A66" s="30" t="s">
        <v>55</v>
      </c>
      <c r="B66" s="158">
        <v>222.32226547868805</v>
      </c>
      <c r="C66" s="55">
        <f t="shared" si="1"/>
        <v>35046.33588986894</v>
      </c>
      <c r="D66" s="161">
        <v>2376.905732992228</v>
      </c>
      <c r="E66" s="161">
        <v>3573.8922760684045</v>
      </c>
      <c r="F66" s="161">
        <v>23471.606247741973</v>
      </c>
      <c r="G66" s="119">
        <v>5623.931633066336</v>
      </c>
    </row>
    <row r="67" spans="1:7">
      <c r="A67" s="19" t="s">
        <v>56</v>
      </c>
      <c r="B67" s="20">
        <f t="shared" ref="B67:G67" si="7">SUM(B64:B66)</f>
        <v>625.98563099474518</v>
      </c>
      <c r="C67" s="44">
        <f t="shared" si="1"/>
        <v>73066.008182965437</v>
      </c>
      <c r="D67" s="20">
        <f t="shared" si="7"/>
        <v>5685.2612966464676</v>
      </c>
      <c r="E67" s="20">
        <f t="shared" si="7"/>
        <v>6243.2404147580037</v>
      </c>
      <c r="F67" s="20">
        <f t="shared" si="7"/>
        <v>47885.971558469246</v>
      </c>
      <c r="G67" s="57">
        <f t="shared" si="7"/>
        <v>13251.534913091713</v>
      </c>
    </row>
    <row r="68" spans="1:7" ht="13.8" thickBot="1">
      <c r="A68" s="21"/>
      <c r="B68" s="18"/>
      <c r="C68" s="48">
        <f t="shared" si="1"/>
        <v>0</v>
      </c>
      <c r="D68" s="18"/>
      <c r="E68" s="18"/>
      <c r="F68" s="18"/>
      <c r="G68" s="49"/>
    </row>
    <row r="69" spans="1:7">
      <c r="A69" s="22" t="s">
        <v>57</v>
      </c>
      <c r="B69" s="58">
        <v>1344.8765013497573</v>
      </c>
      <c r="C69" s="154">
        <f t="shared" si="1"/>
        <v>136752.26828485593</v>
      </c>
      <c r="D69" s="58">
        <v>8382.4228520645775</v>
      </c>
      <c r="E69" s="58">
        <v>11048.24057492495</v>
      </c>
      <c r="F69" s="58">
        <v>92848.759899556229</v>
      </c>
      <c r="G69" s="165">
        <v>24472.844958310168</v>
      </c>
    </row>
    <row r="70" spans="1:7" ht="13.8" thickBot="1">
      <c r="A70" s="21"/>
      <c r="B70" s="59"/>
      <c r="C70" s="153">
        <f t="shared" si="1"/>
        <v>0</v>
      </c>
      <c r="D70" s="59"/>
      <c r="E70" s="59"/>
      <c r="F70" s="59"/>
      <c r="G70" s="166"/>
    </row>
    <row r="71" spans="1:7">
      <c r="A71" s="37" t="s">
        <v>58</v>
      </c>
      <c r="B71" s="26">
        <v>77.731060044477388</v>
      </c>
      <c r="C71" s="54">
        <f t="shared" si="1"/>
        <v>9601.7437954040033</v>
      </c>
      <c r="D71" s="26">
        <v>1376.899065974796</v>
      </c>
      <c r="E71" s="26">
        <v>1143.0591549295775</v>
      </c>
      <c r="F71" s="26">
        <v>4330.0751519644182</v>
      </c>
      <c r="G71" s="167">
        <v>2751.7104225352114</v>
      </c>
    </row>
    <row r="72" spans="1:7">
      <c r="A72" s="30" t="s">
        <v>59</v>
      </c>
      <c r="B72" s="25">
        <v>13</v>
      </c>
      <c r="C72" s="55">
        <f t="shared" si="1"/>
        <v>2668.2500000000005</v>
      </c>
      <c r="D72" s="25">
        <v>1036</v>
      </c>
      <c r="E72" s="25">
        <v>17</v>
      </c>
      <c r="F72" s="25">
        <v>1349.9166666666667</v>
      </c>
      <c r="G72" s="168">
        <v>265.33333333333331</v>
      </c>
    </row>
    <row r="73" spans="1:7">
      <c r="A73" s="19" t="s">
        <v>60</v>
      </c>
      <c r="B73" s="20">
        <f t="shared" ref="B73:G73" si="8">SUM(B71:B72)</f>
        <v>90.731060044477388</v>
      </c>
      <c r="C73" s="55">
        <f t="shared" si="1"/>
        <v>12269.993795404003</v>
      </c>
      <c r="D73" s="20">
        <f t="shared" si="8"/>
        <v>2412.899065974796</v>
      </c>
      <c r="E73" s="20">
        <f t="shared" si="8"/>
        <v>1160.0591549295775</v>
      </c>
      <c r="F73" s="20">
        <f t="shared" si="8"/>
        <v>5679.9918186310852</v>
      </c>
      <c r="G73" s="57">
        <f t="shared" si="8"/>
        <v>3017.0437558685448</v>
      </c>
    </row>
    <row r="74" spans="1:7" ht="13.8" thickBot="1">
      <c r="A74" s="21"/>
      <c r="B74" s="18"/>
      <c r="C74" s="48">
        <f t="shared" si="1"/>
        <v>0</v>
      </c>
      <c r="D74" s="18"/>
      <c r="E74" s="18"/>
      <c r="F74" s="18"/>
      <c r="G74" s="49"/>
    </row>
    <row r="75" spans="1:7">
      <c r="A75" s="24" t="s">
        <v>61</v>
      </c>
      <c r="B75" s="25">
        <v>269</v>
      </c>
      <c r="C75" s="54">
        <f t="shared" si="1"/>
        <v>27684</v>
      </c>
      <c r="D75" s="25">
        <v>4645.6000000000004</v>
      </c>
      <c r="E75" s="25">
        <v>3403.4</v>
      </c>
      <c r="F75" s="25">
        <v>15708</v>
      </c>
      <c r="G75" s="168">
        <v>3927</v>
      </c>
    </row>
    <row r="76" spans="1:7" ht="12.75" customHeight="1">
      <c r="A76" s="29" t="s">
        <v>62</v>
      </c>
      <c r="B76" s="25">
        <v>47</v>
      </c>
      <c r="C76" s="55">
        <f t="shared" si="1"/>
        <v>1638</v>
      </c>
      <c r="D76" s="25">
        <v>196.56</v>
      </c>
      <c r="E76" s="25">
        <v>212.94</v>
      </c>
      <c r="F76" s="25">
        <v>982.8</v>
      </c>
      <c r="G76" s="168">
        <v>245.7</v>
      </c>
    </row>
    <row r="77" spans="1:7" ht="12.75" customHeight="1">
      <c r="A77" s="29" t="s">
        <v>63</v>
      </c>
      <c r="B77" s="25">
        <v>103</v>
      </c>
      <c r="C77" s="55">
        <f t="shared" si="1"/>
        <v>4284</v>
      </c>
      <c r="D77" s="25">
        <v>514.08000000000004</v>
      </c>
      <c r="E77" s="25">
        <v>556.91999999999996</v>
      </c>
      <c r="F77" s="25">
        <v>2570.4</v>
      </c>
      <c r="G77" s="168">
        <v>642.6</v>
      </c>
    </row>
    <row r="78" spans="1:7" ht="13.2" customHeight="1">
      <c r="A78" s="30" t="s">
        <v>64</v>
      </c>
      <c r="B78" s="25">
        <v>183</v>
      </c>
      <c r="C78" s="55">
        <f t="shared" si="1"/>
        <v>18062</v>
      </c>
      <c r="D78" s="25">
        <v>2169.1999999999998</v>
      </c>
      <c r="E78" s="25">
        <v>2347.8000000000002</v>
      </c>
      <c r="F78" s="25">
        <v>10836</v>
      </c>
      <c r="G78" s="168">
        <v>2709</v>
      </c>
    </row>
    <row r="79" spans="1:7">
      <c r="A79" s="30" t="s">
        <v>65</v>
      </c>
      <c r="B79" s="25">
        <v>4</v>
      </c>
      <c r="C79" s="55">
        <f t="shared" si="1"/>
        <v>389</v>
      </c>
      <c r="D79" s="25">
        <v>46.68</v>
      </c>
      <c r="E79" s="25">
        <v>50.57</v>
      </c>
      <c r="F79" s="25">
        <v>233.4</v>
      </c>
      <c r="G79" s="168">
        <v>58.35</v>
      </c>
    </row>
    <row r="80" spans="1:7">
      <c r="A80" s="29" t="s">
        <v>66</v>
      </c>
      <c r="B80" s="25">
        <v>174</v>
      </c>
      <c r="C80" s="55">
        <f t="shared" si="1"/>
        <v>19514</v>
      </c>
      <c r="D80" s="25">
        <v>5304.64</v>
      </c>
      <c r="E80" s="25">
        <v>2099.11</v>
      </c>
      <c r="F80" s="25">
        <v>9688.2000000000007</v>
      </c>
      <c r="G80" s="168">
        <v>2422.0500000000002</v>
      </c>
    </row>
    <row r="81" spans="1:7">
      <c r="A81" s="29" t="s">
        <v>67</v>
      </c>
      <c r="B81" s="25">
        <v>307</v>
      </c>
      <c r="C81" s="55">
        <f t="shared" ref="C81:C88" si="9">D81+E81+F81+G81</f>
        <v>29741</v>
      </c>
      <c r="D81" s="25">
        <v>3568.92</v>
      </c>
      <c r="E81" s="25">
        <v>3866.33</v>
      </c>
      <c r="F81" s="25">
        <v>17844.599999999999</v>
      </c>
      <c r="G81" s="168">
        <v>4461.1499999999996</v>
      </c>
    </row>
    <row r="82" spans="1:7">
      <c r="A82" s="30" t="s">
        <v>68</v>
      </c>
      <c r="B82" s="25">
        <v>446</v>
      </c>
      <c r="C82" s="55">
        <f t="shared" si="9"/>
        <v>37412</v>
      </c>
      <c r="D82" s="25">
        <v>4489.4399999999996</v>
      </c>
      <c r="E82" s="25">
        <v>4863.5600000000004</v>
      </c>
      <c r="F82" s="25">
        <v>22447.200000000001</v>
      </c>
      <c r="G82" s="168">
        <v>5611.8</v>
      </c>
    </row>
    <row r="83" spans="1:7">
      <c r="A83" s="19" t="s">
        <v>69</v>
      </c>
      <c r="B83" s="20">
        <f t="shared" ref="B83:G83" si="10">SUM(B75:B82)</f>
        <v>1533</v>
      </c>
      <c r="C83" s="44">
        <f t="shared" si="9"/>
        <v>138724</v>
      </c>
      <c r="D83" s="20">
        <f t="shared" si="10"/>
        <v>20935.12</v>
      </c>
      <c r="E83" s="20">
        <f t="shared" si="10"/>
        <v>17400.63</v>
      </c>
      <c r="F83" s="20">
        <f t="shared" si="10"/>
        <v>80310.600000000006</v>
      </c>
      <c r="G83" s="57">
        <f t="shared" si="10"/>
        <v>20077.650000000001</v>
      </c>
    </row>
    <row r="84" spans="1:7" ht="13.8" thickBot="1">
      <c r="A84" s="21"/>
      <c r="B84" s="18"/>
      <c r="C84" s="48">
        <f t="shared" si="9"/>
        <v>0</v>
      </c>
      <c r="D84" s="18"/>
      <c r="E84" s="18"/>
      <c r="F84" s="18"/>
      <c r="G84" s="49"/>
    </row>
    <row r="85" spans="1:7">
      <c r="A85" s="37" t="s">
        <v>70</v>
      </c>
      <c r="B85" s="54">
        <v>544.79248089647876</v>
      </c>
      <c r="C85" s="54">
        <f t="shared" si="9"/>
        <v>4674.6791201695178</v>
      </c>
      <c r="D85" s="41">
        <v>531.90189891020759</v>
      </c>
      <c r="E85" s="41">
        <v>933.46188989737118</v>
      </c>
      <c r="F85" s="41">
        <v>1845.3281343487013</v>
      </c>
      <c r="G85" s="125">
        <v>1363.9871970132378</v>
      </c>
    </row>
    <row r="86" spans="1:7">
      <c r="A86" s="30" t="s">
        <v>71</v>
      </c>
      <c r="B86" s="25">
        <v>158.54507199618314</v>
      </c>
      <c r="C86" s="13">
        <f t="shared" si="9"/>
        <v>4054.7379018068391</v>
      </c>
      <c r="D86" s="25">
        <v>557.21357714000249</v>
      </c>
      <c r="E86" s="25">
        <v>722.69046907255802</v>
      </c>
      <c r="F86" s="25">
        <v>2130.6177081305145</v>
      </c>
      <c r="G86" s="168">
        <v>644.21614746376417</v>
      </c>
    </row>
    <row r="87" spans="1:7" ht="13.8" thickBot="1">
      <c r="A87" s="21" t="s">
        <v>72</v>
      </c>
      <c r="B87" s="18">
        <f t="shared" ref="B87:G87" si="11">SUM(B85:B86)</f>
        <v>703.33755289266196</v>
      </c>
      <c r="C87" s="60">
        <f t="shared" si="9"/>
        <v>8729.4170219763564</v>
      </c>
      <c r="D87" s="18">
        <f t="shared" si="11"/>
        <v>1089.11547605021</v>
      </c>
      <c r="E87" s="18">
        <f t="shared" si="11"/>
        <v>1656.1523589699291</v>
      </c>
      <c r="F87" s="18">
        <f t="shared" si="11"/>
        <v>3975.9458424792156</v>
      </c>
      <c r="G87" s="49">
        <f t="shared" si="11"/>
        <v>2008.203344477002</v>
      </c>
    </row>
    <row r="88" spans="1:7" ht="13.8" thickBot="1">
      <c r="A88" s="21"/>
      <c r="B88" s="18"/>
      <c r="C88" s="48">
        <f t="shared" si="9"/>
        <v>0</v>
      </c>
      <c r="D88" s="18"/>
      <c r="E88" s="18"/>
      <c r="F88" s="18"/>
      <c r="G88" s="49"/>
    </row>
    <row r="89" spans="1:7" ht="13.8" thickBot="1">
      <c r="A89" s="38" t="s">
        <v>73</v>
      </c>
      <c r="B89" s="18">
        <f t="shared" ref="B89:G89" si="12">B16+B18+B20+B25+B27+B29+B34+B40+B42+B53+B62+B67+B69+B83+B87+B55+B73</f>
        <v>16562.576394775304</v>
      </c>
      <c r="C89" s="17">
        <f t="shared" si="12"/>
        <v>2075195.2565988989</v>
      </c>
      <c r="D89" s="18">
        <f t="shared" si="12"/>
        <v>221358.97952951366</v>
      </c>
      <c r="E89" s="18">
        <f t="shared" si="12"/>
        <v>242296.85882625345</v>
      </c>
      <c r="F89" s="18">
        <f t="shared" si="12"/>
        <v>1223053.8692256007</v>
      </c>
      <c r="G89" s="49">
        <f t="shared" si="12"/>
        <v>388485.54901753104</v>
      </c>
    </row>
    <row r="90" spans="1:7">
      <c r="A90" s="39" t="s">
        <v>86</v>
      </c>
      <c r="B90" s="40"/>
      <c r="C90" s="40"/>
      <c r="D90" s="40"/>
      <c r="E90" s="40"/>
      <c r="F90" s="40"/>
      <c r="G90" s="40"/>
    </row>
  </sheetData>
  <mergeCells count="13">
    <mergeCell ref="E9:E11"/>
    <mergeCell ref="F9:F11"/>
    <mergeCell ref="G9:G11"/>
    <mergeCell ref="A4:G4"/>
    <mergeCell ref="A5:G5"/>
    <mergeCell ref="A6:G6"/>
    <mergeCell ref="A7:A11"/>
    <mergeCell ref="B7:B11"/>
    <mergeCell ref="C7:G7"/>
    <mergeCell ref="C8:C11"/>
    <mergeCell ref="D8:E8"/>
    <mergeCell ref="F8:G8"/>
    <mergeCell ref="D9:D11"/>
  </mergeCells>
  <printOptions horizontalCentered="1" verticalCentered="1"/>
  <pageMargins left="0.78740157480314965" right="0.78740157480314965" top="0.39370078740157483" bottom="0.39370078740157483" header="0" footer="0"/>
  <pageSetup paperSize="9" scale="68" orientation="portrait" r:id="rId1"/>
  <headerFooter alignWithMargins="0"/>
  <ignoredErrors>
    <ignoredError sqref="C25 C34 C40 C53 C62 C67 C73 C83 C87 C1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5"/>
  <sheetViews>
    <sheetView showGridLines="0" showZeros="0" tabSelected="1" zoomScale="67" zoomScaleNormal="67" workbookViewId="0">
      <selection activeCell="K21" sqref="K21"/>
    </sheetView>
  </sheetViews>
  <sheetFormatPr baseColWidth="10" defaultColWidth="11.44140625" defaultRowHeight="13.2"/>
  <cols>
    <col min="1" max="1" width="28.6640625" style="4" customWidth="1"/>
    <col min="2" max="2" width="16.33203125" style="4" customWidth="1"/>
    <col min="3" max="7" width="15.6640625" style="4" customWidth="1"/>
    <col min="8" max="16384" width="11.44140625" style="4"/>
  </cols>
  <sheetData>
    <row r="1" spans="1:8" ht="15.6">
      <c r="C1" s="61" t="s">
        <v>0</v>
      </c>
    </row>
    <row r="2" spans="1:8">
      <c r="C2" s="3" t="s">
        <v>1</v>
      </c>
    </row>
    <row r="4" spans="1:8" s="62" customFormat="1" ht="17.399999999999999">
      <c r="A4" s="392" t="s">
        <v>87</v>
      </c>
      <c r="B4" s="392"/>
      <c r="C4" s="392"/>
      <c r="D4" s="392"/>
      <c r="E4" s="392"/>
      <c r="F4" s="392"/>
      <c r="G4" s="392"/>
    </row>
    <row r="5" spans="1:8">
      <c r="C5" s="393" t="s">
        <v>88</v>
      </c>
      <c r="D5" s="393"/>
    </row>
    <row r="6" spans="1:8" ht="13.95" customHeight="1">
      <c r="A6" s="394" t="s">
        <v>89</v>
      </c>
      <c r="B6" s="394"/>
      <c r="C6" s="394"/>
      <c r="D6" s="394"/>
      <c r="E6" s="394"/>
      <c r="F6" s="394"/>
      <c r="G6" s="394"/>
    </row>
    <row r="7" spans="1:8" ht="14.4" thickBot="1">
      <c r="A7" s="63"/>
      <c r="B7" s="64"/>
      <c r="C7" s="64"/>
      <c r="D7" s="64"/>
      <c r="E7" s="64"/>
      <c r="F7" s="64"/>
      <c r="G7" s="64"/>
      <c r="H7" s="65"/>
    </row>
    <row r="8" spans="1:8" ht="13.8" thickBot="1">
      <c r="A8" s="139" t="s">
        <v>90</v>
      </c>
      <c r="B8" s="140"/>
      <c r="C8" s="141"/>
      <c r="D8" s="142" t="s">
        <v>91</v>
      </c>
      <c r="E8" s="395" t="s">
        <v>92</v>
      </c>
      <c r="F8" s="396"/>
      <c r="G8" s="396"/>
      <c r="H8" s="148"/>
    </row>
    <row r="9" spans="1:8">
      <c r="A9" s="139" t="s">
        <v>93</v>
      </c>
      <c r="B9" s="142" t="s">
        <v>94</v>
      </c>
      <c r="C9" s="142" t="s">
        <v>6</v>
      </c>
      <c r="D9" s="142" t="s">
        <v>95</v>
      </c>
      <c r="E9" s="142"/>
      <c r="F9" s="142" t="s">
        <v>96</v>
      </c>
      <c r="G9" s="142" t="s">
        <v>97</v>
      </c>
      <c r="H9" s="149" t="s">
        <v>137</v>
      </c>
    </row>
    <row r="10" spans="1:8" ht="13.8" thickBot="1">
      <c r="A10" s="143"/>
      <c r="B10" s="134"/>
      <c r="C10" s="144"/>
      <c r="D10" s="144" t="s">
        <v>98</v>
      </c>
      <c r="E10" s="145" t="s">
        <v>94</v>
      </c>
      <c r="F10" s="146" t="s">
        <v>98</v>
      </c>
      <c r="G10" s="144" t="s">
        <v>98</v>
      </c>
      <c r="H10" s="147"/>
    </row>
    <row r="11" spans="1:8">
      <c r="A11" s="175"/>
      <c r="B11" s="170"/>
      <c r="C11" s="66"/>
      <c r="D11" s="67"/>
      <c r="E11" s="66"/>
      <c r="F11" s="67"/>
      <c r="G11" s="67"/>
      <c r="H11" s="10"/>
    </row>
    <row r="12" spans="1:8">
      <c r="A12" s="176" t="s">
        <v>99</v>
      </c>
      <c r="B12" s="171">
        <f>+C12+D12+E12+B52+C52</f>
        <v>268</v>
      </c>
      <c r="C12" s="70">
        <v>21</v>
      </c>
      <c r="D12" s="91">
        <v>42</v>
      </c>
      <c r="E12" s="70">
        <f>F12+G12+H12</f>
        <v>113</v>
      </c>
      <c r="F12" s="91">
        <v>55</v>
      </c>
      <c r="G12" s="91">
        <v>14</v>
      </c>
      <c r="H12" s="92">
        <v>44</v>
      </c>
    </row>
    <row r="13" spans="1:8" ht="12.75" customHeight="1" thickBot="1">
      <c r="A13" s="177" t="s">
        <v>99</v>
      </c>
      <c r="B13" s="97">
        <f>+C13+D13+E13+B53+C53</f>
        <v>268</v>
      </c>
      <c r="C13" s="69">
        <v>21</v>
      </c>
      <c r="D13" s="15">
        <v>42</v>
      </c>
      <c r="E13" s="69">
        <f>F13+G13+H13</f>
        <v>113</v>
      </c>
      <c r="F13" s="15">
        <v>55</v>
      </c>
      <c r="G13" s="15">
        <v>14</v>
      </c>
      <c r="H13" s="71">
        <v>44</v>
      </c>
    </row>
    <row r="14" spans="1:8" ht="12.75" customHeight="1" thickBot="1">
      <c r="A14" s="178"/>
      <c r="B14" s="77"/>
      <c r="C14" s="72"/>
      <c r="D14" s="72"/>
      <c r="E14" s="72"/>
      <c r="F14" s="72"/>
      <c r="G14" s="72"/>
      <c r="H14" s="150"/>
    </row>
    <row r="15" spans="1:8" ht="12.75" customHeight="1">
      <c r="A15" s="179" t="s">
        <v>100</v>
      </c>
      <c r="B15" s="77">
        <f t="shared" ref="B15:B23" si="0">+C15+D15+E15+B55+C55</f>
        <v>59999.784201789473</v>
      </c>
      <c r="C15" s="33">
        <v>3430.1595959595961</v>
      </c>
      <c r="D15" s="33">
        <v>13904.591652566272</v>
      </c>
      <c r="E15" s="33">
        <f>F15+G15+H15</f>
        <v>40793.960857304002</v>
      </c>
      <c r="F15" s="33">
        <v>14460.822335025381</v>
      </c>
      <c r="G15" s="33">
        <v>15344.109983079527</v>
      </c>
      <c r="H15" s="117">
        <v>10989.028539199098</v>
      </c>
    </row>
    <row r="16" spans="1:8" ht="12.75" customHeight="1">
      <c r="A16" s="180" t="s">
        <v>101</v>
      </c>
      <c r="B16" s="171">
        <f t="shared" si="0"/>
        <v>7253</v>
      </c>
      <c r="C16" s="35">
        <v>3120</v>
      </c>
      <c r="D16" s="35">
        <v>1</v>
      </c>
      <c r="E16" s="35">
        <f>F16+G16+H16</f>
        <v>2781</v>
      </c>
      <c r="F16" s="35">
        <v>2780</v>
      </c>
      <c r="G16" s="35">
        <v>1</v>
      </c>
      <c r="H16" s="118">
        <v>0</v>
      </c>
    </row>
    <row r="17" spans="1:9">
      <c r="A17" s="180" t="s">
        <v>102</v>
      </c>
      <c r="B17" s="171">
        <f t="shared" si="0"/>
        <v>3100</v>
      </c>
      <c r="C17" s="35">
        <v>800</v>
      </c>
      <c r="D17" s="35">
        <v>0</v>
      </c>
      <c r="E17" s="35">
        <f>F17+G17+H17</f>
        <v>2300</v>
      </c>
      <c r="F17" s="35">
        <v>2300</v>
      </c>
      <c r="G17" s="35">
        <v>0</v>
      </c>
      <c r="H17" s="118">
        <v>0</v>
      </c>
    </row>
    <row r="18" spans="1:9">
      <c r="A18" s="180" t="s">
        <v>103</v>
      </c>
      <c r="B18" s="171">
        <f t="shared" si="0"/>
        <v>0</v>
      </c>
      <c r="C18" s="35">
        <v>0</v>
      </c>
      <c r="D18" s="35">
        <v>0</v>
      </c>
      <c r="E18" s="35">
        <f>F18+G18+H18</f>
        <v>0</v>
      </c>
      <c r="F18" s="35">
        <v>0</v>
      </c>
      <c r="G18" s="35">
        <v>0</v>
      </c>
      <c r="H18" s="118">
        <v>0</v>
      </c>
    </row>
    <row r="19" spans="1:9">
      <c r="A19" s="180" t="s">
        <v>104</v>
      </c>
      <c r="B19" s="171">
        <f t="shared" si="0"/>
        <v>421633.38526158279</v>
      </c>
      <c r="C19" s="35">
        <v>133299.1840064938</v>
      </c>
      <c r="D19" s="35">
        <v>58007.205487109786</v>
      </c>
      <c r="E19" s="35">
        <f t="shared" ref="E19:E24" si="1">F19+G19+H19</f>
        <v>182129.74903705978</v>
      </c>
      <c r="F19" s="35">
        <v>62953.524664355384</v>
      </c>
      <c r="G19" s="35">
        <v>62173.342490567062</v>
      </c>
      <c r="H19" s="118">
        <v>57002.881882137328</v>
      </c>
    </row>
    <row r="20" spans="1:9">
      <c r="A20" s="180" t="s">
        <v>105</v>
      </c>
      <c r="B20" s="171">
        <f t="shared" si="0"/>
        <v>105298.46958068243</v>
      </c>
      <c r="C20" s="35">
        <v>31696.715841725952</v>
      </c>
      <c r="D20" s="35">
        <v>8181.1826161472145</v>
      </c>
      <c r="E20" s="35">
        <f t="shared" si="1"/>
        <v>55745.62118632489</v>
      </c>
      <c r="F20" s="35">
        <v>9379.8681846734016</v>
      </c>
      <c r="G20" s="35">
        <v>14616.871576973352</v>
      </c>
      <c r="H20" s="118">
        <v>31748.88142467814</v>
      </c>
    </row>
    <row r="21" spans="1:9">
      <c r="A21" s="181" t="s">
        <v>106</v>
      </c>
      <c r="B21" s="171">
        <f t="shared" si="0"/>
        <v>8032</v>
      </c>
      <c r="C21" s="35">
        <v>0</v>
      </c>
      <c r="D21" s="35">
        <v>0</v>
      </c>
      <c r="E21" s="35">
        <f t="shared" si="1"/>
        <v>8032</v>
      </c>
      <c r="F21" s="35">
        <v>3440</v>
      </c>
      <c r="G21" s="35">
        <v>1300</v>
      </c>
      <c r="H21" s="118">
        <v>3292</v>
      </c>
    </row>
    <row r="22" spans="1:9">
      <c r="A22" s="180" t="s">
        <v>107</v>
      </c>
      <c r="B22" s="171">
        <f t="shared" si="0"/>
        <v>19642.605298223982</v>
      </c>
      <c r="C22" s="35">
        <v>6956.363636363636</v>
      </c>
      <c r="D22" s="35">
        <v>0</v>
      </c>
      <c r="E22" s="35">
        <f t="shared" si="1"/>
        <v>9687.9689345876177</v>
      </c>
      <c r="F22" s="35">
        <v>3705.2734631371691</v>
      </c>
      <c r="G22" s="35">
        <v>4901.6954714504482</v>
      </c>
      <c r="H22" s="118">
        <v>1081</v>
      </c>
    </row>
    <row r="23" spans="1:9">
      <c r="A23" s="180" t="s">
        <v>108</v>
      </c>
      <c r="B23" s="171">
        <f t="shared" si="0"/>
        <v>30200.911506228575</v>
      </c>
      <c r="C23" s="35">
        <v>2022.4586852303655</v>
      </c>
      <c r="D23" s="35">
        <v>1774.6792831519165</v>
      </c>
      <c r="E23" s="35">
        <f t="shared" si="1"/>
        <v>25613.145601785902</v>
      </c>
      <c r="F23" s="35">
        <v>9038.2705311353839</v>
      </c>
      <c r="G23" s="35">
        <v>12031.463582779343</v>
      </c>
      <c r="H23" s="118">
        <v>4543.4114878711789</v>
      </c>
    </row>
    <row r="24" spans="1:9" ht="13.8" thickBot="1">
      <c r="A24" s="182" t="s">
        <v>109</v>
      </c>
      <c r="B24" s="78">
        <f>SUM(B15:B23)</f>
        <v>655160.1558485073</v>
      </c>
      <c r="C24" s="73">
        <f>SUM(C15:C23)</f>
        <v>181324.88176577337</v>
      </c>
      <c r="D24" s="73">
        <f>SUM(D15:D23)</f>
        <v>81868.65903897518</v>
      </c>
      <c r="E24" s="73">
        <f t="shared" si="1"/>
        <v>327083.44561706221</v>
      </c>
      <c r="F24" s="73">
        <f>SUM(F15:F23)</f>
        <v>108057.75917832671</v>
      </c>
      <c r="G24" s="73">
        <f>SUM(G15:G23)</f>
        <v>110368.48310484973</v>
      </c>
      <c r="H24" s="74">
        <v>108657.20333388574</v>
      </c>
    </row>
    <row r="25" spans="1:9">
      <c r="A25" s="179"/>
      <c r="B25" s="77"/>
      <c r="C25" s="75"/>
      <c r="D25" s="76"/>
      <c r="E25" s="75"/>
      <c r="F25" s="77"/>
      <c r="G25" s="77"/>
      <c r="H25" s="10"/>
    </row>
    <row r="26" spans="1:9">
      <c r="A26" s="180" t="s">
        <v>110</v>
      </c>
      <c r="B26" s="171">
        <f>+C26+D26+E26+B66+C66</f>
        <v>12447.029225023341</v>
      </c>
      <c r="C26" s="68">
        <v>2048.4229691876749</v>
      </c>
      <c r="D26" s="68">
        <v>3473.8870214752569</v>
      </c>
      <c r="E26" s="68">
        <f>F26+G26+H26</f>
        <v>5879.4665732959847</v>
      </c>
      <c r="F26" s="68">
        <v>2383.6920634920634</v>
      </c>
      <c r="G26" s="68">
        <v>1886.5</v>
      </c>
      <c r="H26" s="115">
        <v>1609.2745098039215</v>
      </c>
    </row>
    <row r="27" spans="1:9" ht="12.75" customHeight="1">
      <c r="A27" s="180" t="s">
        <v>111</v>
      </c>
      <c r="B27" s="171">
        <f>+C27+D27+E27+B67+C67</f>
        <v>45114.976446098844</v>
      </c>
      <c r="C27" s="68">
        <v>11447.02978091827</v>
      </c>
      <c r="D27" s="68">
        <v>8707.0368676202597</v>
      </c>
      <c r="E27" s="68">
        <f>F27+G27+H27</f>
        <v>18976.026641240118</v>
      </c>
      <c r="F27" s="68">
        <v>6266.8101393273755</v>
      </c>
      <c r="G27" s="68">
        <v>6124.9944564364205</v>
      </c>
      <c r="H27" s="115">
        <v>6584.222045476321</v>
      </c>
    </row>
    <row r="28" spans="1:9" ht="12.75" customHeight="1" thickBot="1">
      <c r="A28" s="182" t="s">
        <v>112</v>
      </c>
      <c r="B28" s="78">
        <f t="shared" ref="B28:G28" si="2">SUM(B26:B27)</f>
        <v>57562.005671122184</v>
      </c>
      <c r="C28" s="73">
        <f t="shared" si="2"/>
        <v>13495.452750105946</v>
      </c>
      <c r="D28" s="73">
        <f t="shared" si="2"/>
        <v>12180.923889095517</v>
      </c>
      <c r="E28" s="73">
        <f>F28+G28+H28</f>
        <v>24855.493214536102</v>
      </c>
      <c r="F28" s="73">
        <f t="shared" si="2"/>
        <v>8650.5022028194398</v>
      </c>
      <c r="G28" s="78">
        <f t="shared" si="2"/>
        <v>8011.4944564364205</v>
      </c>
      <c r="H28" s="74">
        <v>8193.4965552802423</v>
      </c>
    </row>
    <row r="29" spans="1:9" ht="12.75" customHeight="1">
      <c r="A29" s="179"/>
      <c r="B29" s="77"/>
      <c r="C29" s="75"/>
      <c r="D29" s="76"/>
      <c r="E29" s="75"/>
      <c r="F29" s="77"/>
      <c r="G29" s="77"/>
      <c r="H29" s="10"/>
    </row>
    <row r="30" spans="1:9">
      <c r="A30" s="180" t="s">
        <v>113</v>
      </c>
      <c r="B30" s="171">
        <f>+C30+D30+E30+B70+C70</f>
        <v>813732.25750371709</v>
      </c>
      <c r="C30" s="79">
        <v>311724.44564729114</v>
      </c>
      <c r="D30" s="80">
        <v>102659.42010324099</v>
      </c>
      <c r="E30" s="68">
        <f>F30+G30+H30</f>
        <v>268183.8001450756</v>
      </c>
      <c r="F30" s="81">
        <v>99848.351101269072</v>
      </c>
      <c r="G30" s="81">
        <v>80980.424538731284</v>
      </c>
      <c r="H30" s="116">
        <v>87355.024505075256</v>
      </c>
      <c r="I30" s="23"/>
    </row>
    <row r="31" spans="1:9">
      <c r="A31" s="180" t="s">
        <v>114</v>
      </c>
      <c r="B31" s="171">
        <f>+C31+D31+E31+B71+C71</f>
        <v>105514.23975101936</v>
      </c>
      <c r="C31" s="79">
        <v>25887.806799302514</v>
      </c>
      <c r="D31" s="80">
        <v>27099.95717224112</v>
      </c>
      <c r="E31" s="68">
        <f>F31+G31+H31</f>
        <v>37730.710316294906</v>
      </c>
      <c r="F31" s="81">
        <v>26665.093345921032</v>
      </c>
      <c r="G31" s="81">
        <v>5193.3650597376891</v>
      </c>
      <c r="H31" s="116">
        <v>5872.2519106361869</v>
      </c>
      <c r="I31" s="23"/>
    </row>
    <row r="32" spans="1:9" ht="13.8" thickBot="1">
      <c r="A32" s="182" t="s">
        <v>60</v>
      </c>
      <c r="B32" s="78">
        <f t="shared" ref="B32:G32" si="3">SUM(B30:B31)</f>
        <v>919246.49725473649</v>
      </c>
      <c r="C32" s="73">
        <f t="shared" si="3"/>
        <v>337612.25244659366</v>
      </c>
      <c r="D32" s="73">
        <f t="shared" si="3"/>
        <v>129759.37727548211</v>
      </c>
      <c r="E32" s="73">
        <f t="shared" si="3"/>
        <v>305914.51046137052</v>
      </c>
      <c r="F32" s="73">
        <f t="shared" si="3"/>
        <v>126513.44444719011</v>
      </c>
      <c r="G32" s="73">
        <f t="shared" si="3"/>
        <v>86173.789598468968</v>
      </c>
      <c r="H32" s="82">
        <v>93227.276415711443</v>
      </c>
    </row>
    <row r="33" spans="1:8">
      <c r="A33" s="183"/>
      <c r="B33" s="172"/>
      <c r="C33" s="83"/>
      <c r="D33" s="84"/>
      <c r="E33" s="83"/>
      <c r="F33" s="84"/>
      <c r="G33" s="83"/>
      <c r="H33" s="10"/>
    </row>
    <row r="34" spans="1:8">
      <c r="A34" s="180" t="s">
        <v>115</v>
      </c>
      <c r="B34" s="171">
        <f>C34+D34+E34+B74+C74</f>
        <v>7038</v>
      </c>
      <c r="C34" s="68">
        <v>496</v>
      </c>
      <c r="D34" s="68">
        <v>3884.25</v>
      </c>
      <c r="E34" s="68">
        <f>F34+G34+H34</f>
        <v>1103.75</v>
      </c>
      <c r="F34" s="68">
        <v>365.25</v>
      </c>
      <c r="G34" s="68">
        <v>365.25</v>
      </c>
      <c r="H34" s="115">
        <v>373.25</v>
      </c>
    </row>
    <row r="35" spans="1:8">
      <c r="A35" s="180" t="s">
        <v>116</v>
      </c>
      <c r="B35" s="171">
        <f t="shared" ref="B35:B41" si="4">+C35+D35+E35+B75+C75</f>
        <v>31737</v>
      </c>
      <c r="C35" s="68">
        <v>3116</v>
      </c>
      <c r="D35" s="68">
        <v>10108.816666666666</v>
      </c>
      <c r="E35" s="68">
        <f t="shared" ref="E35:E42" si="5">F35+G35+H35</f>
        <v>11618.533333333333</v>
      </c>
      <c r="F35" s="68">
        <v>5083.0333333333328</v>
      </c>
      <c r="G35" s="68">
        <v>1960.75</v>
      </c>
      <c r="H35" s="115">
        <v>4574.75</v>
      </c>
    </row>
    <row r="36" spans="1:8">
      <c r="A36" s="180" t="s">
        <v>117</v>
      </c>
      <c r="B36" s="171">
        <f t="shared" si="4"/>
        <v>153584</v>
      </c>
      <c r="C36" s="68">
        <v>19013</v>
      </c>
      <c r="D36" s="68">
        <v>52964.516666666663</v>
      </c>
      <c r="E36" s="68">
        <f t="shared" si="5"/>
        <v>58792.133333333331</v>
      </c>
      <c r="F36" s="68">
        <v>19695.633333333331</v>
      </c>
      <c r="G36" s="68">
        <v>12419.75</v>
      </c>
      <c r="H36" s="115">
        <v>26676.75</v>
      </c>
    </row>
    <row r="37" spans="1:8">
      <c r="A37" s="180" t="s">
        <v>118</v>
      </c>
      <c r="B37" s="171">
        <f t="shared" si="4"/>
        <v>34664</v>
      </c>
      <c r="C37" s="68">
        <v>16990</v>
      </c>
      <c r="D37" s="68">
        <v>2502.75</v>
      </c>
      <c r="E37" s="68">
        <f t="shared" si="5"/>
        <v>11495.25</v>
      </c>
      <c r="F37" s="68">
        <v>2944.75</v>
      </c>
      <c r="G37" s="68">
        <v>2136.75</v>
      </c>
      <c r="H37" s="115">
        <v>6413.75</v>
      </c>
    </row>
    <row r="38" spans="1:8">
      <c r="A38" s="180" t="s">
        <v>119</v>
      </c>
      <c r="B38" s="171">
        <f t="shared" si="4"/>
        <v>131117</v>
      </c>
      <c r="C38" s="68">
        <v>18967</v>
      </c>
      <c r="D38" s="68">
        <v>46476.416666666664</v>
      </c>
      <c r="E38" s="68">
        <f t="shared" si="5"/>
        <v>44209.083333333328</v>
      </c>
      <c r="F38" s="68">
        <v>18098.583333333332</v>
      </c>
      <c r="G38" s="68">
        <v>6911.75</v>
      </c>
      <c r="H38" s="115">
        <v>19198.75</v>
      </c>
    </row>
    <row r="39" spans="1:8">
      <c r="A39" s="180" t="s">
        <v>120</v>
      </c>
      <c r="B39" s="171">
        <f t="shared" si="4"/>
        <v>15409</v>
      </c>
      <c r="C39" s="68">
        <v>1680</v>
      </c>
      <c r="D39" s="68">
        <v>5735.166666666667</v>
      </c>
      <c r="E39" s="68">
        <f t="shared" si="5"/>
        <v>5972.833333333333</v>
      </c>
      <c r="F39" s="68">
        <v>1855.8333333333333</v>
      </c>
      <c r="G39" s="68">
        <v>2047</v>
      </c>
      <c r="H39" s="115">
        <v>2070</v>
      </c>
    </row>
    <row r="40" spans="1:8">
      <c r="A40" s="180" t="s">
        <v>121</v>
      </c>
      <c r="B40" s="171">
        <f t="shared" si="4"/>
        <v>20069</v>
      </c>
      <c r="C40" s="68">
        <v>3134</v>
      </c>
      <c r="D40" s="68">
        <v>6886.8833333333332</v>
      </c>
      <c r="E40" s="68">
        <f t="shared" si="5"/>
        <v>6190.3166666666666</v>
      </c>
      <c r="F40" s="68">
        <v>1543.8166666666666</v>
      </c>
      <c r="G40" s="68">
        <v>1538.75</v>
      </c>
      <c r="H40" s="115">
        <v>3107.75</v>
      </c>
    </row>
    <row r="41" spans="1:8">
      <c r="A41" s="180" t="s">
        <v>122</v>
      </c>
      <c r="B41" s="171">
        <f t="shared" si="4"/>
        <v>149167</v>
      </c>
      <c r="C41" s="68">
        <v>14213</v>
      </c>
      <c r="D41" s="68">
        <v>46990.15</v>
      </c>
      <c r="E41" s="68">
        <f t="shared" si="5"/>
        <v>71144.7</v>
      </c>
      <c r="F41" s="68">
        <v>27804.2</v>
      </c>
      <c r="G41" s="68">
        <v>16030.75</v>
      </c>
      <c r="H41" s="115">
        <v>27309.75</v>
      </c>
    </row>
    <row r="42" spans="1:8" ht="13.8" thickBot="1">
      <c r="A42" s="182" t="s">
        <v>69</v>
      </c>
      <c r="B42" s="78">
        <f t="shared" ref="B42:G42" si="6">SUM(B34:B41)</f>
        <v>542785</v>
      </c>
      <c r="C42" s="73">
        <f t="shared" si="6"/>
        <v>77609</v>
      </c>
      <c r="D42" s="73">
        <f t="shared" si="6"/>
        <v>175548.95</v>
      </c>
      <c r="E42" s="73">
        <f t="shared" si="5"/>
        <v>210526.6</v>
      </c>
      <c r="F42" s="73">
        <f t="shared" si="6"/>
        <v>77391.100000000006</v>
      </c>
      <c r="G42" s="73">
        <f t="shared" si="6"/>
        <v>43410.75</v>
      </c>
      <c r="H42" s="82">
        <v>89724.75</v>
      </c>
    </row>
    <row r="43" spans="1:8" ht="13.8" thickBot="1">
      <c r="A43" s="184"/>
      <c r="B43" s="173"/>
      <c r="C43" s="85"/>
      <c r="D43" s="86"/>
      <c r="E43" s="85"/>
      <c r="F43" s="86"/>
      <c r="G43" s="85"/>
      <c r="H43" s="87"/>
    </row>
    <row r="44" spans="1:8" ht="13.8" thickBot="1">
      <c r="A44" s="182" t="s">
        <v>73</v>
      </c>
      <c r="B44" s="174">
        <f>+C44+D44+E44+B84+C84</f>
        <v>2175021.6587743657</v>
      </c>
      <c r="C44" s="73">
        <f>C24+C28+C32+C42+C13</f>
        <v>610062.586962473</v>
      </c>
      <c r="D44" s="73">
        <f>D24+D28+D32+D42+D13</f>
        <v>399399.9102035528</v>
      </c>
      <c r="E44" s="73">
        <f>E24+E28+E32+E42+E13</f>
        <v>868493.04929296882</v>
      </c>
      <c r="F44" s="73">
        <f>F24+F28+F32+F42+F13</f>
        <v>320667.80582833628</v>
      </c>
      <c r="G44" s="73">
        <f>G24+G28+G32+G42+G13</f>
        <v>247978.51715975511</v>
      </c>
      <c r="H44" s="82">
        <v>299846.72630487743</v>
      </c>
    </row>
    <row r="45" spans="1:8">
      <c r="A45" s="88"/>
      <c r="B45" s="88"/>
      <c r="C45" s="88"/>
      <c r="D45" s="89"/>
      <c r="E45" s="88"/>
      <c r="F45" s="88"/>
      <c r="G45" s="88"/>
    </row>
    <row r="46" spans="1:8" ht="13.8" thickBot="1">
      <c r="A46" s="88"/>
      <c r="B46" s="88"/>
      <c r="C46" s="88"/>
      <c r="D46" s="88"/>
      <c r="E46" s="88"/>
      <c r="F46" s="88"/>
      <c r="G46" s="88"/>
    </row>
    <row r="47" spans="1:8">
      <c r="A47" s="128"/>
      <c r="B47" s="397" t="s">
        <v>123</v>
      </c>
      <c r="C47" s="398"/>
      <c r="D47" s="398"/>
      <c r="E47" s="398"/>
      <c r="F47" s="398"/>
      <c r="G47" s="399"/>
    </row>
    <row r="48" spans="1:8" ht="12.75" customHeight="1">
      <c r="A48" s="129" t="s">
        <v>90</v>
      </c>
      <c r="B48" s="130"/>
      <c r="C48" s="400" t="s">
        <v>124</v>
      </c>
      <c r="D48" s="400"/>
      <c r="E48" s="400"/>
      <c r="F48" s="400"/>
      <c r="G48" s="401"/>
    </row>
    <row r="49" spans="1:7" ht="12.75" customHeight="1">
      <c r="A49" s="129" t="s">
        <v>93</v>
      </c>
      <c r="B49" s="131" t="s">
        <v>83</v>
      </c>
      <c r="C49" s="132"/>
      <c r="D49" s="389" t="s">
        <v>125</v>
      </c>
      <c r="E49" s="390"/>
      <c r="F49" s="389" t="s">
        <v>126</v>
      </c>
      <c r="G49" s="391"/>
    </row>
    <row r="50" spans="1:7" ht="13.5" customHeight="1" thickBot="1">
      <c r="A50" s="133"/>
      <c r="B50" s="134"/>
      <c r="C50" s="135" t="s">
        <v>94</v>
      </c>
      <c r="D50" s="136" t="s">
        <v>127</v>
      </c>
      <c r="E50" s="137" t="s">
        <v>128</v>
      </c>
      <c r="F50" s="136" t="s">
        <v>128</v>
      </c>
      <c r="G50" s="138" t="s">
        <v>127</v>
      </c>
    </row>
    <row r="51" spans="1:7">
      <c r="A51" s="175"/>
      <c r="B51" s="9"/>
      <c r="C51" s="67"/>
      <c r="D51" s="66"/>
      <c r="E51" s="67"/>
      <c r="F51" s="67"/>
      <c r="G51" s="90"/>
    </row>
    <row r="52" spans="1:7">
      <c r="A52" s="176" t="s">
        <v>74</v>
      </c>
      <c r="B52" s="70">
        <v>10</v>
      </c>
      <c r="C52" s="91">
        <f>D52+E52+F52+G52</f>
        <v>82</v>
      </c>
      <c r="D52" s="70">
        <v>18</v>
      </c>
      <c r="E52" s="91">
        <v>3</v>
      </c>
      <c r="F52" s="91">
        <v>52</v>
      </c>
      <c r="G52" s="92">
        <v>9</v>
      </c>
    </row>
    <row r="53" spans="1:7" ht="13.8" thickBot="1">
      <c r="A53" s="177" t="s">
        <v>36</v>
      </c>
      <c r="B53" s="69">
        <f>B52</f>
        <v>10</v>
      </c>
      <c r="C53" s="91">
        <f>D53+E53+F53+G53</f>
        <v>82</v>
      </c>
      <c r="D53" s="69">
        <v>18</v>
      </c>
      <c r="E53" s="15">
        <v>3</v>
      </c>
      <c r="F53" s="15">
        <v>52</v>
      </c>
      <c r="G53" s="71">
        <v>9</v>
      </c>
    </row>
    <row r="54" spans="1:7">
      <c r="A54" s="178"/>
      <c r="B54" s="185"/>
      <c r="C54" s="93"/>
      <c r="D54" s="93"/>
      <c r="E54" s="93"/>
      <c r="F54" s="93"/>
      <c r="G54" s="126"/>
    </row>
    <row r="55" spans="1:7">
      <c r="A55" s="180" t="s">
        <v>100</v>
      </c>
      <c r="B55" s="152">
        <v>58.266666666666666</v>
      </c>
      <c r="C55" s="35">
        <f t="shared" ref="C55:C83" si="7">D55+E55+F55+G55</f>
        <v>1812.8054292929294</v>
      </c>
      <c r="D55" s="35">
        <v>285.84848484848487</v>
      </c>
      <c r="E55" s="35">
        <v>218.26666666666665</v>
      </c>
      <c r="F55" s="35">
        <v>776.48888888888882</v>
      </c>
      <c r="G55" s="118">
        <v>532.20138888888891</v>
      </c>
    </row>
    <row r="56" spans="1:7">
      <c r="A56" s="180" t="s">
        <v>101</v>
      </c>
      <c r="B56" s="152">
        <v>6</v>
      </c>
      <c r="C56" s="35">
        <f t="shared" si="7"/>
        <v>1345</v>
      </c>
      <c r="D56" s="35">
        <v>100</v>
      </c>
      <c r="E56" s="35">
        <v>0</v>
      </c>
      <c r="F56" s="35">
        <v>504</v>
      </c>
      <c r="G56" s="118">
        <v>741</v>
      </c>
    </row>
    <row r="57" spans="1:7">
      <c r="A57" s="180" t="s">
        <v>102</v>
      </c>
      <c r="B57" s="152">
        <v>0</v>
      </c>
      <c r="C57" s="35">
        <f t="shared" si="7"/>
        <v>0</v>
      </c>
      <c r="D57" s="35">
        <v>0</v>
      </c>
      <c r="E57" s="35">
        <v>0</v>
      </c>
      <c r="F57" s="35">
        <v>0</v>
      </c>
      <c r="G57" s="118">
        <v>0</v>
      </c>
    </row>
    <row r="58" spans="1:7">
      <c r="A58" s="180" t="s">
        <v>103</v>
      </c>
      <c r="B58" s="152">
        <v>0</v>
      </c>
      <c r="C58" s="35">
        <f t="shared" si="7"/>
        <v>0</v>
      </c>
      <c r="D58" s="35">
        <v>0</v>
      </c>
      <c r="E58" s="35">
        <v>0</v>
      </c>
      <c r="F58" s="35">
        <v>0</v>
      </c>
      <c r="G58" s="118">
        <v>0</v>
      </c>
    </row>
    <row r="59" spans="1:7">
      <c r="A59" s="180" t="s">
        <v>104</v>
      </c>
      <c r="B59" s="152">
        <v>1981.2065891146685</v>
      </c>
      <c r="C59" s="35">
        <f t="shared" si="7"/>
        <v>46216.040141804791</v>
      </c>
      <c r="D59" s="35">
        <v>6095.5854752399737</v>
      </c>
      <c r="E59" s="35">
        <v>1763.5252165407924</v>
      </c>
      <c r="F59" s="35">
        <v>27356.81937714478</v>
      </c>
      <c r="G59" s="118">
        <v>11000.110072879244</v>
      </c>
    </row>
    <row r="60" spans="1:7">
      <c r="A60" s="180" t="s">
        <v>105</v>
      </c>
      <c r="B60" s="152">
        <v>139.31383566863883</v>
      </c>
      <c r="C60" s="35">
        <f t="shared" si="7"/>
        <v>9535.6361008157273</v>
      </c>
      <c r="D60" s="35">
        <v>478.46216144519383</v>
      </c>
      <c r="E60" s="35">
        <v>898.83345027747669</v>
      </c>
      <c r="F60" s="35">
        <v>6039.5693117305609</v>
      </c>
      <c r="G60" s="118">
        <v>2118.771177362496</v>
      </c>
    </row>
    <row r="61" spans="1:7">
      <c r="A61" s="181" t="s">
        <v>106</v>
      </c>
      <c r="B61" s="152">
        <v>0</v>
      </c>
      <c r="C61" s="35">
        <f t="shared" si="7"/>
        <v>0</v>
      </c>
      <c r="D61" s="35">
        <v>0</v>
      </c>
      <c r="E61" s="35">
        <v>0</v>
      </c>
      <c r="F61" s="35">
        <v>0</v>
      </c>
      <c r="G61" s="118">
        <v>0</v>
      </c>
    </row>
    <row r="62" spans="1:7">
      <c r="A62" s="180" t="s">
        <v>107</v>
      </c>
      <c r="B62" s="152">
        <v>32.522727272727273</v>
      </c>
      <c r="C62" s="35">
        <f t="shared" si="7"/>
        <v>2965.75</v>
      </c>
      <c r="D62" s="35">
        <v>354.83181818181816</v>
      </c>
      <c r="E62" s="35">
        <v>202.79545454545453</v>
      </c>
      <c r="F62" s="35">
        <v>1605.1181818181817</v>
      </c>
      <c r="G62" s="118">
        <v>803.00454545454545</v>
      </c>
    </row>
    <row r="63" spans="1:7">
      <c r="A63" s="180" t="s">
        <v>108</v>
      </c>
      <c r="B63" s="152">
        <v>33.6718433797949</v>
      </c>
      <c r="C63" s="35">
        <f t="shared" si="7"/>
        <v>756.95609268059752</v>
      </c>
      <c r="D63" s="35">
        <v>0</v>
      </c>
      <c r="E63" s="35">
        <v>0</v>
      </c>
      <c r="F63" s="35">
        <v>540.90770595056733</v>
      </c>
      <c r="G63" s="118">
        <v>216.04838673003024</v>
      </c>
    </row>
    <row r="64" spans="1:7" ht="13.8" thickBot="1">
      <c r="A64" s="182" t="s">
        <v>109</v>
      </c>
      <c r="B64" s="94">
        <f>SUM(B55:B63)</f>
        <v>2250.9816621024966</v>
      </c>
      <c r="C64" s="95">
        <f t="shared" si="7"/>
        <v>62632.18776459404</v>
      </c>
      <c r="D64" s="94">
        <f>SUM(D55:D63)</f>
        <v>7314.7279397154707</v>
      </c>
      <c r="E64" s="94">
        <f>SUM(E55:E63)</f>
        <v>3083.4207880303902</v>
      </c>
      <c r="F64" s="94">
        <f>SUM(F55:F63)</f>
        <v>36822.903465532974</v>
      </c>
      <c r="G64" s="96">
        <f>SUM(G55:G63)</f>
        <v>15411.135571315204</v>
      </c>
    </row>
    <row r="65" spans="1:8">
      <c r="A65" s="186"/>
      <c r="B65" s="97"/>
      <c r="C65" s="81">
        <f t="shared" si="7"/>
        <v>0</v>
      </c>
      <c r="D65" s="97"/>
      <c r="E65" s="97"/>
      <c r="F65" s="97"/>
      <c r="G65" s="98"/>
    </row>
    <row r="66" spans="1:8">
      <c r="A66" s="180" t="s">
        <v>110</v>
      </c>
      <c r="B66" s="99">
        <v>115.57068160597571</v>
      </c>
      <c r="C66" s="103">
        <f t="shared" si="7"/>
        <v>929.68197945844997</v>
      </c>
      <c r="D66" s="103">
        <v>210.47142857142856</v>
      </c>
      <c r="E66" s="103">
        <v>156.98272642390288</v>
      </c>
      <c r="F66" s="103">
        <v>379.40746965452843</v>
      </c>
      <c r="G66" s="127">
        <v>182.82035480859008</v>
      </c>
    </row>
    <row r="67" spans="1:8">
      <c r="A67" s="180" t="s">
        <v>111</v>
      </c>
      <c r="B67" s="99">
        <v>84.033648620941449</v>
      </c>
      <c r="C67" s="103">
        <f t="shared" si="7"/>
        <v>5900.8495076992558</v>
      </c>
      <c r="D67" s="103">
        <v>797.180869280465</v>
      </c>
      <c r="E67" s="103">
        <v>581.92920257742048</v>
      </c>
      <c r="F67" s="103">
        <v>3673.7212257962783</v>
      </c>
      <c r="G67" s="127">
        <v>848.01821004509179</v>
      </c>
    </row>
    <row r="68" spans="1:8" ht="13.8" thickBot="1">
      <c r="A68" s="182" t="s">
        <v>112</v>
      </c>
      <c r="B68" s="94">
        <f t="shared" ref="B68:G68" si="8">B66+B67</f>
        <v>199.60433022691717</v>
      </c>
      <c r="C68" s="95">
        <f t="shared" si="7"/>
        <v>6830.5314871577066</v>
      </c>
      <c r="D68" s="94">
        <f t="shared" si="8"/>
        <v>1007.6522978518935</v>
      </c>
      <c r="E68" s="94">
        <f t="shared" si="8"/>
        <v>738.91192900132341</v>
      </c>
      <c r="F68" s="94">
        <f t="shared" si="8"/>
        <v>4053.1286954508068</v>
      </c>
      <c r="G68" s="96">
        <f t="shared" si="8"/>
        <v>1030.8385648536819</v>
      </c>
    </row>
    <row r="69" spans="1:8">
      <c r="A69" s="186"/>
      <c r="B69" s="101"/>
      <c r="C69" s="99">
        <f t="shared" si="7"/>
        <v>0</v>
      </c>
      <c r="D69" s="101"/>
      <c r="E69" s="101"/>
      <c r="F69" s="101"/>
      <c r="G69" s="102"/>
    </row>
    <row r="70" spans="1:8">
      <c r="A70" s="180" t="s">
        <v>113</v>
      </c>
      <c r="B70" s="99">
        <v>9755.1733682293361</v>
      </c>
      <c r="C70" s="99">
        <f t="shared" si="7"/>
        <v>121409.41823987996</v>
      </c>
      <c r="D70" s="104">
        <v>13531.532136148013</v>
      </c>
      <c r="E70" s="99">
        <v>10207.322063557462</v>
      </c>
      <c r="F70" s="99">
        <v>56395.155842030239</v>
      </c>
      <c r="G70" s="105">
        <v>41275.408198144243</v>
      </c>
      <c r="H70" s="23"/>
    </row>
    <row r="71" spans="1:8">
      <c r="A71" s="180" t="s">
        <v>114</v>
      </c>
      <c r="B71" s="99">
        <v>1048.5297149884432</v>
      </c>
      <c r="C71" s="99">
        <f t="shared" si="7"/>
        <v>13747.235748192372</v>
      </c>
      <c r="D71" s="104">
        <v>2497.5403225806454</v>
      </c>
      <c r="E71" s="99">
        <v>2591.4779750764255</v>
      </c>
      <c r="F71" s="99">
        <v>6136.1145380070457</v>
      </c>
      <c r="G71" s="105">
        <v>2522.1029125282557</v>
      </c>
      <c r="H71" s="23"/>
    </row>
    <row r="72" spans="1:8" ht="13.8" thickBot="1">
      <c r="A72" s="182" t="s">
        <v>60</v>
      </c>
      <c r="B72" s="94">
        <f t="shared" ref="B72:G72" si="9">SUM(B70:B71)</f>
        <v>10803.703083217779</v>
      </c>
      <c r="C72" s="95">
        <f t="shared" si="7"/>
        <v>135156.65398807233</v>
      </c>
      <c r="D72" s="94">
        <f t="shared" si="9"/>
        <v>16029.072458728659</v>
      </c>
      <c r="E72" s="94">
        <f t="shared" si="9"/>
        <v>12798.800038633886</v>
      </c>
      <c r="F72" s="94">
        <f t="shared" si="9"/>
        <v>62531.270380037284</v>
      </c>
      <c r="G72" s="96">
        <f t="shared" si="9"/>
        <v>43797.511110672502</v>
      </c>
      <c r="H72" s="23"/>
    </row>
    <row r="73" spans="1:8">
      <c r="A73" s="186"/>
      <c r="B73" s="101"/>
      <c r="C73" s="99">
        <f t="shared" si="7"/>
        <v>0</v>
      </c>
      <c r="D73" s="101"/>
      <c r="E73" s="101"/>
      <c r="F73" s="101"/>
      <c r="G73" s="102"/>
    </row>
    <row r="74" spans="1:8">
      <c r="A74" s="180" t="s">
        <v>115</v>
      </c>
      <c r="B74" s="99">
        <v>12</v>
      </c>
      <c r="C74" s="99">
        <f>D74+E74+F74+G74</f>
        <v>1542</v>
      </c>
      <c r="D74" s="103">
        <v>185.04</v>
      </c>
      <c r="E74" s="103">
        <v>200.46</v>
      </c>
      <c r="F74" s="103">
        <v>925.2</v>
      </c>
      <c r="G74" s="127">
        <v>231.3</v>
      </c>
    </row>
    <row r="75" spans="1:8">
      <c r="A75" s="180" t="s">
        <v>116</v>
      </c>
      <c r="B75" s="99">
        <v>540</v>
      </c>
      <c r="C75" s="99">
        <f t="shared" ref="C75:C81" si="10">D75+E75+F75+G75</f>
        <v>6353.65</v>
      </c>
      <c r="D75" s="103">
        <v>693.92499999999995</v>
      </c>
      <c r="E75" s="103">
        <v>727.02499999999998</v>
      </c>
      <c r="F75" s="103">
        <v>3204.52</v>
      </c>
      <c r="G75" s="127">
        <v>1728.18</v>
      </c>
    </row>
    <row r="76" spans="1:8">
      <c r="A76" s="180" t="s">
        <v>117</v>
      </c>
      <c r="B76" s="99">
        <v>1926</v>
      </c>
      <c r="C76" s="99">
        <f t="shared" si="10"/>
        <v>20888.350000000002</v>
      </c>
      <c r="D76" s="103">
        <v>1843.655</v>
      </c>
      <c r="E76" s="103">
        <v>2044.6949999999999</v>
      </c>
      <c r="F76" s="103">
        <v>10210.450000000001</v>
      </c>
      <c r="G76" s="127">
        <v>6789.55</v>
      </c>
    </row>
    <row r="77" spans="1:8">
      <c r="A77" s="180" t="s">
        <v>118</v>
      </c>
      <c r="B77" s="99">
        <v>24</v>
      </c>
      <c r="C77" s="99">
        <f t="shared" si="10"/>
        <v>3652</v>
      </c>
      <c r="D77" s="103">
        <v>439.14</v>
      </c>
      <c r="E77" s="103">
        <v>475.61</v>
      </c>
      <c r="F77" s="103">
        <v>2189.1999999999998</v>
      </c>
      <c r="G77" s="127">
        <v>548.04999999999995</v>
      </c>
    </row>
    <row r="78" spans="1:8">
      <c r="A78" s="180" t="s">
        <v>119</v>
      </c>
      <c r="B78" s="99">
        <v>2003</v>
      </c>
      <c r="C78" s="99">
        <f t="shared" si="10"/>
        <v>19461.5</v>
      </c>
      <c r="D78" s="103">
        <v>1662.41</v>
      </c>
      <c r="E78" s="103">
        <v>1707.94</v>
      </c>
      <c r="F78" s="103">
        <v>9481.7900000000009</v>
      </c>
      <c r="G78" s="127">
        <v>6609.36</v>
      </c>
    </row>
    <row r="79" spans="1:8">
      <c r="A79" s="180" t="s">
        <v>120</v>
      </c>
      <c r="B79" s="99">
        <v>59</v>
      </c>
      <c r="C79" s="99">
        <f t="shared" si="10"/>
        <v>1962</v>
      </c>
      <c r="D79" s="103">
        <v>229.3</v>
      </c>
      <c r="E79" s="103">
        <v>246.7</v>
      </c>
      <c r="F79" s="103">
        <v>1134.5</v>
      </c>
      <c r="G79" s="127">
        <v>351.5</v>
      </c>
    </row>
    <row r="80" spans="1:8">
      <c r="A80" s="180" t="s">
        <v>121</v>
      </c>
      <c r="B80" s="99">
        <v>153</v>
      </c>
      <c r="C80" s="99">
        <f t="shared" si="10"/>
        <v>3704.8</v>
      </c>
      <c r="D80" s="103">
        <v>577.36</v>
      </c>
      <c r="E80" s="103">
        <v>598.19000000000005</v>
      </c>
      <c r="F80" s="103">
        <v>1733.3</v>
      </c>
      <c r="G80" s="127">
        <v>795.95</v>
      </c>
    </row>
    <row r="81" spans="1:8">
      <c r="A81" s="180" t="s">
        <v>122</v>
      </c>
      <c r="B81" s="99">
        <v>935</v>
      </c>
      <c r="C81" s="99">
        <f t="shared" si="10"/>
        <v>15884.149999999998</v>
      </c>
      <c r="D81" s="103">
        <v>2532.1350000000002</v>
      </c>
      <c r="E81" s="103">
        <v>1564.415</v>
      </c>
      <c r="F81" s="103">
        <v>7334.66</v>
      </c>
      <c r="G81" s="127">
        <v>4452.9399999999996</v>
      </c>
    </row>
    <row r="82" spans="1:8" ht="13.8" thickBot="1">
      <c r="A82" s="182" t="s">
        <v>69</v>
      </c>
      <c r="B82" s="95">
        <f t="shared" ref="B82:G82" si="11">SUM(B74:B81)</f>
        <v>5652</v>
      </c>
      <c r="C82" s="95">
        <f t="shared" si="7"/>
        <v>73448.45</v>
      </c>
      <c r="D82" s="95">
        <f t="shared" si="11"/>
        <v>8162.9650000000001</v>
      </c>
      <c r="E82" s="95">
        <f t="shared" si="11"/>
        <v>7565.0349999999989</v>
      </c>
      <c r="F82" s="95">
        <f t="shared" si="11"/>
        <v>36213.620000000003</v>
      </c>
      <c r="G82" s="106">
        <f t="shared" si="11"/>
        <v>21506.829999999998</v>
      </c>
    </row>
    <row r="83" spans="1:8" ht="13.8" thickBot="1">
      <c r="A83" s="184"/>
      <c r="B83" s="108"/>
      <c r="C83" s="107">
        <f t="shared" si="7"/>
        <v>0</v>
      </c>
      <c r="D83" s="108"/>
      <c r="E83" s="108"/>
      <c r="F83" s="108"/>
      <c r="G83" s="109"/>
    </row>
    <row r="84" spans="1:8" ht="13.8" thickBot="1">
      <c r="A84" s="182" t="s">
        <v>73</v>
      </c>
      <c r="B84" s="94">
        <f t="shared" ref="B84:G84" si="12">B82+B72+B68+B64+B53</f>
        <v>18916.289075547189</v>
      </c>
      <c r="C84" s="100">
        <f t="shared" si="12"/>
        <v>278149.82323982404</v>
      </c>
      <c r="D84" s="94">
        <f t="shared" si="12"/>
        <v>32532.417696296023</v>
      </c>
      <c r="E84" s="94">
        <f t="shared" si="12"/>
        <v>24189.1677556656</v>
      </c>
      <c r="F84" s="94">
        <f t="shared" si="12"/>
        <v>139672.92254102108</v>
      </c>
      <c r="G84" s="96">
        <f t="shared" si="12"/>
        <v>81755.315246841375</v>
      </c>
    </row>
    <row r="85" spans="1:8" hidden="1">
      <c r="A85" s="110" t="s">
        <v>129</v>
      </c>
      <c r="E85" s="111"/>
      <c r="F85" s="111"/>
    </row>
    <row r="86" spans="1:8" hidden="1">
      <c r="A86" s="112" t="s">
        <v>130</v>
      </c>
      <c r="B86" s="4" t="s">
        <v>94</v>
      </c>
      <c r="C86" s="4" t="s">
        <v>6</v>
      </c>
      <c r="D86" s="4" t="s">
        <v>131</v>
      </c>
      <c r="E86" s="111" t="s">
        <v>132</v>
      </c>
      <c r="F86" s="111" t="s">
        <v>133</v>
      </c>
      <c r="G86" s="4" t="s">
        <v>134</v>
      </c>
      <c r="H86" s="23"/>
    </row>
    <row r="87" spans="1:8" hidden="1">
      <c r="A87" s="23" t="s">
        <v>100</v>
      </c>
      <c r="B87" s="40">
        <v>3236.0602513852759</v>
      </c>
      <c r="C87" s="40">
        <v>1024.623490457838</v>
      </c>
      <c r="D87" s="40">
        <v>413.74460638245739</v>
      </c>
      <c r="E87" s="40">
        <v>1141.387568834856</v>
      </c>
      <c r="F87" s="40">
        <v>401.45815200325472</v>
      </c>
      <c r="G87" s="40">
        <v>423.12723596162374</v>
      </c>
      <c r="H87" s="40"/>
    </row>
    <row r="88" spans="1:8" hidden="1">
      <c r="A88" s="88" t="s">
        <v>104</v>
      </c>
      <c r="B88" s="40">
        <v>196181.42524594301</v>
      </c>
      <c r="C88" s="40">
        <v>62468.051877351056</v>
      </c>
      <c r="D88" s="40">
        <v>43504.731625776301</v>
      </c>
      <c r="E88" s="40">
        <v>67976.173804057733</v>
      </c>
      <c r="F88" s="40">
        <v>24857.5</v>
      </c>
      <c r="G88" s="40">
        <v>19618.272811053906</v>
      </c>
      <c r="H88" s="40"/>
    </row>
    <row r="89" spans="1:8" hidden="1">
      <c r="A89" s="113" t="s">
        <v>135</v>
      </c>
      <c r="B89" s="40"/>
      <c r="C89" s="40"/>
      <c r="D89" s="40"/>
      <c r="E89" s="40"/>
      <c r="F89" s="40"/>
      <c r="G89" s="40"/>
    </row>
    <row r="90" spans="1:8" hidden="1">
      <c r="A90" s="88" t="s">
        <v>100</v>
      </c>
      <c r="B90" s="40" t="e">
        <f>+C90+D90+E90+#REF!+#REF!</f>
        <v>#REF!</v>
      </c>
      <c r="C90" s="40">
        <v>1167.83</v>
      </c>
      <c r="D90" s="40">
        <v>505.28</v>
      </c>
      <c r="E90" s="40">
        <v>1183.73</v>
      </c>
      <c r="F90" s="40">
        <v>520.58000000000004</v>
      </c>
      <c r="G90" s="40">
        <v>350.98</v>
      </c>
      <c r="H90" s="40"/>
    </row>
    <row r="91" spans="1:8" hidden="1">
      <c r="A91" s="23" t="s">
        <v>104</v>
      </c>
      <c r="B91" s="40" t="e">
        <f>+C91+D91+E91+#REF!+#REF!</f>
        <v>#REF!</v>
      </c>
      <c r="C91" s="40">
        <v>55453.53</v>
      </c>
      <c r="D91" s="40">
        <v>17688.080000000002</v>
      </c>
      <c r="E91" s="40">
        <v>122986.5</v>
      </c>
      <c r="F91" s="40">
        <v>23298.62</v>
      </c>
      <c r="G91" s="40">
        <v>41252.75</v>
      </c>
      <c r="H91" s="40"/>
    </row>
    <row r="92" spans="1:8" hidden="1">
      <c r="A92" s="114" t="s">
        <v>136</v>
      </c>
    </row>
    <row r="93" spans="1:8" hidden="1">
      <c r="A93" s="88"/>
      <c r="B93" s="40" t="e">
        <f t="shared" ref="B93:G93" si="13">+B42-B15+B90-B23+B91</f>
        <v>#REF!</v>
      </c>
      <c r="C93" s="40">
        <f t="shared" si="13"/>
        <v>128777.74171881004</v>
      </c>
      <c r="D93" s="40">
        <f t="shared" si="13"/>
        <v>178063.03906428179</v>
      </c>
      <c r="E93" s="40">
        <f t="shared" si="13"/>
        <v>268289.72354091011</v>
      </c>
      <c r="F93" s="40">
        <f t="shared" si="13"/>
        <v>77711.207133839242</v>
      </c>
      <c r="G93" s="40">
        <f t="shared" si="13"/>
        <v>57638.906434141129</v>
      </c>
      <c r="H93" s="89"/>
    </row>
    <row r="94" spans="1:8">
      <c r="A94" s="88"/>
    </row>
    <row r="95" spans="1:8">
      <c r="A95" s="88"/>
    </row>
  </sheetData>
  <mergeCells count="8">
    <mergeCell ref="D49:E49"/>
    <mergeCell ref="F49:G49"/>
    <mergeCell ref="A4:G4"/>
    <mergeCell ref="C5:D5"/>
    <mergeCell ref="A6:G6"/>
    <mergeCell ref="E8:G8"/>
    <mergeCell ref="B47:G47"/>
    <mergeCell ref="C48:G48"/>
  </mergeCells>
  <pageMargins left="0.23" right="0.22" top="0.98425196850393704" bottom="0.98425196850393704" header="0" footer="0"/>
  <pageSetup paperSize="9" scale="43" orientation="landscape" r:id="rId1"/>
  <headerFooter alignWithMargins="0"/>
  <ignoredErrors>
    <ignoredError sqref="C64 C68 C72 C82 E24 E28 E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RESULTADO FINAL PORCINO 1</vt:lpstr>
      <vt:lpstr>RESULTADO FINAL PORCINO 2</vt:lpstr>
      <vt:lpstr>RESULTADO FINAL NO IBÉRICO 1</vt:lpstr>
      <vt:lpstr>RESULTADO FINAL NO IBÉRICO 2</vt:lpstr>
      <vt:lpstr>RESULTADO FINAL IBERICO</vt:lpstr>
      <vt:lpstr>'RESULTADO FINAL NO IBÉRICO 1'!Área_de_impresión</vt:lpstr>
      <vt:lpstr>'RESULTADO FINAL PORCINO 1'!Área_de_impresión</vt:lpstr>
      <vt:lpstr>'RESULTADO FINAL PORCINO 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2015-08-24T08:28:54Z</dcterms:modified>
</cp:coreProperties>
</file>