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230" windowHeight="12675" tabRatio="726"/>
  </bookViews>
  <sheets>
    <sheet name="Indice" sheetId="4" r:id="rId1"/>
    <sheet name="2022" sheetId="29" r:id="rId2"/>
    <sheet name="2021" sheetId="28" r:id="rId3"/>
    <sheet name="2020" sheetId="27" r:id="rId4"/>
    <sheet name="2019" sheetId="26" r:id="rId5"/>
    <sheet name="2018" sheetId="25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1">'2012'!$A$1:$M$68</definedName>
    <definedName name="_xlnm.Print_Area" localSheetId="10">'2013'!$A$1:$M$61</definedName>
    <definedName name="_xlnm.Print_Area" localSheetId="9">'2014'!$A$1:$M$62</definedName>
    <definedName name="_xlnm.Print_Area" localSheetId="8">'2015'!$A$1:$M$62</definedName>
    <definedName name="_xlnm.Print_Area" localSheetId="7">'2016'!$A$1:$P$61</definedName>
    <definedName name="_xlnm.Print_Area" localSheetId="6">'2017'!$A$1:$O$59</definedName>
    <definedName name="_xlnm.Print_Area" localSheetId="5">'2018'!$A$1:$O$62</definedName>
    <definedName name="_xlnm.Print_Area" localSheetId="4">'2019'!$A$1:$O$62</definedName>
    <definedName name="_xlnm.Print_Area" localSheetId="3">'2020'!$A$1:$O$61</definedName>
    <definedName name="_xlnm.Print_Area" localSheetId="2">'2021'!$A$1:$O$59</definedName>
    <definedName name="_xlnm.Print_Area" localSheetId="1">'2022'!$A$1:$O$58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M54" i="28" l="1"/>
  <c r="D54" i="28"/>
  <c r="D53" i="28"/>
  <c r="D52" i="28"/>
  <c r="M49" i="28"/>
  <c r="M48" i="28"/>
  <c r="D48" i="28"/>
  <c r="M47" i="28"/>
  <c r="M46" i="28"/>
  <c r="D46" i="28"/>
  <c r="M45" i="28"/>
  <c r="D45" i="28"/>
  <c r="D44" i="28"/>
  <c r="M43" i="28"/>
  <c r="M42" i="28"/>
  <c r="D42" i="28"/>
  <c r="M41" i="28"/>
  <c r="M40" i="28"/>
  <c r="M39" i="28"/>
  <c r="D39" i="28"/>
  <c r="M37" i="28"/>
  <c r="M36" i="28"/>
  <c r="M35" i="28"/>
  <c r="D33" i="28"/>
  <c r="M30" i="28"/>
  <c r="D30" i="28"/>
  <c r="M28" i="28"/>
  <c r="M27" i="28"/>
  <c r="D27" i="28"/>
  <c r="M26" i="28"/>
  <c r="M24" i="28"/>
  <c r="D24" i="28"/>
  <c r="M20" i="28"/>
  <c r="D20" i="28"/>
  <c r="D16" i="28"/>
  <c r="D15" i="28"/>
  <c r="D14" i="28"/>
  <c r="M13" i="28"/>
  <c r="M12" i="28"/>
  <c r="D12" i="28"/>
  <c r="M11" i="28"/>
  <c r="M10" i="28"/>
  <c r="M9" i="28"/>
  <c r="D9" i="28"/>
  <c r="M7" i="28"/>
  <c r="D7" i="28"/>
  <c r="M6" i="28"/>
  <c r="M5" i="28"/>
  <c r="D5" i="28"/>
  <c r="D56" i="27"/>
  <c r="D55" i="27"/>
  <c r="D54" i="27"/>
  <c r="D52" i="27"/>
  <c r="D49" i="27"/>
  <c r="D48" i="27"/>
  <c r="D47" i="27"/>
  <c r="D46" i="27"/>
  <c r="D44" i="27"/>
  <c r="D43" i="27"/>
  <c r="D40" i="27"/>
  <c r="D38" i="27"/>
  <c r="D36" i="27"/>
  <c r="D34" i="27"/>
  <c r="D31" i="27"/>
  <c r="D28" i="27"/>
  <c r="F25" i="27"/>
  <c r="D21" i="27"/>
  <c r="D15" i="27"/>
  <c r="D12" i="27"/>
  <c r="D9" i="27"/>
  <c r="D7" i="27"/>
  <c r="D6" i="27"/>
  <c r="D5" i="27"/>
  <c r="D57" i="26"/>
  <c r="D56" i="26"/>
  <c r="D55" i="26"/>
  <c r="D51" i="26"/>
  <c r="D50" i="26"/>
  <c r="D49" i="26"/>
  <c r="D48" i="26"/>
  <c r="D47" i="26"/>
  <c r="D43" i="26"/>
  <c r="D42" i="26"/>
  <c r="D35" i="26"/>
  <c r="D32" i="26"/>
  <c r="D28" i="26"/>
  <c r="D15" i="26"/>
  <c r="D6" i="26"/>
  <c r="D5" i="26"/>
  <c r="M56" i="25"/>
  <c r="D56" i="25"/>
  <c r="M55" i="25"/>
  <c r="D55" i="25"/>
  <c r="M52" i="25"/>
  <c r="D52" i="25"/>
  <c r="M51" i="25"/>
  <c r="M50" i="25"/>
  <c r="M49" i="25"/>
  <c r="M48" i="25"/>
  <c r="D48" i="25"/>
  <c r="M47" i="25"/>
  <c r="M45" i="25"/>
  <c r="M44" i="25"/>
  <c r="D44" i="25"/>
  <c r="M43" i="25"/>
  <c r="D43" i="25"/>
  <c r="M42" i="25"/>
  <c r="D42" i="25"/>
  <c r="M40" i="25"/>
  <c r="M39" i="25"/>
  <c r="M38" i="25"/>
  <c r="M36" i="25"/>
  <c r="D36" i="25"/>
  <c r="M34" i="25"/>
  <c r="M33" i="25"/>
  <c r="D33" i="25"/>
  <c r="M32" i="25"/>
  <c r="M30" i="25"/>
  <c r="D30" i="25"/>
  <c r="M29" i="25"/>
  <c r="D29" i="25"/>
  <c r="M28" i="25"/>
  <c r="M25" i="25"/>
  <c r="M16" i="25"/>
  <c r="D16" i="25"/>
  <c r="M15" i="25"/>
  <c r="D15" i="25"/>
  <c r="M12" i="25"/>
  <c r="M11" i="25"/>
  <c r="D11" i="25"/>
  <c r="D10" i="25"/>
  <c r="M9" i="25"/>
  <c r="D9" i="25"/>
  <c r="M7" i="25"/>
  <c r="M6" i="25"/>
  <c r="D6" i="25"/>
  <c r="M5" i="25"/>
  <c r="D5" i="25"/>
  <c r="O57" i="20" l="1"/>
  <c r="N57" i="20"/>
  <c r="M57" i="20"/>
  <c r="L57" i="20"/>
  <c r="K57" i="20"/>
  <c r="J57" i="20"/>
  <c r="I57" i="20"/>
  <c r="H57" i="20"/>
  <c r="G57" i="20"/>
  <c r="F57" i="20"/>
  <c r="E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57" i="20" s="1"/>
  <c r="O59" i="19" l="1"/>
  <c r="N59" i="19"/>
  <c r="L59" i="19"/>
  <c r="K59" i="19"/>
  <c r="J59" i="19"/>
  <c r="I59" i="19"/>
  <c r="H59" i="19"/>
  <c r="G59" i="19"/>
  <c r="F59" i="19"/>
  <c r="M58" i="19"/>
  <c r="D58" i="19"/>
  <c r="M57" i="19"/>
  <c r="D57" i="19"/>
  <c r="M56" i="19"/>
  <c r="D56" i="19"/>
  <c r="M55" i="19"/>
  <c r="D55" i="19"/>
  <c r="M54" i="19"/>
  <c r="D54" i="19"/>
  <c r="M53" i="19"/>
  <c r="D53" i="19"/>
  <c r="M52" i="19"/>
  <c r="D52" i="19"/>
  <c r="M51" i="19"/>
  <c r="D51" i="19"/>
  <c r="M50" i="19"/>
  <c r="D50" i="19"/>
  <c r="M49" i="19"/>
  <c r="D49" i="19"/>
  <c r="M48" i="19"/>
  <c r="D48" i="19"/>
  <c r="M47" i="19"/>
  <c r="D47" i="19"/>
  <c r="M46" i="19"/>
  <c r="D46" i="19"/>
  <c r="M45" i="19"/>
  <c r="D45" i="19"/>
  <c r="M44" i="19"/>
  <c r="D44" i="19"/>
  <c r="M43" i="19"/>
  <c r="D43" i="19"/>
  <c r="M42" i="19"/>
  <c r="D42" i="19"/>
  <c r="M41" i="19"/>
  <c r="D41" i="19"/>
  <c r="M40" i="19"/>
  <c r="D40" i="19"/>
  <c r="M39" i="19"/>
  <c r="D39" i="19"/>
  <c r="M38" i="19"/>
  <c r="E38" i="19"/>
  <c r="E59" i="19" s="1"/>
  <c r="D38" i="19"/>
  <c r="M37" i="19"/>
  <c r="D37" i="19"/>
  <c r="M36" i="19"/>
  <c r="D36" i="19"/>
  <c r="M35" i="19"/>
  <c r="D35" i="19"/>
  <c r="M34" i="19"/>
  <c r="D34" i="19"/>
  <c r="M33" i="19"/>
  <c r="D33" i="19"/>
  <c r="M32" i="19"/>
  <c r="D32" i="19"/>
  <c r="M31" i="19"/>
  <c r="D31" i="19"/>
  <c r="M30" i="19"/>
  <c r="D30" i="19"/>
  <c r="M29" i="19"/>
  <c r="D29" i="19"/>
  <c r="M28" i="19"/>
  <c r="D28" i="19"/>
  <c r="M27" i="19"/>
  <c r="D27" i="19"/>
  <c r="M26" i="19"/>
  <c r="D26" i="19"/>
  <c r="M25" i="19"/>
  <c r="D25" i="19"/>
  <c r="M24" i="19"/>
  <c r="D24" i="19"/>
  <c r="M23" i="19"/>
  <c r="D23" i="19"/>
  <c r="M22" i="19"/>
  <c r="D22" i="19"/>
  <c r="M21" i="19"/>
  <c r="D21" i="19"/>
  <c r="M20" i="19"/>
  <c r="D20" i="19"/>
  <c r="M19" i="19"/>
  <c r="D19" i="19"/>
  <c r="M18" i="19"/>
  <c r="D18" i="19"/>
  <c r="M17" i="19"/>
  <c r="D17" i="19"/>
  <c r="M16" i="19"/>
  <c r="D16" i="19"/>
  <c r="M15" i="19"/>
  <c r="D15" i="19"/>
  <c r="M14" i="19"/>
  <c r="D14" i="19"/>
  <c r="M13" i="19"/>
  <c r="D13" i="19"/>
  <c r="M12" i="19"/>
  <c r="D12" i="19"/>
  <c r="M11" i="19"/>
  <c r="D11" i="19"/>
  <c r="M10" i="19"/>
  <c r="D10" i="19"/>
  <c r="M9" i="19"/>
  <c r="D9" i="19"/>
  <c r="M8" i="19"/>
  <c r="D8" i="19"/>
  <c r="M7" i="19"/>
  <c r="D7" i="19"/>
  <c r="M6" i="19"/>
  <c r="D6" i="19"/>
  <c r="M5" i="19"/>
  <c r="D5" i="19"/>
  <c r="D59" i="19" s="1"/>
  <c r="M59" i="19" l="1"/>
  <c r="M68" i="9"/>
  <c r="L68" i="9"/>
  <c r="K68" i="9"/>
  <c r="J68" i="9"/>
  <c r="I68" i="9"/>
  <c r="H68" i="9"/>
  <c r="G68" i="9"/>
  <c r="D65" i="9"/>
  <c r="D64" i="9"/>
  <c r="D63" i="9"/>
  <c r="D62" i="9"/>
  <c r="D61" i="9"/>
  <c r="D60" i="9"/>
  <c r="D59" i="9"/>
  <c r="D58" i="9"/>
  <c r="D57" i="9"/>
  <c r="F56" i="9"/>
  <c r="E56" i="9"/>
  <c r="D55" i="9"/>
  <c r="D54" i="9"/>
  <c r="D53" i="9"/>
  <c r="D52" i="9"/>
  <c r="D51" i="9"/>
  <c r="D50" i="9"/>
  <c r="F49" i="9"/>
  <c r="E49" i="9"/>
  <c r="D49" i="9"/>
  <c r="F48" i="9"/>
  <c r="E48" i="9"/>
  <c r="D48" i="9" s="1"/>
  <c r="D47" i="9"/>
  <c r="D46" i="9"/>
  <c r="D45" i="9"/>
  <c r="F44" i="9"/>
  <c r="E44" i="9"/>
  <c r="D41" i="9"/>
  <c r="F39" i="9"/>
  <c r="E39" i="9"/>
  <c r="D39" i="9" s="1"/>
  <c r="F38" i="9"/>
  <c r="E38" i="9"/>
  <c r="D38" i="9" s="1"/>
  <c r="D36" i="9"/>
  <c r="F35" i="9"/>
  <c r="E35" i="9"/>
  <c r="D35" i="9" s="1"/>
  <c r="F34" i="9"/>
  <c r="D34" i="9" s="1"/>
  <c r="D31" i="9"/>
  <c r="D30" i="9"/>
  <c r="F29" i="9"/>
  <c r="E29" i="9"/>
  <c r="E68" i="9" s="1"/>
  <c r="D28" i="9"/>
  <c r="D27" i="9"/>
  <c r="D26" i="9"/>
  <c r="D25" i="9"/>
  <c r="D23" i="9"/>
  <c r="D22" i="9"/>
  <c r="D19" i="9"/>
  <c r="D18" i="9"/>
  <c r="F17" i="9"/>
  <c r="F68" i="9" s="1"/>
  <c r="D16" i="9"/>
  <c r="D15" i="9"/>
  <c r="D14" i="9"/>
  <c r="D13" i="9"/>
  <c r="D11" i="9"/>
  <c r="D10" i="9"/>
  <c r="D9" i="9"/>
  <c r="D8" i="9"/>
  <c r="D7" i="9"/>
  <c r="D6" i="9"/>
  <c r="D5" i="9"/>
  <c r="M66" i="8"/>
  <c r="L66" i="8"/>
  <c r="K66" i="8"/>
  <c r="J66" i="8"/>
  <c r="I66" i="8"/>
  <c r="H66" i="8"/>
  <c r="G66" i="8"/>
  <c r="F66" i="8"/>
  <c r="E66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39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19" i="8"/>
  <c r="D18" i="8"/>
  <c r="D17" i="8"/>
  <c r="D16" i="8"/>
  <c r="D15" i="8"/>
  <c r="D14" i="8"/>
  <c r="D13" i="8"/>
  <c r="D11" i="8"/>
  <c r="D10" i="8"/>
  <c r="D9" i="8"/>
  <c r="D8" i="8"/>
  <c r="D7" i="8"/>
  <c r="D6" i="8"/>
  <c r="D5" i="8"/>
  <c r="D66" i="8" s="1"/>
  <c r="M59" i="7"/>
  <c r="L59" i="7"/>
  <c r="K59" i="7"/>
  <c r="J59" i="7"/>
  <c r="I59" i="7"/>
  <c r="H59" i="7"/>
  <c r="G59" i="7"/>
  <c r="F59" i="7"/>
  <c r="E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59" i="7" s="1"/>
  <c r="M60" i="6"/>
  <c r="L60" i="6"/>
  <c r="K60" i="6"/>
  <c r="J60" i="6"/>
  <c r="I60" i="6"/>
  <c r="H60" i="6"/>
  <c r="G60" i="6"/>
  <c r="F60" i="6"/>
  <c r="E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M60" i="5"/>
  <c r="L60" i="5"/>
  <c r="K60" i="5"/>
  <c r="J60" i="5"/>
  <c r="I60" i="5"/>
  <c r="H60" i="5"/>
  <c r="G60" i="5"/>
  <c r="F60" i="5"/>
  <c r="E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60" i="5" l="1"/>
  <c r="D60" i="6"/>
  <c r="D44" i="9"/>
  <c r="D56" i="9"/>
  <c r="D17" i="9"/>
  <c r="D29" i="9"/>
  <c r="D68" i="9" s="1"/>
</calcChain>
</file>

<file path=xl/sharedStrings.xml><?xml version="1.0" encoding="utf-8"?>
<sst xmlns="http://schemas.openxmlformats.org/spreadsheetml/2006/main" count="2899" uniqueCount="114">
  <si>
    <t>Estadísticas pesqueras</t>
  </si>
  <si>
    <t>Encuesta de establecimientos de acuicultura. Producción</t>
  </si>
  <si>
    <t>Producción. Valor y Cantidad por fase, Comunidad Autónoma y destino geográfico</t>
  </si>
  <si>
    <t xml:space="preserve">Tabla 1. </t>
  </si>
  <si>
    <t>Año 2015. Producción. Valor y Cantidad por fase, Comunidad Autónoma y destino geográfico</t>
  </si>
  <si>
    <t xml:space="preserve">Tabla 2. </t>
  </si>
  <si>
    <t>Año 2014. Producción. Valor y Cantidad por fase, Comunidad Autónoma y destino geográfico</t>
  </si>
  <si>
    <t xml:space="preserve">Tabla 3. </t>
  </si>
  <si>
    <t>Año 2013. Producción. Valor y Cantidad por fase, Comunidad Autónoma y destino geográfico</t>
  </si>
  <si>
    <t xml:space="preserve">Tabla 4. </t>
  </si>
  <si>
    <t>Año 2012. Producción. Valor y Cantidad por fase, Comunidad Autónoma y destino geográfico</t>
  </si>
  <si>
    <t xml:space="preserve">Tabla 5. </t>
  </si>
  <si>
    <t>Año 2011. Producción. Valor y Cantidad por fase, Comunidad Autónoma y destino geográfico</t>
  </si>
  <si>
    <t xml:space="preserve">Tabla 6. </t>
  </si>
  <si>
    <t>Año 2010. Producción. Valor y Cantidad por fase, Comunidad Autónoma y destino geográfico</t>
  </si>
  <si>
    <t xml:space="preserve">Tabla 7. </t>
  </si>
  <si>
    <t>Año 2009. Producción. Valor y Cantidad por fase, Comunidad Autónoma y destino geográfico</t>
  </si>
  <si>
    <t xml:space="preserve">Tabla 8. </t>
  </si>
  <si>
    <t>Año 2008. Producción. Valor y Cantidad por fase, Comunidad Autónoma y destino geográfico</t>
  </si>
  <si>
    <t xml:space="preserve">Tabla 9. </t>
  </si>
  <si>
    <t>Año 2007. Producción. Valor y Cantidad por fase, Comunidad Autónoma y destino geográfico</t>
  </si>
  <si>
    <t xml:space="preserve">Tabla 10. </t>
  </si>
  <si>
    <t>Año 2006. Producción. Valor y Cantidad por fase, Comunidad Autónoma y destino geográfico</t>
  </si>
  <si>
    <t xml:space="preserve">Tabla 11. </t>
  </si>
  <si>
    <t>Año 2005. Producción. Valor y Cantidad por fase, Comunidad Autónoma y destino geográfico</t>
  </si>
  <si>
    <t xml:space="preserve">Tabla 12. </t>
  </si>
  <si>
    <t>Año 2004. Producción. Valor y Cantidad por fase, Comunidad Autónoma y destino geográfico</t>
  </si>
  <si>
    <t xml:space="preserve">Tabla 13. </t>
  </si>
  <si>
    <t>Año 2003. Producción. Valor y Cantidad por fase, Comunidad Autónoma y destino geográfico</t>
  </si>
  <si>
    <t xml:space="preserve">Tabla 14. </t>
  </si>
  <si>
    <t>Año 2002. Producción. Valor y Cantidad por fase, Comunidad Autónoma y destino geográfico</t>
  </si>
  <si>
    <t>PRODUCCIÓN. VALOR Y CANTIDAD POR FASE DE CULTIVO, COMUNIDAD AUTÓNOMA Y DESTINO GEOGRÁFICO. Año 2015</t>
  </si>
  <si>
    <t>Comunidad Autónoma</t>
  </si>
  <si>
    <t>Destino geográfico</t>
  </si>
  <si>
    <t>Valor (€)</t>
  </si>
  <si>
    <t>Cantidad</t>
  </si>
  <si>
    <t>Total</t>
  </si>
  <si>
    <t>Fases 1, 2, 3 y 5</t>
  </si>
  <si>
    <t xml:space="preserve">Fase 4.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</si>
  <si>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</si>
  <si>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</si>
  <si>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</si>
  <si>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</si>
  <si>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</si>
  <si>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</si>
  <si>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</si>
  <si>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Galicia</t>
  </si>
  <si>
    <t>Misma Comunidad Autónoma</t>
  </si>
  <si>
    <t>Distinta Comunidad Autónoma</t>
  </si>
  <si>
    <t>Otro país de la Unión Europea</t>
  </si>
  <si>
    <t>Terceros países</t>
  </si>
  <si>
    <t>Principado de Asturias</t>
  </si>
  <si>
    <t>Cantabria</t>
  </si>
  <si>
    <t>País Vasco</t>
  </si>
  <si>
    <t>Comunidad Foral de Navarra</t>
  </si>
  <si>
    <t>La Rioja</t>
  </si>
  <si>
    <t>Aragón</t>
  </si>
  <si>
    <t>Castilla y León</t>
  </si>
  <si>
    <t>Castilla - La Mancha</t>
  </si>
  <si>
    <t>Extremadura</t>
  </si>
  <si>
    <t>Cataluña</t>
  </si>
  <si>
    <t>Comunidad Valenciana</t>
  </si>
  <si>
    <t>IIles Balears</t>
  </si>
  <si>
    <t>Andalucía</t>
  </si>
  <si>
    <t>Región de Murcia</t>
  </si>
  <si>
    <t>Canarias</t>
  </si>
  <si>
    <t>Total general</t>
  </si>
  <si>
    <t>FUENTE: Encuesta de Establecimientos de Acuicultura</t>
  </si>
  <si>
    <t>PRODUCCIÓN. VALOR Y CANTIDAD POR FASE DE CULTIVO, COMUNIDAD AUTÓNOMA Y DESTINO GEOGRÁFICO. Año 2014</t>
  </si>
  <si>
    <t>PRODUCCIÓN. VALOR Y CANTIDAD POR FASE DE CULTIVO, COMUNIDAD AUTÓNOMA Y DESTINO GEOGRÁFICO. Año 2013</t>
  </si>
  <si>
    <t xml:space="preserve">Fase 4.  Engorde a talla comercial
</t>
  </si>
  <si>
    <t>PRODUCCIÓN. VALOR Y CANTIDAD POR FASE DE CULTIVO, COMUNIDAD AUTÓNOMA Y DESTINO GEOGRÁFICO. Año 2012</t>
  </si>
  <si>
    <t>PRODUCCIÓN. VALOR Y CANTIDAD POR FASE DE CULTIVO, COMUNIDAD AUTÓNOMA Y DESTINO GEOGRÁFICO. Año 2011</t>
  </si>
  <si>
    <t>Comunidad de Madrid</t>
  </si>
  <si>
    <t>PRODUCCIÓN. VALOR Y CANTIDAD POR FASE DE CULTIVO, COMUNIDAD AUTÓNOMA Y DESTINO GEOGRÁFICO. Año 2010</t>
  </si>
  <si>
    <t>FUENTE: Subdirección General de Estadística del MARM</t>
  </si>
  <si>
    <t>PRODUCCIÓN. VALOR Y CANTIDAD POR FASE DE CULTIVO, COMUNIDAD AUTÓNOMA Y DESTINO GEOGRÁFICO. Año 2009</t>
  </si>
  <si>
    <t>PRODUCCIÓN. VALOR Y CANTIDAD POR FASE DE CULTIVO, COMUNIDAD AUTÓNOMA Y DESTINO GEOGRÁFICO. Año 2008</t>
  </si>
  <si>
    <t>PRODUCCIÓN. VALOR Y CANTIDAD POR FASE DE CULTIVO, COMUNIDAD AUTÓNOMA Y DESTINO GEOGRÁFICO. Año 2007</t>
  </si>
  <si>
    <t>PRODUCCIÓN. VALOR Y CANTIDAD POR FASE DE CULTIVO, COMUNIDAD AUTÓNOMA Y DESTINO GEOGRÁFICO. Año 2006</t>
  </si>
  <si>
    <t>PRODUCCIÓN. VALOR Y CANTIDAD POR FASE DE CULTIVO, COMUNIDAD AUTÓNOMA Y DESTINO GEOGRÁFICO. Año 2005</t>
  </si>
  <si>
    <t>PRODUCCIÓN. VALOR Y CANTIDAD POR FASE DE CULTIVO, COMUNIDAD AUTÓNOMA Y DESTINO GEOGRÁFICO. Año 2004</t>
  </si>
  <si>
    <t>PRODUCCIÓN. VALOR Y CANTIDAD POR FASE DE CULTIVO, COMUNIDAD AUTÓNOMA Y DESTINO GEOGRÁFICO. Año 2003</t>
  </si>
  <si>
    <t>Fase 1. Puesta (Miles de huevos)</t>
  </si>
  <si>
    <t>PRODUCCIÓN. VALOR Y CANTIDAD POR FASE DE CULTIVO, COMUNIDAD AUTÓNOMA Y DESTINO GEOGRÁFICO. Año 2002</t>
  </si>
  <si>
    <t>PRODUCCIÓN. VALOR Y CANTIDAD POR FASE DE CULTIVO, COMUNIDAD AUTÓNOMA Y DESTINO GEOGRÁFICO. Año 2016</t>
  </si>
  <si>
    <t>Fase 1. Puesta (en Kg)</t>
  </si>
  <si>
    <t>Fase 4.   Engorde a talla comercial
(Kg)</t>
  </si>
  <si>
    <t>Fase 4.   Engorde a talla comercial. Producción sin valor
(kg)</t>
  </si>
  <si>
    <t>Fase 4.   Engorde a talla comercial. Producción con  valor
(kg)</t>
  </si>
  <si>
    <t xml:space="preserve">Tabla 15. </t>
  </si>
  <si>
    <t>Año 2016. Producción. Valor y Cantidad por fase, Comunidad Autónoma y destino geográfico</t>
  </si>
  <si>
    <t>PRODUCCIÓN. VALOR Y CANTIDAD POR FASE DE CULTIVO, COMUNIDAD AUTÓNOMA Y DESTINO GEOGRÁFICO. AÑO 2017</t>
  </si>
  <si>
    <t>Illes Balears</t>
  </si>
  <si>
    <t xml:space="preserve">Tabla 16. </t>
  </si>
  <si>
    <t>Año 2017. Producción. Valor y Cantidad por fase, Comunidad Autónoma y destino geográfico</t>
  </si>
  <si>
    <t>PRODUCCIÓN. VALOR Y CANTIDAD POR FASE DE CULTIVO, COMUNIDAD AUTÓNOMA Y DESTINO GEOGRÁFICO. Año 2018</t>
  </si>
  <si>
    <t xml:space="preserve">Tabla 17. </t>
  </si>
  <si>
    <t>Año 2018. Producción. Valor y Cantidad por fase, Comunidad Autónoma y destino geográfico</t>
  </si>
  <si>
    <t>PRODUCCIÓN. VALOR Y CANTIDAD POR FASE DE CULTIVO, COMUNIDAD AUTÓNOMA Y DESTINO GEOGRÁFICO. Año 2019</t>
  </si>
  <si>
    <t xml:space="preserve">Tabla 18. </t>
  </si>
  <si>
    <t>Año 2019. Producción. Valor y Cantidad por fase, Comunidad Autónoma y destino geográfico</t>
  </si>
  <si>
    <t>PRODUCCIÓN. VALOR Y CANTIDAD POR FASE DE CULTIVO, COMUNIDAD AUTÓNOMA Y DESTINO GEOGRÁFICO. Año 2020</t>
  </si>
  <si>
    <t>Tabla 19.</t>
  </si>
  <si>
    <t>Año 2020. Producción. Valor y Cantidad por fase, Comunidad Autónoma y destino geográfico</t>
  </si>
  <si>
    <t>PRODUCCIÓN. VALOR Y CANTIDAD POR FASE DE CULTIVO, COMUNIDAD AUTÓNOMA Y DESTINO GEOGRÁFICO. Año 2021</t>
  </si>
  <si>
    <t>Tabla 20.</t>
  </si>
  <si>
    <t>Año 2021. Producción. Valor y Cantidad por fase, Comunidad Autónoma y destino geográfico</t>
  </si>
  <si>
    <t>S. E.</t>
  </si>
  <si>
    <t>,.</t>
  </si>
  <si>
    <t>s.e.: Dato no publicable por secreto estadístico</t>
  </si>
  <si>
    <t>PRODUCCIÓN. VALOR Y CANTIDAD POR FASE DE CULTIVO, COMUNIDAD AUTÓNOMA Y DESTINO GEOGRÁFICO. Año 2022</t>
  </si>
  <si>
    <t>Tabla 21.</t>
  </si>
  <si>
    <t>Año 2022. Producción. Valor y Cantidad por fase, Comunidad Autónoma y destino geográfico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</si>
</sst>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68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4" borderId="0" xfId="5" applyNumberFormat="1" applyFill="1" applyBorder="1"/>
    <xf numFmtId="4" fontId="8" fillId="0" borderId="0" xfId="5" applyNumberFormat="1" applyBorder="1"/>
    <xf numFmtId="4" fontId="8" fillId="4" borderId="0" xfId="5" applyNumberFormat="1" applyFill="1"/>
    <xf numFmtId="0" fontId="9" fillId="4" borderId="0" xfId="7" applyFont="1" applyFill="1" applyBorder="1" applyAlignment="1">
      <alignment vertical="center" wrapText="1"/>
    </xf>
    <xf numFmtId="4" fontId="8" fillId="0" borderId="0" xfId="5" applyNumberFormat="1"/>
    <xf numFmtId="4" fontId="9" fillId="6" borderId="9" xfId="6" applyNumberFormat="1" applyFont="1" applyFill="1" applyBorder="1" applyAlignment="1">
      <alignment horizontal="center" vertical="center" wrapText="1"/>
    </xf>
    <xf numFmtId="4" fontId="9" fillId="6" borderId="11" xfId="6" applyNumberFormat="1" applyFont="1" applyFill="1" applyBorder="1" applyAlignment="1">
      <alignment horizontal="center" vertical="center" wrapText="1"/>
    </xf>
    <xf numFmtId="4" fontId="9" fillId="6" borderId="10" xfId="6" applyNumberFormat="1" applyFont="1" applyFill="1" applyBorder="1" applyAlignment="1">
      <alignment horizontal="center" vertical="center" wrapText="1"/>
    </xf>
    <xf numFmtId="4" fontId="9" fillId="6" borderId="12" xfId="8" applyNumberFormat="1" applyFont="1" applyFill="1" applyBorder="1" applyAlignment="1">
      <alignment horizontal="center" vertical="center" wrapText="1"/>
    </xf>
    <xf numFmtId="4" fontId="9" fillId="6" borderId="13" xfId="6" applyNumberFormat="1" applyFont="1" applyFill="1" applyBorder="1" applyAlignment="1">
      <alignment horizontal="center" vertical="center" wrapText="1"/>
    </xf>
    <xf numFmtId="4" fontId="9" fillId="6" borderId="11" xfId="8" applyNumberFormat="1" applyFont="1" applyFill="1" applyBorder="1" applyAlignment="1">
      <alignment horizontal="center" vertical="center" wrapText="1"/>
    </xf>
    <xf numFmtId="4" fontId="9" fillId="6" borderId="14" xfId="8" applyNumberFormat="1" applyFont="1" applyFill="1" applyBorder="1" applyAlignment="1">
      <alignment horizontal="center" vertical="center" wrapText="1"/>
    </xf>
    <xf numFmtId="4" fontId="1" fillId="0" borderId="15" xfId="7" applyNumberFormat="1" applyFont="1" applyFill="1" applyBorder="1" applyAlignment="1">
      <alignment vertical="center"/>
    </xf>
    <xf numFmtId="4" fontId="1" fillId="0" borderId="16" xfId="7" applyNumberFormat="1" applyBorder="1" applyAlignment="1">
      <alignment vertical="center"/>
    </xf>
    <xf numFmtId="4" fontId="1" fillId="0" borderId="17" xfId="7" applyNumberFormat="1" applyBorder="1" applyAlignment="1">
      <alignment vertical="center"/>
    </xf>
    <xf numFmtId="4" fontId="1" fillId="0" borderId="18" xfId="7" applyNumberFormat="1" applyBorder="1" applyAlignment="1">
      <alignment vertical="center"/>
    </xf>
    <xf numFmtId="4" fontId="1" fillId="0" borderId="19" xfId="7" applyNumberFormat="1" applyBorder="1" applyAlignment="1">
      <alignment vertical="center"/>
    </xf>
    <xf numFmtId="4" fontId="1" fillId="0" borderId="20" xfId="7" applyNumberFormat="1" applyBorder="1" applyAlignment="1">
      <alignment vertical="center"/>
    </xf>
    <xf numFmtId="4" fontId="1" fillId="0" borderId="21" xfId="7" applyNumberFormat="1" applyBorder="1" applyAlignment="1">
      <alignment vertical="center"/>
    </xf>
    <xf numFmtId="4" fontId="1" fillId="0" borderId="23" xfId="7" applyNumberFormat="1" applyFill="1" applyBorder="1" applyAlignment="1">
      <alignment vertical="center"/>
    </xf>
    <xf numFmtId="4" fontId="1" fillId="0" borderId="24" xfId="7" applyNumberFormat="1" applyBorder="1" applyAlignment="1">
      <alignment vertical="center"/>
    </xf>
    <xf numFmtId="4" fontId="1" fillId="0" borderId="25" xfId="7" applyNumberFormat="1" applyBorder="1" applyAlignment="1">
      <alignment vertical="center"/>
    </xf>
    <xf numFmtId="4" fontId="1" fillId="0" borderId="26" xfId="7" applyNumberFormat="1" applyBorder="1" applyAlignment="1">
      <alignment vertical="center"/>
    </xf>
    <xf numFmtId="4" fontId="1" fillId="0" borderId="27" xfId="7" applyNumberFormat="1" applyBorder="1" applyAlignment="1">
      <alignment vertical="center"/>
    </xf>
    <xf numFmtId="4" fontId="1" fillId="0" borderId="28" xfId="7" applyNumberFormat="1" applyBorder="1" applyAlignment="1">
      <alignment vertical="center"/>
    </xf>
    <xf numFmtId="164" fontId="1" fillId="0" borderId="26" xfId="7" applyNumberFormat="1" applyBorder="1" applyAlignment="1">
      <alignment vertical="center"/>
    </xf>
    <xf numFmtId="4" fontId="1" fillId="0" borderId="29" xfId="7" applyNumberFormat="1" applyBorder="1" applyAlignment="1">
      <alignment vertical="center"/>
    </xf>
    <xf numFmtId="4" fontId="1" fillId="0" borderId="30" xfId="7" applyNumberFormat="1" applyBorder="1" applyAlignment="1">
      <alignment vertical="center"/>
    </xf>
    <xf numFmtId="4" fontId="1" fillId="0" borderId="23" xfId="7" applyNumberFormat="1" applyBorder="1" applyAlignment="1">
      <alignment vertical="center"/>
    </xf>
    <xf numFmtId="4" fontId="1" fillId="0" borderId="31" xfId="7" applyNumberFormat="1" applyBorder="1" applyAlignment="1">
      <alignment vertical="center"/>
    </xf>
    <xf numFmtId="4" fontId="1" fillId="0" borderId="32" xfId="7" applyNumberFormat="1" applyBorder="1" applyAlignment="1">
      <alignment vertical="center"/>
    </xf>
    <xf numFmtId="4" fontId="1" fillId="0" borderId="33" xfId="7" applyNumberFormat="1" applyBorder="1" applyAlignment="1">
      <alignment vertical="center"/>
    </xf>
    <xf numFmtId="4" fontId="1" fillId="0" borderId="34" xfId="7" applyNumberFormat="1" applyFill="1" applyBorder="1" applyAlignment="1">
      <alignment vertical="center"/>
    </xf>
    <xf numFmtId="4" fontId="1" fillId="0" borderId="35" xfId="7" applyNumberFormat="1" applyBorder="1" applyAlignment="1">
      <alignment vertical="center"/>
    </xf>
    <xf numFmtId="4" fontId="1" fillId="0" borderId="36" xfId="7" applyNumberFormat="1" applyBorder="1" applyAlignment="1">
      <alignment vertical="center"/>
    </xf>
    <xf numFmtId="4" fontId="1" fillId="0" borderId="34" xfId="7" applyNumberFormat="1" applyBorder="1" applyAlignment="1">
      <alignment vertical="center"/>
    </xf>
    <xf numFmtId="4" fontId="1" fillId="0" borderId="37" xfId="7" applyNumberFormat="1" applyBorder="1" applyAlignment="1">
      <alignment vertical="center"/>
    </xf>
    <xf numFmtId="4" fontId="1" fillId="0" borderId="38" xfId="7" applyNumberFormat="1" applyBorder="1" applyAlignment="1">
      <alignment vertical="center"/>
    </xf>
    <xf numFmtId="4" fontId="1" fillId="0" borderId="39" xfId="7" applyNumberFormat="1" applyBorder="1" applyAlignment="1">
      <alignment vertical="center"/>
    </xf>
    <xf numFmtId="4" fontId="1" fillId="0" borderId="41" xfId="7" applyNumberFormat="1" applyFill="1" applyBorder="1" applyAlignment="1">
      <alignment vertical="center"/>
    </xf>
    <xf numFmtId="4" fontId="1" fillId="0" borderId="40" xfId="7" applyNumberFormat="1" applyBorder="1" applyAlignment="1">
      <alignment vertical="center"/>
    </xf>
    <xf numFmtId="4" fontId="1" fillId="0" borderId="42" xfId="7" applyNumberFormat="1" applyBorder="1" applyAlignment="1">
      <alignment vertical="center"/>
    </xf>
    <xf numFmtId="4" fontId="1" fillId="0" borderId="41" xfId="7" applyNumberFormat="1" applyBorder="1" applyAlignment="1">
      <alignment vertical="center"/>
    </xf>
    <xf numFmtId="4" fontId="1" fillId="0" borderId="43" xfId="7" applyNumberFormat="1" applyBorder="1" applyAlignment="1">
      <alignment vertical="center"/>
    </xf>
    <xf numFmtId="4" fontId="1" fillId="0" borderId="44" xfId="7" applyNumberFormat="1" applyBorder="1" applyAlignment="1">
      <alignment vertical="center"/>
    </xf>
    <xf numFmtId="4" fontId="1" fillId="0" borderId="45" xfId="7" applyNumberFormat="1" applyBorder="1" applyAlignment="1">
      <alignment vertical="center"/>
    </xf>
    <xf numFmtId="4" fontId="1" fillId="0" borderId="46" xfId="7" applyNumberFormat="1" applyBorder="1" applyAlignment="1">
      <alignment vertical="center"/>
    </xf>
    <xf numFmtId="4" fontId="1" fillId="6" borderId="47" xfId="7" applyNumberFormat="1" applyFont="1" applyFill="1" applyBorder="1" applyAlignment="1">
      <alignment horizontal="center" vertical="center" wrapText="1"/>
    </xf>
    <xf numFmtId="4" fontId="8" fillId="0" borderId="48" xfId="5" applyNumberFormat="1" applyBorder="1"/>
    <xf numFmtId="4" fontId="1" fillId="0" borderId="49" xfId="7" applyNumberFormat="1" applyBorder="1" applyAlignment="1">
      <alignment vertical="center"/>
    </xf>
    <xf numFmtId="4" fontId="1" fillId="0" borderId="33" xfId="7" applyNumberFormat="1" applyFill="1" applyBorder="1" applyAlignment="1">
      <alignment vertical="center"/>
    </xf>
    <xf numFmtId="4" fontId="8" fillId="0" borderId="30" xfId="5" applyNumberFormat="1" applyBorder="1"/>
    <xf numFmtId="4" fontId="1" fillId="0" borderId="43" xfId="7" applyNumberFormat="1" applyFill="1" applyBorder="1" applyAlignment="1">
      <alignment vertical="center"/>
    </xf>
    <xf numFmtId="4" fontId="1" fillId="0" borderId="44" xfId="7" applyNumberFormat="1" applyFill="1" applyBorder="1" applyAlignment="1">
      <alignment vertical="center"/>
    </xf>
    <xf numFmtId="4" fontId="1" fillId="0" borderId="32" xfId="7" applyNumberFormat="1" applyFill="1" applyBorder="1" applyAlignment="1">
      <alignment vertical="center"/>
    </xf>
    <xf numFmtId="4" fontId="1" fillId="0" borderId="31" xfId="7" applyNumberFormat="1" applyFill="1" applyBorder="1" applyAlignment="1">
      <alignment vertical="center"/>
    </xf>
    <xf numFmtId="4" fontId="1" fillId="0" borderId="47" xfId="7" applyNumberFormat="1" applyBorder="1" applyAlignment="1">
      <alignment vertical="center"/>
    </xf>
    <xf numFmtId="4" fontId="1" fillId="0" borderId="30" xfId="7" applyNumberFormat="1" applyFill="1" applyBorder="1" applyAlignment="1">
      <alignment vertical="center"/>
    </xf>
    <xf numFmtId="4" fontId="1" fillId="0" borderId="26" xfId="7" applyNumberFormat="1" applyFill="1" applyBorder="1" applyAlignment="1">
      <alignment vertical="center"/>
    </xf>
    <xf numFmtId="4" fontId="1" fillId="0" borderId="50" xfId="7" applyNumberFormat="1" applyBorder="1" applyAlignment="1">
      <alignment vertical="center"/>
    </xf>
    <xf numFmtId="4" fontId="1" fillId="0" borderId="51" xfId="7" applyNumberFormat="1" applyBorder="1" applyAlignment="1">
      <alignment vertical="center"/>
    </xf>
    <xf numFmtId="4" fontId="1" fillId="0" borderId="52" xfId="7" applyNumberFormat="1" applyBorder="1" applyAlignment="1">
      <alignment vertical="center"/>
    </xf>
    <xf numFmtId="4" fontId="1" fillId="0" borderId="53" xfId="7" applyNumberFormat="1" applyBorder="1" applyAlignment="1">
      <alignment vertical="center"/>
    </xf>
    <xf numFmtId="4" fontId="1" fillId="0" borderId="54" xfId="7" applyNumberFormat="1" applyBorder="1" applyAlignment="1">
      <alignment vertical="center"/>
    </xf>
    <xf numFmtId="4" fontId="1" fillId="0" borderId="55" xfId="7" applyNumberFormat="1" applyBorder="1" applyAlignment="1">
      <alignment vertical="center"/>
    </xf>
    <xf numFmtId="4" fontId="1" fillId="0" borderId="56" xfId="7" applyNumberFormat="1" applyBorder="1" applyAlignment="1">
      <alignment vertical="center"/>
    </xf>
    <xf numFmtId="4" fontId="1" fillId="0" borderId="57" xfId="7" applyNumberFormat="1" applyBorder="1" applyAlignment="1">
      <alignment vertical="center"/>
    </xf>
    <xf numFmtId="4" fontId="1" fillId="0" borderId="58" xfId="7" applyNumberFormat="1" applyBorder="1" applyAlignment="1">
      <alignment vertical="center"/>
    </xf>
    <xf numFmtId="4" fontId="1" fillId="0" borderId="59" xfId="7" applyNumberFormat="1" applyBorder="1" applyAlignment="1">
      <alignment vertical="center"/>
    </xf>
    <xf numFmtId="4" fontId="1" fillId="0" borderId="60" xfId="7" applyNumberFormat="1" applyBorder="1" applyAlignment="1">
      <alignment vertical="center"/>
    </xf>
    <xf numFmtId="4" fontId="1" fillId="0" borderId="33" xfId="7" applyNumberFormat="1" applyFont="1" applyFill="1" applyBorder="1" applyAlignment="1">
      <alignment vertical="center"/>
    </xf>
    <xf numFmtId="4" fontId="1" fillId="0" borderId="61" xfId="7" applyNumberFormat="1" applyBorder="1" applyAlignment="1">
      <alignment vertical="center"/>
    </xf>
    <xf numFmtId="4" fontId="9" fillId="7" borderId="64" xfId="9" applyNumberFormat="1" applyFont="1" applyFill="1" applyBorder="1" applyAlignment="1">
      <alignment vertical="center"/>
    </xf>
    <xf numFmtId="4" fontId="9" fillId="7" borderId="65" xfId="9" applyNumberFormat="1" applyFont="1" applyFill="1" applyBorder="1" applyAlignment="1">
      <alignment vertical="center"/>
    </xf>
    <xf numFmtId="4" fontId="9" fillId="7" borderId="66" xfId="9" applyNumberFormat="1" applyFont="1" applyFill="1" applyBorder="1" applyAlignment="1">
      <alignment vertical="center"/>
    </xf>
    <xf numFmtId="4" fontId="9" fillId="7" borderId="67" xfId="9" applyNumberFormat="1" applyFont="1" applyFill="1" applyBorder="1" applyAlignment="1">
      <alignment vertical="center"/>
    </xf>
    <xf numFmtId="0" fontId="8" fillId="4" borderId="0" xfId="5" applyFill="1"/>
    <xf numFmtId="3" fontId="8" fillId="4" borderId="0" xfId="5" applyNumberFormat="1" applyFill="1" applyBorder="1"/>
    <xf numFmtId="4" fontId="1" fillId="4" borderId="0" xfId="7" applyNumberFormat="1" applyFill="1" applyBorder="1" applyAlignment="1">
      <alignment vertical="center"/>
    </xf>
    <xf numFmtId="4" fontId="1" fillId="0" borderId="26" xfId="7" applyNumberFormat="1" applyFont="1" applyFill="1" applyBorder="1" applyAlignment="1">
      <alignment vertical="center"/>
    </xf>
    <xf numFmtId="164" fontId="1" fillId="0" borderId="29" xfId="7" applyNumberFormat="1" applyBorder="1" applyAlignment="1">
      <alignment vertical="center"/>
    </xf>
    <xf numFmtId="4" fontId="1" fillId="0" borderId="68" xfId="7" applyNumberFormat="1" applyBorder="1" applyAlignment="1">
      <alignment vertical="center"/>
    </xf>
    <xf numFmtId="4" fontId="1" fillId="0" borderId="69" xfId="7" applyNumberFormat="1" applyBorder="1" applyAlignment="1">
      <alignment vertical="center"/>
    </xf>
    <xf numFmtId="4" fontId="1" fillId="0" borderId="70" xfId="7" applyNumberFormat="1" applyBorder="1" applyAlignment="1">
      <alignment vertical="center"/>
    </xf>
    <xf numFmtId="4" fontId="9" fillId="7" borderId="71" xfId="9" applyNumberFormat="1" applyFont="1" applyFill="1" applyBorder="1" applyAlignment="1">
      <alignment vertical="center"/>
    </xf>
    <xf numFmtId="4" fontId="9" fillId="7" borderId="72" xfId="9" applyNumberFormat="1" applyFont="1" applyFill="1" applyBorder="1" applyAlignment="1">
      <alignment vertical="center"/>
    </xf>
    <xf numFmtId="4" fontId="1" fillId="0" borderId="73" xfId="7" applyNumberFormat="1" applyBorder="1" applyAlignment="1">
      <alignment vertical="center"/>
    </xf>
    <xf numFmtId="4" fontId="1" fillId="0" borderId="74" xfId="7" applyNumberFormat="1" applyBorder="1" applyAlignment="1">
      <alignment vertical="center"/>
    </xf>
    <xf numFmtId="4" fontId="1" fillId="0" borderId="27" xfId="7" applyNumberFormat="1" applyFill="1" applyBorder="1" applyAlignment="1">
      <alignment vertical="center"/>
    </xf>
    <xf numFmtId="4" fontId="1" fillId="0" borderId="28" xfId="7" applyNumberFormat="1" applyFill="1" applyBorder="1" applyAlignment="1">
      <alignment vertical="center"/>
    </xf>
    <xf numFmtId="4" fontId="1" fillId="6" borderId="22" xfId="7" applyNumberFormat="1" applyFont="1" applyFill="1" applyBorder="1" applyAlignment="1">
      <alignment horizontal="center" vertical="center" wrapText="1"/>
    </xf>
    <xf numFmtId="4" fontId="1" fillId="0" borderId="75" xfId="7" applyNumberFormat="1" applyBorder="1" applyAlignment="1">
      <alignment vertical="center"/>
    </xf>
    <xf numFmtId="0" fontId="9" fillId="0" borderId="0" xfId="7" applyFont="1" applyFill="1" applyBorder="1" applyAlignment="1">
      <alignment vertical="center" wrapText="1"/>
    </xf>
    <xf numFmtId="4" fontId="1" fillId="0" borderId="76" xfId="7" applyNumberFormat="1" applyFill="1" applyBorder="1" applyAlignment="1">
      <alignment vertical="center"/>
    </xf>
    <xf numFmtId="4" fontId="1" fillId="0" borderId="76" xfId="7" applyNumberFormat="1" applyBorder="1" applyAlignment="1">
      <alignment vertical="center"/>
    </xf>
    <xf numFmtId="4" fontId="1" fillId="0" borderId="77" xfId="7" applyNumberFormat="1" applyBorder="1" applyAlignment="1">
      <alignment vertical="center"/>
    </xf>
    <xf numFmtId="4" fontId="1" fillId="0" borderId="78" xfId="7" applyNumberFormat="1" applyBorder="1" applyAlignment="1">
      <alignment vertical="center"/>
    </xf>
    <xf numFmtId="4" fontId="1" fillId="0" borderId="79" xfId="7" applyNumberFormat="1" applyBorder="1" applyAlignment="1">
      <alignment vertical="center"/>
    </xf>
    <xf numFmtId="3" fontId="8" fillId="0" borderId="0" xfId="5" applyNumberFormat="1" applyBorder="1"/>
    <xf numFmtId="4" fontId="1" fillId="0" borderId="0" xfId="7" applyNumberFormat="1" applyBorder="1" applyAlignment="1">
      <alignment vertical="center"/>
    </xf>
    <xf numFmtId="3" fontId="1" fillId="0" borderId="47" xfId="7" applyNumberFormat="1" applyBorder="1" applyAlignment="1">
      <alignment vertical="center"/>
    </xf>
    <xf numFmtId="3" fontId="1" fillId="0" borderId="25" xfId="7" applyNumberFormat="1" applyBorder="1" applyAlignment="1">
      <alignment vertical="center"/>
    </xf>
    <xf numFmtId="3" fontId="1" fillId="0" borderId="26" xfId="7" applyNumberFormat="1" applyBorder="1" applyAlignment="1">
      <alignment vertical="center"/>
    </xf>
    <xf numFmtId="3" fontId="1" fillId="0" borderId="28" xfId="7" applyNumberFormat="1" applyBorder="1" applyAlignment="1">
      <alignment vertical="center"/>
    </xf>
    <xf numFmtId="3" fontId="1" fillId="0" borderId="24" xfId="7" applyNumberFormat="1" applyBorder="1" applyAlignment="1">
      <alignment vertical="center"/>
    </xf>
    <xf numFmtId="3" fontId="1" fillId="0" borderId="30" xfId="7" applyNumberFormat="1" applyBorder="1" applyAlignment="1">
      <alignment vertical="center"/>
    </xf>
    <xf numFmtId="3" fontId="1" fillId="0" borderId="23" xfId="7" applyNumberFormat="1" applyBorder="1" applyAlignment="1">
      <alignment vertical="center"/>
    </xf>
    <xf numFmtId="3" fontId="1" fillId="0" borderId="32" xfId="7" applyNumberFormat="1" applyBorder="1" applyAlignment="1">
      <alignment vertical="center"/>
    </xf>
    <xf numFmtId="3" fontId="1" fillId="0" borderId="35" xfId="7" applyNumberFormat="1" applyBorder="1" applyAlignment="1">
      <alignment vertical="center"/>
    </xf>
    <xf numFmtId="3" fontId="1" fillId="0" borderId="36" xfId="7" applyNumberFormat="1" applyBorder="1" applyAlignment="1">
      <alignment vertical="center"/>
    </xf>
    <xf numFmtId="3" fontId="1" fillId="0" borderId="34" xfId="7" applyNumberFormat="1" applyBorder="1" applyAlignment="1">
      <alignment vertical="center"/>
    </xf>
    <xf numFmtId="3" fontId="1" fillId="0" borderId="38" xfId="7" applyNumberFormat="1" applyBorder="1" applyAlignment="1">
      <alignment vertical="center"/>
    </xf>
    <xf numFmtId="3" fontId="1" fillId="0" borderId="40" xfId="7" applyNumberFormat="1" applyBorder="1" applyAlignment="1">
      <alignment vertical="center"/>
    </xf>
    <xf numFmtId="3" fontId="1" fillId="0" borderId="42" xfId="7" applyNumberFormat="1" applyBorder="1" applyAlignment="1">
      <alignment vertical="center"/>
    </xf>
    <xf numFmtId="3" fontId="1" fillId="0" borderId="41" xfId="7" applyNumberFormat="1" applyBorder="1" applyAlignment="1">
      <alignment vertical="center"/>
    </xf>
    <xf numFmtId="3" fontId="1" fillId="0" borderId="44" xfId="7" applyNumberFormat="1" applyBorder="1" applyAlignment="1">
      <alignment vertical="center"/>
    </xf>
    <xf numFmtId="3" fontId="1" fillId="0" borderId="60" xfId="7" applyNumberFormat="1" applyBorder="1" applyAlignment="1">
      <alignment vertical="center"/>
    </xf>
    <xf numFmtId="3" fontId="1" fillId="0" borderId="73" xfId="7" applyNumberFormat="1" applyBorder="1" applyAlignment="1">
      <alignment vertical="center"/>
    </xf>
    <xf numFmtId="3" fontId="1" fillId="0" borderId="74" xfId="7" applyNumberFormat="1" applyBorder="1" applyAlignment="1">
      <alignment vertical="center"/>
    </xf>
    <xf numFmtId="3" fontId="1" fillId="0" borderId="76" xfId="7" applyNumberFormat="1" applyBorder="1" applyAlignment="1">
      <alignment vertical="center"/>
    </xf>
    <xf numFmtId="3" fontId="1" fillId="0" borderId="78" xfId="7" applyNumberFormat="1" applyBorder="1" applyAlignment="1">
      <alignment vertical="center"/>
    </xf>
    <xf numFmtId="4" fontId="1" fillId="0" borderId="23" xfId="7" applyNumberFormat="1" applyFont="1" applyFill="1" applyBorder="1" applyAlignment="1">
      <alignment vertical="center"/>
    </xf>
    <xf numFmtId="3" fontId="1" fillId="0" borderId="61" xfId="7" applyNumberFormat="1" applyBorder="1" applyAlignment="1">
      <alignment vertical="center"/>
    </xf>
    <xf numFmtId="3" fontId="9" fillId="7" borderId="64" xfId="9" applyNumberFormat="1" applyFont="1" applyFill="1" applyBorder="1" applyAlignment="1">
      <alignment vertical="center"/>
    </xf>
    <xf numFmtId="3" fontId="9" fillId="7" borderId="65" xfId="9" applyNumberFormat="1" applyFont="1" applyFill="1" applyBorder="1" applyAlignment="1">
      <alignment vertical="center"/>
    </xf>
    <xf numFmtId="3" fontId="9" fillId="7" borderId="80" xfId="9" applyNumberFormat="1" applyFont="1" applyFill="1" applyBorder="1" applyAlignment="1">
      <alignment vertical="center"/>
    </xf>
    <xf numFmtId="3" fontId="9" fillId="7" borderId="71" xfId="9" applyNumberFormat="1" applyFont="1" applyFill="1" applyBorder="1" applyAlignment="1">
      <alignment vertical="center"/>
    </xf>
    <xf numFmtId="0" fontId="8" fillId="0" borderId="0" xfId="5" applyFont="1" applyFill="1"/>
    <xf numFmtId="3" fontId="1" fillId="0" borderId="49" xfId="7" applyNumberFormat="1" applyBorder="1" applyAlignment="1">
      <alignment vertical="center"/>
    </xf>
    <xf numFmtId="4" fontId="11" fillId="4" borderId="0" xfId="11" applyNumberFormat="1" applyFill="1" applyBorder="1"/>
    <xf numFmtId="4" fontId="11" fillId="0" borderId="0" xfId="11" applyNumberFormat="1" applyBorder="1"/>
    <xf numFmtId="4" fontId="11" fillId="4" borderId="0" xfId="11" applyNumberFormat="1" applyFill="1"/>
    <xf numFmtId="4" fontId="11" fillId="0" borderId="0" xfId="11" applyNumberFormat="1"/>
    <xf numFmtId="4" fontId="9" fillId="6" borderId="14" xfId="6" applyNumberFormat="1" applyFont="1" applyFill="1" applyBorder="1" applyAlignment="1">
      <alignment horizontal="center" vertical="center" wrapText="1"/>
    </xf>
    <xf numFmtId="4" fontId="9" fillId="6" borderId="9" xfId="8" applyNumberFormat="1" applyFont="1" applyFill="1" applyBorder="1" applyAlignment="1">
      <alignment horizontal="center" vertical="center" wrapText="1"/>
    </xf>
    <xf numFmtId="4" fontId="1" fillId="0" borderId="17" xfId="7" applyNumberFormat="1" applyFill="1" applyBorder="1" applyAlignment="1">
      <alignment vertical="center"/>
    </xf>
    <xf numFmtId="4" fontId="1" fillId="0" borderId="21" xfId="7" applyNumberFormat="1" applyFill="1" applyBorder="1" applyAlignment="1">
      <alignment vertical="center"/>
    </xf>
    <xf numFmtId="4" fontId="1" fillId="0" borderId="82" xfId="7" applyNumberFormat="1" applyFill="1" applyBorder="1" applyAlignment="1">
      <alignment vertical="center"/>
    </xf>
    <xf numFmtId="4" fontId="1" fillId="0" borderId="25" xfId="7" applyNumberFormat="1" applyFill="1" applyBorder="1" applyAlignment="1">
      <alignment vertical="center"/>
    </xf>
    <xf numFmtId="4" fontId="1" fillId="0" borderId="29" xfId="7" applyNumberFormat="1" applyFill="1" applyBorder="1" applyAlignment="1">
      <alignment vertical="center"/>
    </xf>
    <xf numFmtId="4" fontId="1" fillId="0" borderId="47" xfId="7" applyNumberFormat="1" applyFill="1" applyBorder="1" applyAlignment="1">
      <alignment vertical="center"/>
    </xf>
    <xf numFmtId="164" fontId="1" fillId="0" borderId="25" xfId="7" applyNumberFormat="1" applyFill="1" applyBorder="1" applyAlignment="1">
      <alignment vertical="center"/>
    </xf>
    <xf numFmtId="4" fontId="1" fillId="0" borderId="24" xfId="7" applyNumberFormat="1" applyFill="1" applyBorder="1" applyAlignment="1">
      <alignment vertical="center"/>
    </xf>
    <xf numFmtId="4" fontId="1" fillId="0" borderId="36" xfId="7" applyNumberFormat="1" applyFill="1" applyBorder="1" applyAlignment="1">
      <alignment vertical="center"/>
    </xf>
    <xf numFmtId="4" fontId="1" fillId="0" borderId="39" xfId="7" applyNumberFormat="1" applyFill="1" applyBorder="1" applyAlignment="1">
      <alignment vertical="center"/>
    </xf>
    <xf numFmtId="4" fontId="1" fillId="0" borderId="35" xfId="7" applyNumberFormat="1" applyFill="1" applyBorder="1" applyAlignment="1">
      <alignment vertical="center"/>
    </xf>
    <xf numFmtId="4" fontId="1" fillId="0" borderId="42" xfId="7" applyNumberFormat="1" applyFill="1" applyBorder="1" applyAlignment="1">
      <alignment vertical="center"/>
    </xf>
    <xf numFmtId="4" fontId="1" fillId="0" borderId="46" xfId="7" applyNumberFormat="1" applyFill="1" applyBorder="1" applyAlignment="1">
      <alignment vertical="center"/>
    </xf>
    <xf numFmtId="4" fontId="1" fillId="0" borderId="40" xfId="7" applyNumberFormat="1" applyFill="1" applyBorder="1" applyAlignment="1">
      <alignment vertical="center"/>
    </xf>
    <xf numFmtId="4" fontId="1" fillId="0" borderId="45" xfId="7" applyNumberFormat="1" applyFill="1" applyBorder="1" applyAlignment="1">
      <alignment vertical="center"/>
    </xf>
    <xf numFmtId="4" fontId="11" fillId="0" borderId="25" xfId="11" applyNumberFormat="1" applyFill="1" applyBorder="1"/>
    <xf numFmtId="4" fontId="1" fillId="0" borderId="79" xfId="7" applyNumberFormat="1" applyFill="1" applyBorder="1" applyAlignment="1">
      <alignment vertical="center"/>
    </xf>
    <xf numFmtId="4" fontId="1" fillId="0" borderId="60" xfId="7" applyNumberFormat="1" applyFill="1" applyBorder="1" applyAlignment="1">
      <alignment vertical="center"/>
    </xf>
    <xf numFmtId="4" fontId="1" fillId="0" borderId="73" xfId="7" applyNumberFormat="1" applyFill="1" applyBorder="1" applyAlignment="1">
      <alignment vertical="center"/>
    </xf>
    <xf numFmtId="4" fontId="11" fillId="0" borderId="30" xfId="11" applyNumberFormat="1" applyFill="1" applyBorder="1"/>
    <xf numFmtId="4" fontId="1" fillId="0" borderId="55" xfId="7" applyNumberFormat="1" applyFill="1" applyBorder="1" applyAlignment="1">
      <alignment vertical="center"/>
    </xf>
    <xf numFmtId="4" fontId="1" fillId="0" borderId="83" xfId="7" applyNumberFormat="1" applyFill="1" applyBorder="1" applyAlignment="1">
      <alignment vertical="center"/>
    </xf>
    <xf numFmtId="4" fontId="1" fillId="0" borderId="68" xfId="7" applyNumberFormat="1" applyFill="1" applyBorder="1" applyAlignment="1">
      <alignment vertical="center"/>
    </xf>
    <xf numFmtId="4" fontId="1" fillId="0" borderId="69" xfId="7" applyNumberFormat="1" applyFill="1" applyBorder="1" applyAlignment="1">
      <alignment vertical="center"/>
    </xf>
    <xf numFmtId="4" fontId="11" fillId="0" borderId="79" xfId="11" applyNumberFormat="1" applyBorder="1"/>
    <xf numFmtId="4" fontId="1" fillId="4" borderId="29" xfId="11" applyNumberFormat="1" applyFont="1" applyFill="1" applyBorder="1"/>
    <xf numFmtId="4" fontId="1" fillId="0" borderId="54" xfId="7" applyNumberFormat="1" applyFill="1" applyBorder="1" applyAlignment="1">
      <alignment vertical="center"/>
    </xf>
    <xf numFmtId="4" fontId="1" fillId="0" borderId="50" xfId="7" applyNumberFormat="1" applyFill="1" applyBorder="1" applyAlignment="1">
      <alignment vertical="center"/>
    </xf>
    <xf numFmtId="4" fontId="1" fillId="0" borderId="59" xfId="7" applyNumberFormat="1" applyFill="1" applyBorder="1" applyAlignment="1">
      <alignment vertical="center"/>
    </xf>
    <xf numFmtId="4" fontId="1" fillId="0" borderId="84" xfId="7" applyNumberFormat="1" applyFill="1" applyBorder="1" applyAlignment="1">
      <alignment vertical="center"/>
    </xf>
    <xf numFmtId="4" fontId="11" fillId="0" borderId="25" xfId="11" applyNumberFormat="1" applyBorder="1"/>
    <xf numFmtId="4" fontId="9" fillId="7" borderId="85" xfId="9" applyNumberFormat="1" applyFont="1" applyFill="1" applyBorder="1" applyAlignment="1">
      <alignment vertical="center"/>
    </xf>
    <xf numFmtId="0" fontId="11" fillId="4" borderId="0" xfId="11" applyFill="1"/>
    <xf numFmtId="3" fontId="11" fillId="4" borderId="0" xfId="11" applyNumberFormat="1" applyFill="1" applyBorder="1"/>
    <xf numFmtId="4" fontId="1" fillId="4" borderId="0" xfId="5" applyNumberFormat="1" applyFont="1" applyFill="1" applyBorder="1"/>
    <xf numFmtId="4" fontId="1" fillId="0" borderId="0" xfId="5" applyNumberFormat="1" applyFont="1" applyBorder="1"/>
    <xf numFmtId="4" fontId="1" fillId="4" borderId="0" xfId="5" applyNumberFormat="1" applyFont="1" applyFill="1"/>
    <xf numFmtId="4" fontId="1" fillId="0" borderId="0" xfId="5" applyNumberFormat="1" applyFont="1"/>
    <xf numFmtId="4" fontId="9" fillId="6" borderId="13" xfId="8" applyNumberFormat="1" applyFont="1" applyFill="1" applyBorder="1" applyAlignment="1">
      <alignment horizontal="center" vertical="center" wrapText="1"/>
    </xf>
    <xf numFmtId="4" fontId="9" fillId="6" borderId="86" xfId="8" applyNumberFormat="1" applyFont="1" applyFill="1" applyBorder="1" applyAlignment="1">
      <alignment horizontal="center" vertical="center" wrapText="1"/>
    </xf>
    <xf numFmtId="4" fontId="1" fillId="8" borderId="56" xfId="7" applyNumberFormat="1" applyFont="1" applyFill="1" applyBorder="1" applyAlignment="1">
      <alignment vertical="center"/>
    </xf>
    <xf numFmtId="4" fontId="1" fillId="8" borderId="84" xfId="7" applyNumberFormat="1" applyFont="1" applyFill="1" applyBorder="1" applyAlignment="1">
      <alignment vertical="center"/>
    </xf>
    <xf numFmtId="4" fontId="12" fillId="0" borderId="55" xfId="14" applyNumberFormat="1" applyFont="1" applyBorder="1"/>
    <xf numFmtId="4" fontId="12" fillId="0" borderId="87" xfId="14" applyNumberFormat="1" applyFont="1" applyBorder="1"/>
    <xf numFmtId="4" fontId="12" fillId="0" borderId="57" xfId="14" applyNumberFormat="1" applyFont="1" applyBorder="1"/>
    <xf numFmtId="4" fontId="1" fillId="0" borderId="55" xfId="7" applyNumberFormat="1" applyFont="1" applyFill="1" applyBorder="1" applyAlignment="1">
      <alignment vertical="center"/>
    </xf>
    <xf numFmtId="4" fontId="1" fillId="0" borderId="88" xfId="7" applyNumberFormat="1" applyFont="1" applyFill="1" applyBorder="1" applyAlignment="1">
      <alignment vertical="center"/>
    </xf>
    <xf numFmtId="4" fontId="1" fillId="8" borderId="23" xfId="7" applyNumberFormat="1" applyFont="1" applyFill="1" applyBorder="1" applyAlignment="1">
      <alignment vertical="center"/>
    </xf>
    <xf numFmtId="4" fontId="1" fillId="8" borderId="24" xfId="7" applyNumberFormat="1" applyFont="1" applyFill="1" applyBorder="1" applyAlignment="1">
      <alignment vertical="center"/>
    </xf>
    <xf numFmtId="4" fontId="12" fillId="0" borderId="30" xfId="14" applyNumberFormat="1" applyFont="1" applyBorder="1"/>
    <xf numFmtId="4" fontId="12" fillId="0" borderId="89" xfId="14" applyNumberFormat="1" applyFont="1" applyBorder="1"/>
    <xf numFmtId="4" fontId="12" fillId="0" borderId="31" xfId="14" applyNumberFormat="1" applyFont="1" applyBorder="1"/>
    <xf numFmtId="4" fontId="1" fillId="0" borderId="30" xfId="7" applyNumberFormat="1" applyFont="1" applyFill="1" applyBorder="1" applyAlignment="1">
      <alignment vertical="center"/>
    </xf>
    <xf numFmtId="4" fontId="12" fillId="0" borderId="90" xfId="14" applyNumberFormat="1" applyFont="1" applyBorder="1"/>
    <xf numFmtId="4" fontId="1" fillId="0" borderId="90" xfId="7" applyNumberFormat="1" applyFont="1" applyFill="1" applyBorder="1" applyAlignment="1">
      <alignment vertical="center"/>
    </xf>
    <xf numFmtId="4" fontId="1" fillId="8" borderId="34" xfId="7" applyNumberFormat="1" applyFont="1" applyFill="1" applyBorder="1" applyAlignment="1">
      <alignment vertical="center"/>
    </xf>
    <xf numFmtId="4" fontId="1" fillId="8" borderId="60" xfId="7" applyNumberFormat="1" applyFont="1" applyFill="1" applyBorder="1" applyAlignment="1">
      <alignment vertical="center"/>
    </xf>
    <xf numFmtId="4" fontId="12" fillId="0" borderId="73" xfId="14" applyNumberFormat="1" applyFont="1" applyBorder="1"/>
    <xf numFmtId="4" fontId="12" fillId="0" borderId="91" xfId="14" applyNumberFormat="1" applyFont="1" applyBorder="1"/>
    <xf numFmtId="4" fontId="12" fillId="0" borderId="77" xfId="14" applyNumberFormat="1" applyFont="1" applyBorder="1"/>
    <xf numFmtId="4" fontId="1" fillId="0" borderId="73" xfId="7" applyNumberFormat="1" applyFont="1" applyFill="1" applyBorder="1" applyAlignment="1">
      <alignment vertical="center"/>
    </xf>
    <xf numFmtId="4" fontId="1" fillId="0" borderId="92" xfId="7" applyNumberFormat="1" applyFont="1" applyFill="1" applyBorder="1" applyAlignment="1">
      <alignment vertical="center"/>
    </xf>
    <xf numFmtId="4" fontId="1" fillId="0" borderId="57" xfId="7" applyNumberFormat="1" applyFont="1" applyFill="1" applyBorder="1" applyAlignment="1">
      <alignment vertical="center"/>
    </xf>
    <xf numFmtId="4" fontId="1" fillId="0" borderId="31" xfId="7" applyNumberFormat="1" applyFont="1" applyFill="1" applyBorder="1" applyAlignment="1">
      <alignment vertical="center"/>
    </xf>
    <xf numFmtId="4" fontId="1" fillId="0" borderId="30" xfId="5" applyNumberFormat="1" applyFont="1" applyFill="1" applyBorder="1"/>
    <xf numFmtId="4" fontId="1" fillId="4" borderId="61" xfId="5" applyNumberFormat="1" applyFont="1" applyFill="1" applyBorder="1"/>
    <xf numFmtId="4" fontId="1" fillId="8" borderId="76" xfId="7" applyNumberFormat="1" applyFont="1" applyFill="1" applyBorder="1" applyAlignment="1">
      <alignment vertical="center"/>
    </xf>
    <xf numFmtId="4" fontId="1" fillId="0" borderId="77" xfId="7" applyNumberFormat="1" applyFont="1" applyFill="1" applyBorder="1" applyAlignment="1">
      <alignment vertical="center"/>
    </xf>
    <xf numFmtId="4" fontId="1" fillId="8" borderId="50" xfId="7" applyNumberFormat="1" applyFont="1" applyFill="1" applyBorder="1" applyAlignment="1">
      <alignment vertical="center"/>
    </xf>
    <xf numFmtId="4" fontId="12" fillId="0" borderId="45" xfId="14" applyNumberFormat="1" applyFont="1" applyBorder="1"/>
    <xf numFmtId="4" fontId="12" fillId="0" borderId="93" xfId="14" applyNumberFormat="1" applyFont="1" applyBorder="1"/>
    <xf numFmtId="4" fontId="1" fillId="0" borderId="52" xfId="7" applyNumberFormat="1" applyFont="1" applyFill="1" applyBorder="1" applyAlignment="1">
      <alignment vertical="center"/>
    </xf>
    <xf numFmtId="4" fontId="1" fillId="0" borderId="45" xfId="7" applyNumberFormat="1" applyFont="1" applyFill="1" applyBorder="1" applyAlignment="1">
      <alignment vertical="center"/>
    </xf>
    <xf numFmtId="4" fontId="1" fillId="0" borderId="94" xfId="7" applyNumberFormat="1" applyFont="1" applyFill="1" applyBorder="1" applyAlignment="1">
      <alignment vertical="center"/>
    </xf>
    <xf numFmtId="4" fontId="1" fillId="8" borderId="95" xfId="7" applyNumberFormat="1" applyFont="1" applyFill="1" applyBorder="1" applyAlignment="1">
      <alignment vertical="center"/>
    </xf>
    <xf numFmtId="4" fontId="1" fillId="8" borderId="54" xfId="7" applyNumberFormat="1" applyFont="1" applyFill="1" applyBorder="1" applyAlignment="1">
      <alignment vertical="center"/>
    </xf>
    <xf numFmtId="4" fontId="1" fillId="0" borderId="55" xfId="7" applyNumberFormat="1" applyFont="1" applyBorder="1" applyAlignment="1">
      <alignment vertical="center"/>
    </xf>
    <xf numFmtId="4" fontId="1" fillId="0" borderId="87" xfId="7" applyNumberFormat="1" applyFont="1" applyBorder="1" applyAlignment="1">
      <alignment vertical="center"/>
    </xf>
    <xf numFmtId="4" fontId="1" fillId="0" borderId="88" xfId="7" applyNumberFormat="1" applyFont="1" applyBorder="1" applyAlignment="1">
      <alignment vertical="center"/>
    </xf>
    <xf numFmtId="4" fontId="1" fillId="0" borderId="30" xfId="7" applyNumberFormat="1" applyFont="1" applyBorder="1" applyAlignment="1">
      <alignment vertical="center"/>
    </xf>
    <xf numFmtId="4" fontId="1" fillId="0" borderId="73" xfId="7" applyNumberFormat="1" applyFont="1" applyBorder="1" applyAlignment="1">
      <alignment vertical="center"/>
    </xf>
    <xf numFmtId="4" fontId="1" fillId="0" borderId="89" xfId="7" applyNumberFormat="1" applyFont="1" applyFill="1" applyBorder="1" applyAlignment="1">
      <alignment vertical="center"/>
    </xf>
    <xf numFmtId="4" fontId="1" fillId="0" borderId="73" xfId="5" applyNumberFormat="1" applyFont="1" applyBorder="1"/>
    <xf numFmtId="4" fontId="12" fillId="0" borderId="92" xfId="14" applyNumberFormat="1" applyFont="1" applyBorder="1"/>
    <xf numFmtId="4" fontId="12" fillId="0" borderId="52" xfId="14" applyNumberFormat="1" applyFont="1" applyBorder="1"/>
    <xf numFmtId="4" fontId="1" fillId="0" borderId="91" xfId="7" applyNumberFormat="1" applyFont="1" applyFill="1" applyBorder="1" applyAlignment="1">
      <alignment vertical="center"/>
    </xf>
    <xf numFmtId="4" fontId="12" fillId="0" borderId="96" xfId="14" applyNumberFormat="1" applyFont="1" applyBorder="1"/>
    <xf numFmtId="4" fontId="12" fillId="0" borderId="51" xfId="14" applyNumberFormat="1" applyFont="1" applyBorder="1"/>
    <xf numFmtId="4" fontId="12" fillId="0" borderId="49" xfId="14" applyNumberFormat="1" applyFont="1" applyBorder="1"/>
    <xf numFmtId="4" fontId="12" fillId="0" borderId="88" xfId="14" applyNumberFormat="1" applyFont="1" applyBorder="1"/>
    <xf numFmtId="4" fontId="1" fillId="0" borderId="73" xfId="5" applyNumberFormat="1" applyFont="1" applyFill="1" applyBorder="1"/>
    <xf numFmtId="4" fontId="12" fillId="0" borderId="55" xfId="15" applyNumberFormat="1" applyFont="1" applyBorder="1"/>
    <xf numFmtId="4" fontId="12" fillId="0" borderId="87" xfId="16" applyNumberFormat="1" applyFont="1" applyBorder="1"/>
    <xf numFmtId="4" fontId="1" fillId="8" borderId="33" xfId="7" applyNumberFormat="1" applyFont="1" applyFill="1" applyBorder="1" applyAlignment="1">
      <alignment vertical="center"/>
    </xf>
    <xf numFmtId="4" fontId="12" fillId="0" borderId="30" xfId="17" applyNumberFormat="1" applyFont="1" applyBorder="1"/>
    <xf numFmtId="4" fontId="10" fillId="0" borderId="0" xfId="14" applyNumberFormat="1"/>
    <xf numFmtId="4" fontId="1" fillId="8" borderId="79" xfId="7" applyNumberFormat="1" applyFont="1" applyFill="1" applyBorder="1" applyAlignment="1">
      <alignment vertical="center"/>
    </xf>
    <xf numFmtId="4" fontId="9" fillId="7" borderId="62" xfId="9" applyNumberFormat="1" applyFont="1" applyFill="1" applyBorder="1" applyAlignment="1">
      <alignment vertical="center"/>
    </xf>
    <xf numFmtId="4" fontId="9" fillId="7" borderId="97" xfId="9" applyNumberFormat="1" applyFont="1" applyFill="1" applyBorder="1" applyAlignment="1">
      <alignment vertical="center"/>
    </xf>
    <xf numFmtId="0" fontId="1" fillId="4" borderId="0" xfId="5" applyFont="1" applyFill="1"/>
    <xf numFmtId="3" fontId="1" fillId="4" borderId="0" xfId="5" applyNumberFormat="1" applyFont="1" applyFill="1" applyBorder="1"/>
    <xf numFmtId="4" fontId="1" fillId="4" borderId="0" xfId="7" applyNumberFormat="1" applyFont="1" applyFill="1" applyBorder="1" applyAlignment="1">
      <alignment vertical="center"/>
    </xf>
    <xf numFmtId="4" fontId="11" fillId="4" borderId="103" xfId="11" applyNumberFormat="1" applyFill="1" applyBorder="1"/>
    <xf numFmtId="4" fontId="9" fillId="6" borderId="104" xfId="6" applyNumberFormat="1" applyFont="1" applyFill="1" applyBorder="1" applyAlignment="1">
      <alignment horizontal="center" vertical="center" wrapText="1"/>
    </xf>
    <xf numFmtId="4" fontId="1" fillId="6" borderId="59" xfId="7" applyNumberFormat="1" applyFont="1" applyFill="1" applyBorder="1" applyAlignment="1">
      <alignment vertical="center"/>
    </xf>
    <xf numFmtId="4" fontId="1" fillId="6" borderId="33" xfId="7" applyNumberFormat="1" applyFill="1" applyBorder="1" applyAlignment="1">
      <alignment vertical="center"/>
    </xf>
    <xf numFmtId="4" fontId="1" fillId="6" borderId="39" xfId="7" applyNumberFormat="1" applyFill="1" applyBorder="1" applyAlignment="1">
      <alignment vertical="center"/>
    </xf>
    <xf numFmtId="4" fontId="1" fillId="6" borderId="54" xfId="7" applyNumberFormat="1" applyFill="1" applyBorder="1" applyAlignment="1">
      <alignment vertical="center"/>
    </xf>
    <xf numFmtId="4" fontId="1" fillId="6" borderId="46" xfId="7" applyNumberFormat="1" applyFill="1" applyBorder="1" applyAlignment="1">
      <alignment vertical="center"/>
    </xf>
    <xf numFmtId="4" fontId="1" fillId="6" borderId="29" xfId="7" applyNumberFormat="1" applyFill="1" applyBorder="1" applyAlignment="1">
      <alignment vertical="center"/>
    </xf>
    <xf numFmtId="4" fontId="1" fillId="6" borderId="79" xfId="7" applyNumberFormat="1" applyFill="1" applyBorder="1" applyAlignment="1">
      <alignment vertical="center"/>
    </xf>
    <xf numFmtId="4" fontId="1" fillId="6" borderId="23" xfId="7" applyNumberFormat="1" applyFill="1" applyBorder="1" applyAlignment="1">
      <alignment vertical="center"/>
    </xf>
    <xf numFmtId="4" fontId="1" fillId="6" borderId="34" xfId="7" applyNumberFormat="1" applyFill="1" applyBorder="1" applyAlignment="1">
      <alignment vertical="center"/>
    </xf>
    <xf numFmtId="4" fontId="1" fillId="6" borderId="41" xfId="7" applyNumberFormat="1" applyFill="1" applyBorder="1" applyAlignment="1">
      <alignment vertical="center"/>
    </xf>
    <xf numFmtId="4" fontId="1" fillId="6" borderId="51" xfId="7" applyNumberFormat="1" applyFill="1" applyBorder="1" applyAlignment="1">
      <alignment vertical="center"/>
    </xf>
    <xf numFmtId="4" fontId="1" fillId="6" borderId="23" xfId="7" applyNumberFormat="1" applyFont="1" applyFill="1" applyBorder="1" applyAlignment="1">
      <alignment vertical="center"/>
    </xf>
    <xf numFmtId="4" fontId="1" fillId="6" borderId="40" xfId="7" applyNumberFormat="1" applyFont="1" applyFill="1" applyBorder="1" applyAlignment="1">
      <alignment horizontal="center" vertical="center" wrapText="1"/>
    </xf>
    <xf numFmtId="4" fontId="1" fillId="6" borderId="47" xfId="7" applyNumberFormat="1" applyFont="1" applyFill="1" applyBorder="1" applyAlignment="1">
      <alignment horizontal="center" vertical="center" wrapText="1"/>
    </xf>
    <xf numFmtId="4" fontId="1" fillId="8" borderId="98" xfId="7" applyNumberFormat="1" applyFont="1" applyFill="1" applyBorder="1" applyAlignment="1">
      <alignment vertical="center"/>
    </xf>
    <xf numFmtId="4" fontId="1" fillId="8" borderId="28" xfId="7" applyNumberFormat="1" applyFill="1" applyBorder="1" applyAlignment="1">
      <alignment horizontal="right" vertical="center"/>
    </xf>
    <xf numFmtId="4" fontId="1" fillId="0" borderId="17" xfId="7" applyNumberFormat="1" applyFill="1" applyBorder="1" applyAlignment="1">
      <alignment horizontal="right" vertical="center"/>
    </xf>
    <xf numFmtId="4" fontId="1" fillId="0" borderId="18" xfId="7" applyNumberFormat="1" applyFill="1" applyBorder="1" applyAlignment="1">
      <alignment horizontal="right" vertical="center"/>
    </xf>
    <xf numFmtId="4" fontId="1" fillId="0" borderId="19" xfId="7" applyNumberFormat="1" applyFill="1" applyBorder="1" applyAlignment="1">
      <alignment horizontal="right" vertical="center"/>
    </xf>
    <xf numFmtId="4" fontId="1" fillId="0" borderId="20" xfId="7" applyNumberFormat="1" applyFill="1" applyBorder="1" applyAlignment="1">
      <alignment horizontal="right" vertical="center"/>
    </xf>
    <xf numFmtId="4" fontId="1" fillId="0" borderId="21" xfId="7" applyNumberFormat="1" applyFill="1" applyBorder="1" applyAlignment="1">
      <alignment horizontal="right" vertical="center"/>
    </xf>
    <xf numFmtId="4" fontId="1" fillId="8" borderId="30" xfId="7" applyNumberFormat="1" applyFill="1" applyBorder="1" applyAlignment="1">
      <alignment vertical="center"/>
    </xf>
    <xf numFmtId="4" fontId="1" fillId="8" borderId="32" xfId="7" applyNumberFormat="1" applyFill="1" applyBorder="1" applyAlignment="1">
      <alignment horizontal="right" vertical="center"/>
    </xf>
    <xf numFmtId="4" fontId="1" fillId="0" borderId="25" xfId="7" applyNumberFormat="1" applyFill="1" applyBorder="1" applyAlignment="1">
      <alignment horizontal="right" vertical="center"/>
    </xf>
    <xf numFmtId="4" fontId="1" fillId="0" borderId="26" xfId="7" applyNumberFormat="1" applyFill="1" applyBorder="1" applyAlignment="1">
      <alignment horizontal="right" vertical="center"/>
    </xf>
    <xf numFmtId="4" fontId="1" fillId="0" borderId="27" xfId="7" applyNumberFormat="1" applyFill="1" applyBorder="1" applyAlignment="1">
      <alignment horizontal="right" vertical="center"/>
    </xf>
    <xf numFmtId="4" fontId="1" fillId="0" borderId="28" xfId="7" applyNumberFormat="1" applyFill="1" applyBorder="1" applyAlignment="1">
      <alignment horizontal="right" vertical="center"/>
    </xf>
    <xf numFmtId="164" fontId="1" fillId="0" borderId="26" xfId="7" applyNumberFormat="1" applyFill="1" applyBorder="1" applyAlignment="1">
      <alignment horizontal="right" vertical="center"/>
    </xf>
    <xf numFmtId="4" fontId="1" fillId="0" borderId="29" xfId="7" applyNumberFormat="1" applyFill="1" applyBorder="1" applyAlignment="1">
      <alignment horizontal="right" vertical="center"/>
    </xf>
    <xf numFmtId="4" fontId="1" fillId="0" borderId="30" xfId="7" applyNumberFormat="1" applyFill="1" applyBorder="1" applyAlignment="1">
      <alignment horizontal="right" vertical="center"/>
    </xf>
    <xf numFmtId="4" fontId="1" fillId="0" borderId="23" xfId="7" applyNumberFormat="1" applyFill="1" applyBorder="1" applyAlignment="1">
      <alignment horizontal="right" vertical="center"/>
    </xf>
    <xf numFmtId="4" fontId="1" fillId="0" borderId="31" xfId="7" applyNumberFormat="1" applyFill="1" applyBorder="1" applyAlignment="1">
      <alignment horizontal="right" vertical="center"/>
    </xf>
    <xf numFmtId="4" fontId="1" fillId="0" borderId="32" xfId="7" applyNumberFormat="1" applyFill="1" applyBorder="1" applyAlignment="1">
      <alignment horizontal="right" vertical="center"/>
    </xf>
    <xf numFmtId="4" fontId="1" fillId="0" borderId="33" xfId="7" applyNumberFormat="1" applyFill="1" applyBorder="1" applyAlignment="1">
      <alignment horizontal="right" vertical="center"/>
    </xf>
    <xf numFmtId="4" fontId="1" fillId="8" borderId="36" xfId="7" applyNumberFormat="1" applyFill="1" applyBorder="1" applyAlignment="1">
      <alignment vertical="center"/>
    </xf>
    <xf numFmtId="4" fontId="1" fillId="8" borderId="38" xfId="7" applyNumberFormat="1" applyFill="1" applyBorder="1" applyAlignment="1">
      <alignment horizontal="right" vertical="center"/>
    </xf>
    <xf numFmtId="4" fontId="1" fillId="0" borderId="36" xfId="7" applyNumberFormat="1" applyFill="1" applyBorder="1" applyAlignment="1">
      <alignment horizontal="right" vertical="center"/>
    </xf>
    <xf numFmtId="4" fontId="1" fillId="0" borderId="34" xfId="7" applyNumberFormat="1" applyFill="1" applyBorder="1" applyAlignment="1">
      <alignment horizontal="right" vertical="center"/>
    </xf>
    <xf numFmtId="4" fontId="1" fillId="0" borderId="37" xfId="7" applyNumberFormat="1" applyFill="1" applyBorder="1" applyAlignment="1">
      <alignment horizontal="right" vertical="center"/>
    </xf>
    <xf numFmtId="4" fontId="1" fillId="0" borderId="38" xfId="7" applyNumberFormat="1" applyFill="1" applyBorder="1" applyAlignment="1">
      <alignment horizontal="right" vertical="center"/>
    </xf>
    <xf numFmtId="4" fontId="1" fillId="0" borderId="39" xfId="7" applyNumberFormat="1" applyFill="1" applyBorder="1" applyAlignment="1">
      <alignment horizontal="right" vertical="center"/>
    </xf>
    <xf numFmtId="4" fontId="1" fillId="8" borderId="42" xfId="7" applyNumberFormat="1" applyFill="1" applyBorder="1" applyAlignment="1">
      <alignment vertical="center"/>
    </xf>
    <xf numFmtId="4" fontId="1" fillId="8" borderId="44" xfId="7" applyNumberFormat="1" applyFill="1" applyBorder="1" applyAlignment="1">
      <alignment horizontal="right" vertical="center"/>
    </xf>
    <xf numFmtId="4" fontId="1" fillId="0" borderId="42" xfId="7" applyNumberFormat="1" applyFill="1" applyBorder="1" applyAlignment="1">
      <alignment horizontal="right" vertical="center"/>
    </xf>
    <xf numFmtId="4" fontId="1" fillId="0" borderId="41" xfId="7" applyNumberFormat="1" applyFill="1" applyBorder="1" applyAlignment="1">
      <alignment horizontal="right" vertical="center"/>
    </xf>
    <xf numFmtId="4" fontId="1" fillId="0" borderId="43" xfId="7" applyNumberFormat="1" applyFill="1" applyBorder="1" applyAlignment="1">
      <alignment horizontal="right" vertical="center"/>
    </xf>
    <xf numFmtId="4" fontId="1" fillId="0" borderId="44" xfId="7" applyNumberFormat="1" applyFill="1" applyBorder="1" applyAlignment="1">
      <alignment horizontal="right" vertical="center"/>
    </xf>
    <xf numFmtId="4" fontId="1" fillId="0" borderId="45" xfId="7" applyNumberFormat="1" applyFill="1" applyBorder="1" applyAlignment="1">
      <alignment horizontal="right" vertical="center"/>
    </xf>
    <xf numFmtId="4" fontId="1" fillId="0" borderId="46" xfId="7" applyNumberFormat="1" applyFill="1" applyBorder="1" applyAlignment="1">
      <alignment horizontal="right" vertical="center"/>
    </xf>
    <xf numFmtId="4" fontId="11" fillId="0" borderId="48" xfId="11" applyNumberFormat="1" applyFill="1" applyBorder="1" applyAlignment="1">
      <alignment horizontal="right"/>
    </xf>
    <xf numFmtId="4" fontId="1" fillId="0" borderId="49" xfId="7" applyNumberFormat="1" applyFill="1" applyBorder="1" applyAlignment="1">
      <alignment horizontal="right" vertical="center"/>
    </xf>
    <xf numFmtId="4" fontId="1" fillId="0" borderId="76" xfId="7" applyNumberFormat="1" applyFill="1" applyBorder="1" applyAlignment="1">
      <alignment horizontal="right" vertical="center"/>
    </xf>
    <xf numFmtId="4" fontId="1" fillId="0" borderId="77" xfId="7" applyNumberFormat="1" applyFill="1" applyBorder="1" applyAlignment="1">
      <alignment horizontal="right" vertical="center"/>
    </xf>
    <xf numFmtId="4" fontId="1" fillId="0" borderId="78" xfId="7" applyNumberFormat="1" applyFill="1" applyBorder="1" applyAlignment="1">
      <alignment horizontal="right" vertical="center"/>
    </xf>
    <xf numFmtId="4" fontId="1" fillId="0" borderId="73" xfId="7" applyNumberFormat="1" applyFill="1" applyBorder="1" applyAlignment="1">
      <alignment horizontal="right" vertical="center"/>
    </xf>
    <xf numFmtId="4" fontId="1" fillId="0" borderId="79" xfId="7" applyNumberFormat="1" applyFill="1" applyBorder="1" applyAlignment="1">
      <alignment horizontal="right" vertical="center"/>
    </xf>
    <xf numFmtId="4" fontId="11" fillId="0" borderId="30" xfId="11" applyNumberFormat="1" applyFill="1" applyBorder="1" applyAlignment="1">
      <alignment horizontal="right"/>
    </xf>
    <xf numFmtId="4" fontId="1" fillId="8" borderId="25" xfId="7" applyNumberFormat="1" applyFill="1" applyBorder="1" applyAlignment="1">
      <alignment vertical="center"/>
    </xf>
    <xf numFmtId="4" fontId="1" fillId="0" borderId="74" xfId="7" applyNumberFormat="1" applyFill="1" applyBorder="1" applyAlignment="1">
      <alignment horizontal="right" vertical="center"/>
    </xf>
    <xf numFmtId="4" fontId="1" fillId="0" borderId="58" xfId="7" applyNumberFormat="1" applyFill="1" applyBorder="1" applyAlignment="1">
      <alignment horizontal="right" vertical="center"/>
    </xf>
    <xf numFmtId="4" fontId="1" fillId="8" borderId="53" xfId="7" applyNumberFormat="1" applyFill="1" applyBorder="1" applyAlignment="1">
      <alignment horizontal="right" vertical="center"/>
    </xf>
    <xf numFmtId="4" fontId="1" fillId="0" borderId="45" xfId="7" applyNumberFormat="1" applyBorder="1" applyAlignment="1">
      <alignment horizontal="right" vertical="center"/>
    </xf>
    <xf numFmtId="4" fontId="1" fillId="0" borderId="51" xfId="7" applyNumberFormat="1" applyBorder="1" applyAlignment="1">
      <alignment horizontal="right" vertical="center"/>
    </xf>
    <xf numFmtId="4" fontId="1" fillId="0" borderId="52" xfId="7" applyNumberFormat="1" applyBorder="1" applyAlignment="1">
      <alignment horizontal="right" vertical="center"/>
    </xf>
    <xf numFmtId="4" fontId="1" fillId="0" borderId="96" xfId="7" applyNumberFormat="1" applyBorder="1" applyAlignment="1">
      <alignment horizontal="right" vertical="center"/>
    </xf>
    <xf numFmtId="4" fontId="1" fillId="0" borderId="30" xfId="7" applyNumberFormat="1" applyBorder="1" applyAlignment="1">
      <alignment horizontal="right" vertical="center"/>
    </xf>
    <xf numFmtId="4" fontId="1" fillId="0" borderId="95" xfId="7" applyNumberFormat="1" applyFill="1" applyBorder="1" applyAlignment="1">
      <alignment horizontal="right" vertical="center"/>
    </xf>
    <xf numFmtId="4" fontId="1" fillId="0" borderId="99" xfId="7" applyNumberFormat="1" applyFill="1" applyBorder="1" applyAlignment="1">
      <alignment horizontal="right" vertical="center"/>
    </xf>
    <xf numFmtId="4" fontId="1" fillId="0" borderId="69" xfId="7" applyNumberFormat="1" applyFill="1" applyBorder="1" applyAlignment="1">
      <alignment horizontal="right" vertical="center"/>
    </xf>
    <xf numFmtId="4" fontId="1" fillId="0" borderId="69" xfId="7" applyNumberFormat="1" applyBorder="1" applyAlignment="1">
      <alignment horizontal="right" vertical="center"/>
    </xf>
    <xf numFmtId="4" fontId="1" fillId="0" borderId="70" xfId="7" applyNumberFormat="1" applyFill="1" applyBorder="1" applyAlignment="1">
      <alignment horizontal="right" vertical="center"/>
    </xf>
    <xf numFmtId="4" fontId="1" fillId="8" borderId="100" xfId="7" applyNumberFormat="1" applyFill="1" applyBorder="1" applyAlignment="1">
      <alignment horizontal="right" vertical="center"/>
    </xf>
    <xf numFmtId="4" fontId="11" fillId="0" borderId="70" xfId="11" applyNumberFormat="1" applyBorder="1" applyAlignment="1">
      <alignment horizontal="right"/>
    </xf>
    <xf numFmtId="4" fontId="1" fillId="0" borderId="51" xfId="7" applyNumberFormat="1" applyFill="1" applyBorder="1" applyAlignment="1">
      <alignment horizontal="right" vertical="center"/>
    </xf>
    <xf numFmtId="4" fontId="1" fillId="0" borderId="52" xfId="7" applyNumberFormat="1" applyFill="1" applyBorder="1" applyAlignment="1">
      <alignment horizontal="right" vertical="center"/>
    </xf>
    <xf numFmtId="4" fontId="1" fillId="0" borderId="53" xfId="7" applyNumberFormat="1" applyFill="1" applyBorder="1" applyAlignment="1">
      <alignment horizontal="right" vertical="center"/>
    </xf>
    <xf numFmtId="4" fontId="1" fillId="0" borderId="54" xfId="7" applyNumberFormat="1" applyFill="1" applyBorder="1" applyAlignment="1">
      <alignment horizontal="right" vertical="center"/>
    </xf>
    <xf numFmtId="4" fontId="1" fillId="4" borderId="0" xfId="11" applyNumberFormat="1" applyFont="1" applyFill="1" applyAlignment="1">
      <alignment horizontal="right"/>
    </xf>
    <xf numFmtId="4" fontId="1" fillId="0" borderId="55" xfId="7" applyNumberFormat="1" applyFill="1" applyBorder="1" applyAlignment="1">
      <alignment horizontal="right" vertical="center"/>
    </xf>
    <xf numFmtId="4" fontId="1" fillId="0" borderId="56" xfId="7" applyNumberFormat="1" applyFill="1" applyBorder="1" applyAlignment="1">
      <alignment horizontal="right" vertical="center"/>
    </xf>
    <xf numFmtId="4" fontId="1" fillId="0" borderId="57" xfId="7" applyNumberFormat="1" applyFill="1" applyBorder="1" applyAlignment="1">
      <alignment horizontal="right" vertical="center"/>
    </xf>
    <xf numFmtId="4" fontId="1" fillId="0" borderId="59" xfId="7" applyNumberFormat="1" applyFill="1" applyBorder="1" applyAlignment="1">
      <alignment horizontal="right" vertical="center"/>
    </xf>
    <xf numFmtId="4" fontId="1" fillId="8" borderId="78" xfId="7" applyNumberFormat="1" applyFill="1" applyBorder="1" applyAlignment="1">
      <alignment horizontal="right" vertical="center"/>
    </xf>
    <xf numFmtId="4" fontId="1" fillId="8" borderId="30" xfId="7" applyNumberFormat="1" applyFont="1" applyFill="1" applyBorder="1" applyAlignment="1">
      <alignment vertical="center"/>
    </xf>
    <xf numFmtId="4" fontId="1" fillId="8" borderId="101" xfId="7" applyNumberFormat="1" applyFill="1" applyBorder="1" applyAlignment="1">
      <alignment vertical="center"/>
    </xf>
    <xf numFmtId="4" fontId="1" fillId="8" borderId="0" xfId="7" applyNumberFormat="1" applyFill="1" applyBorder="1" applyAlignment="1">
      <alignment horizontal="right" vertical="center"/>
    </xf>
    <xf numFmtId="4" fontId="9" fillId="7" borderId="64" xfId="9" applyNumberFormat="1" applyFont="1" applyFill="1" applyBorder="1" applyAlignment="1">
      <alignment horizontal="right" vertical="center"/>
    </xf>
    <xf numFmtId="4" fontId="9" fillId="7" borderId="65" xfId="9" applyNumberFormat="1" applyFont="1" applyFill="1" applyBorder="1" applyAlignment="1">
      <alignment horizontal="right" vertical="center"/>
    </xf>
    <xf numFmtId="4" fontId="9" fillId="7" borderId="66" xfId="9" applyNumberFormat="1" applyFont="1" applyFill="1" applyBorder="1" applyAlignment="1">
      <alignment horizontal="right" vertical="center"/>
    </xf>
    <xf numFmtId="4" fontId="1" fillId="6" borderId="98" xfId="7" applyNumberFormat="1" applyFont="1" applyFill="1" applyBorder="1" applyAlignment="1">
      <alignment vertical="center"/>
    </xf>
    <xf numFmtId="4" fontId="1" fillId="6" borderId="28" xfId="7" applyNumberFormat="1" applyFill="1" applyBorder="1" applyAlignment="1">
      <alignment horizontal="right" vertical="center"/>
    </xf>
    <xf numFmtId="4" fontId="1" fillId="6" borderId="30" xfId="7" applyNumberFormat="1" applyFill="1" applyBorder="1" applyAlignment="1">
      <alignment vertical="center"/>
    </xf>
    <xf numFmtId="4" fontId="1" fillId="6" borderId="32" xfId="7" applyNumberFormat="1" applyFill="1" applyBorder="1" applyAlignment="1">
      <alignment horizontal="right" vertical="center"/>
    </xf>
    <xf numFmtId="4" fontId="1" fillId="6" borderId="36" xfId="7" applyNumberFormat="1" applyFill="1" applyBorder="1" applyAlignment="1">
      <alignment vertical="center"/>
    </xf>
    <xf numFmtId="4" fontId="1" fillId="6" borderId="38" xfId="7" applyNumberFormat="1" applyFill="1" applyBorder="1" applyAlignment="1">
      <alignment horizontal="right" vertical="center"/>
    </xf>
    <xf numFmtId="4" fontId="1" fillId="6" borderId="42" xfId="7" applyNumberFormat="1" applyFill="1" applyBorder="1" applyAlignment="1">
      <alignment vertical="center"/>
    </xf>
    <xf numFmtId="4" fontId="1" fillId="6" borderId="44" xfId="7" applyNumberFormat="1" applyFill="1" applyBorder="1" applyAlignment="1">
      <alignment horizontal="right" vertical="center"/>
    </xf>
    <xf numFmtId="4" fontId="1" fillId="0" borderId="48" xfId="11" applyNumberFormat="1" applyFont="1" applyFill="1" applyBorder="1" applyAlignment="1">
      <alignment horizontal="right"/>
    </xf>
    <xf numFmtId="4" fontId="1" fillId="0" borderId="30" xfId="11" applyNumberFormat="1" applyFont="1" applyFill="1" applyBorder="1" applyAlignment="1">
      <alignment horizontal="right"/>
    </xf>
    <xf numFmtId="4" fontId="1" fillId="6" borderId="25" xfId="7" applyNumberFormat="1" applyFill="1" applyBorder="1" applyAlignment="1">
      <alignment vertical="center"/>
    </xf>
    <xf numFmtId="4" fontId="1" fillId="6" borderId="53" xfId="7" applyNumberFormat="1" applyFill="1" applyBorder="1" applyAlignment="1">
      <alignment horizontal="right" vertical="center"/>
    </xf>
    <xf numFmtId="4" fontId="1" fillId="6" borderId="100" xfId="7" applyNumberFormat="1" applyFill="1" applyBorder="1" applyAlignment="1">
      <alignment horizontal="right" vertical="center"/>
    </xf>
    <xf numFmtId="4" fontId="1" fillId="6" borderId="78" xfId="7" applyNumberFormat="1" applyFill="1" applyBorder="1" applyAlignment="1">
      <alignment horizontal="right" vertical="center"/>
    </xf>
    <xf numFmtId="4" fontId="1" fillId="6" borderId="30" xfId="7" applyNumberFormat="1" applyFont="1" applyFill="1" applyBorder="1" applyAlignment="1">
      <alignment vertical="center"/>
    </xf>
    <xf numFmtId="4" fontId="1" fillId="6" borderId="101" xfId="7" applyNumberFormat="1" applyFill="1" applyBorder="1" applyAlignment="1">
      <alignment vertical="center"/>
    </xf>
    <xf numFmtId="4" fontId="1" fillId="6" borderId="0" xfId="7" applyNumberFormat="1" applyFill="1" applyBorder="1" applyAlignment="1">
      <alignment horizontal="right" vertical="center"/>
    </xf>
    <xf numFmtId="4" fontId="1" fillId="0" borderId="54" xfId="7" applyNumberFormat="1" applyBorder="1" applyAlignment="1">
      <alignment horizontal="right" vertical="center"/>
    </xf>
    <xf numFmtId="4" fontId="1" fillId="0" borderId="83" xfId="7" applyNumberFormat="1" applyFill="1" applyBorder="1" applyAlignment="1">
      <alignment horizontal="right" vertical="center"/>
    </xf>
    <xf numFmtId="4" fontId="1" fillId="0" borderId="83" xfId="11" applyNumberFormat="1" applyFont="1" applyBorder="1" applyAlignment="1">
      <alignment horizontal="right"/>
    </xf>
    <xf numFmtId="4" fontId="1" fillId="4" borderId="0" xfId="11" applyNumberFormat="1" applyFont="1" applyFill="1" applyBorder="1" applyAlignment="1">
      <alignment horizontal="right"/>
    </xf>
    <xf numFmtId="4" fontId="9" fillId="7" borderId="67" xfId="9" applyNumberFormat="1" applyFont="1" applyFill="1" applyBorder="1" applyAlignment="1">
      <alignment horizontal="right" vertical="center"/>
    </xf>
    <xf numFmtId="4" fontId="1" fillId="6" borderId="58" xfId="7" applyNumberFormat="1" applyFill="1" applyBorder="1" applyAlignment="1">
      <alignment horizontal="right" vertical="center"/>
    </xf>
    <xf numFmtId="4" fontId="10" fillId="0" borderId="105" xfId="14" applyNumberFormat="1" applyBorder="1" applyAlignment="1">
      <alignment horizontal="right"/>
    </xf>
    <xf numFmtId="4" fontId="10" fillId="0" borderId="55" xfId="14" applyNumberFormat="1" applyBorder="1" applyAlignment="1">
      <alignment horizontal="right"/>
    </xf>
    <xf numFmtId="4" fontId="1" fillId="0" borderId="107" xfId="7" applyNumberFormat="1" applyFill="1" applyBorder="1" applyAlignment="1">
      <alignment horizontal="right" vertical="center"/>
    </xf>
    <xf numFmtId="4" fontId="10" fillId="0" borderId="96" xfId="14" applyNumberFormat="1" applyBorder="1" applyAlignment="1">
      <alignment horizontal="right"/>
    </xf>
    <xf numFmtId="4" fontId="10" fillId="0" borderId="45" xfId="14" applyNumberFormat="1" applyBorder="1" applyAlignment="1">
      <alignment horizontal="right"/>
    </xf>
    <xf numFmtId="4" fontId="10" fillId="0" borderId="49" xfId="14" applyNumberFormat="1" applyBorder="1" applyAlignment="1">
      <alignment horizontal="right"/>
    </xf>
    <xf numFmtId="4" fontId="10" fillId="0" borderId="30" xfId="14" applyNumberFormat="1" applyBorder="1" applyAlignment="1">
      <alignment horizontal="right"/>
    </xf>
    <xf numFmtId="4" fontId="1" fillId="0" borderId="108" xfId="7" applyNumberFormat="1" applyFill="1" applyBorder="1" applyAlignment="1">
      <alignment horizontal="right" vertical="center"/>
    </xf>
    <xf numFmtId="4" fontId="1" fillId="6" borderId="110" xfId="7" applyNumberFormat="1" applyFill="1" applyBorder="1" applyAlignment="1">
      <alignment vertical="center"/>
    </xf>
    <xf numFmtId="4" fontId="1" fillId="0" borderId="96" xfId="7" applyNumberFormat="1" applyFill="1" applyBorder="1" applyAlignment="1">
      <alignment horizontal="right" vertical="center"/>
    </xf>
    <xf numFmtId="4" fontId="10" fillId="0" borderId="54" xfId="14" applyNumberFormat="1" applyBorder="1" applyAlignment="1">
      <alignment horizontal="right"/>
    </xf>
    <xf numFmtId="4" fontId="10" fillId="0" borderId="36" xfId="14" applyNumberFormat="1" applyBorder="1" applyAlignment="1">
      <alignment horizontal="right"/>
    </xf>
    <xf numFmtId="4" fontId="1" fillId="0" borderId="42" xfId="7" applyNumberFormat="1" applyBorder="1" applyAlignment="1">
      <alignment horizontal="right" vertical="center"/>
    </xf>
    <xf numFmtId="4" fontId="1" fillId="0" borderId="108" xfId="7" applyNumberFormat="1" applyBorder="1" applyAlignment="1">
      <alignment horizontal="right" vertical="center"/>
    </xf>
    <xf numFmtId="4" fontId="1" fillId="0" borderId="44" xfId="7" applyNumberFormat="1" applyBorder="1" applyAlignment="1">
      <alignment horizontal="right" vertical="center"/>
    </xf>
    <xf numFmtId="4" fontId="1" fillId="0" borderId="46" xfId="7" applyNumberFormat="1" applyBorder="1" applyAlignment="1">
      <alignment horizontal="right" vertical="center"/>
    </xf>
    <xf numFmtId="4" fontId="1" fillId="4" borderId="107" xfId="11" applyNumberFormat="1" applyFont="1" applyFill="1" applyBorder="1" applyAlignment="1">
      <alignment horizontal="right"/>
    </xf>
    <xf numFmtId="4" fontId="10" fillId="0" borderId="39" xfId="14" applyNumberFormat="1" applyBorder="1" applyAlignment="1">
      <alignment horizontal="right"/>
    </xf>
    <xf numFmtId="4" fontId="10" fillId="0" borderId="53" xfId="14" applyNumberFormat="1" applyBorder="1" applyAlignment="1">
      <alignment horizontal="right"/>
    </xf>
    <xf numFmtId="4" fontId="10" fillId="0" borderId="32" xfId="14" applyNumberFormat="1" applyBorder="1" applyAlignment="1">
      <alignment horizontal="right"/>
    </xf>
    <xf numFmtId="4" fontId="1" fillId="6" borderId="24" xfId="7" applyNumberFormat="1" applyFill="1" applyBorder="1" applyAlignment="1">
      <alignment horizontal="right" vertical="center"/>
    </xf>
    <xf numFmtId="4" fontId="1" fillId="6" borderId="35" xfId="7" applyNumberFormat="1" applyFill="1" applyBorder="1" applyAlignment="1">
      <alignment horizontal="right" vertical="center"/>
    </xf>
    <xf numFmtId="4" fontId="10" fillId="0" borderId="107" xfId="14" applyNumberFormat="1" applyBorder="1" applyAlignment="1">
      <alignment horizontal="right"/>
    </xf>
    <xf numFmtId="4" fontId="10" fillId="0" borderId="38" xfId="14" applyNumberFormat="1" applyBorder="1" applyAlignment="1">
      <alignment horizontal="right"/>
    </xf>
    <xf numFmtId="4" fontId="1" fillId="6" borderId="50" xfId="7" applyNumberFormat="1" applyFill="1" applyBorder="1" applyAlignment="1">
      <alignment horizontal="right" vertical="center"/>
    </xf>
    <xf numFmtId="4" fontId="9" fillId="7" borderId="9" xfId="9" applyNumberFormat="1" applyFont="1" applyFill="1" applyBorder="1" applyAlignment="1">
      <alignment horizontal="right" vertical="center"/>
    </xf>
    <xf numFmtId="4" fontId="9" fillId="7" borderId="11" xfId="9" applyNumberFormat="1" applyFont="1" applyFill="1" applyBorder="1" applyAlignment="1">
      <alignment horizontal="right" vertical="center"/>
    </xf>
    <xf numFmtId="4" fontId="9" fillId="7" borderId="104" xfId="9" applyNumberFormat="1" applyFont="1" applyFill="1" applyBorder="1" applyAlignment="1">
      <alignment horizontal="right" vertical="center"/>
    </xf>
    <xf numFmtId="4" fontId="9" fillId="7" borderId="13" xfId="9" applyNumberFormat="1" applyFont="1" applyFill="1" applyBorder="1" applyAlignment="1">
      <alignment horizontal="right" vertical="center"/>
    </xf>
    <xf numFmtId="4" fontId="9" fillId="7" borderId="14" xfId="9" applyNumberFormat="1" applyFont="1" applyFill="1" applyBorder="1" applyAlignment="1">
      <alignment horizontal="right" vertical="center"/>
    </xf>
    <xf numFmtId="4" fontId="1" fillId="0" borderId="55" xfId="7" applyNumberFormat="1" applyFont="1" applyFill="1" applyBorder="1" applyAlignment="1">
      <alignment horizontal="right" vertical="center"/>
    </xf>
    <xf numFmtId="4" fontId="12" fillId="0" borderId="105" xfId="14" applyNumberFormat="1" applyFont="1" applyBorder="1" applyAlignment="1">
      <alignment horizontal="right"/>
    </xf>
    <xf numFmtId="4" fontId="1" fillId="0" borderId="58" xfId="7" applyNumberFormat="1" applyFont="1" applyFill="1" applyBorder="1" applyAlignment="1">
      <alignment horizontal="right" vertical="center"/>
    </xf>
    <xf numFmtId="4" fontId="12" fillId="0" borderId="55" xfId="14" applyNumberFormat="1" applyFont="1" applyBorder="1" applyAlignment="1">
      <alignment horizontal="right"/>
    </xf>
    <xf numFmtId="4" fontId="1" fillId="0" borderId="17" xfId="7" applyNumberFormat="1" applyFont="1" applyFill="1" applyBorder="1" applyAlignment="1">
      <alignment horizontal="right" vertical="center"/>
    </xf>
    <xf numFmtId="4" fontId="1" fillId="0" borderId="59" xfId="7" applyNumberFormat="1" applyFont="1" applyFill="1" applyBorder="1" applyAlignment="1">
      <alignment horizontal="right" vertical="center"/>
    </xf>
    <xf numFmtId="4" fontId="1" fillId="0" borderId="30" xfId="7" applyNumberFormat="1" applyFont="1" applyFill="1" applyBorder="1" applyAlignment="1">
      <alignment horizontal="right" vertical="center"/>
    </xf>
    <xf numFmtId="4" fontId="1" fillId="0" borderId="49" xfId="7" applyNumberFormat="1" applyFont="1" applyFill="1" applyBorder="1" applyAlignment="1">
      <alignment horizontal="right" vertical="center"/>
    </xf>
    <xf numFmtId="4" fontId="1" fillId="0" borderId="32" xfId="7" applyNumberFormat="1" applyFont="1" applyFill="1" applyBorder="1" applyAlignment="1">
      <alignment horizontal="right" vertical="center"/>
    </xf>
    <xf numFmtId="4" fontId="1" fillId="0" borderId="33" xfId="7" applyNumberFormat="1" applyFont="1" applyFill="1" applyBorder="1" applyAlignment="1">
      <alignment horizontal="right" vertical="center"/>
    </xf>
    <xf numFmtId="4" fontId="1" fillId="0" borderId="36" xfId="7" applyNumberFormat="1" applyFont="1" applyFill="1" applyBorder="1" applyAlignment="1">
      <alignment horizontal="right" vertical="center"/>
    </xf>
    <xf numFmtId="4" fontId="1" fillId="0" borderId="107" xfId="7" applyNumberFormat="1" applyFont="1" applyFill="1" applyBorder="1" applyAlignment="1">
      <alignment horizontal="right" vertical="center"/>
    </xf>
    <xf numFmtId="4" fontId="1" fillId="0" borderId="38" xfId="7" applyNumberFormat="1" applyFont="1" applyFill="1" applyBorder="1" applyAlignment="1">
      <alignment horizontal="right" vertical="center"/>
    </xf>
    <xf numFmtId="4" fontId="1" fillId="0" borderId="39" xfId="7" applyNumberFormat="1" applyFont="1" applyFill="1" applyBorder="1" applyAlignment="1">
      <alignment horizontal="right" vertical="center"/>
    </xf>
    <xf numFmtId="4" fontId="1" fillId="0" borderId="45" xfId="7" applyNumberFormat="1" applyFont="1" applyFill="1" applyBorder="1" applyAlignment="1">
      <alignment horizontal="right" vertical="center"/>
    </xf>
    <xf numFmtId="4" fontId="12" fillId="0" borderId="96" xfId="14" applyNumberFormat="1" applyFont="1" applyBorder="1" applyAlignment="1">
      <alignment horizontal="right"/>
    </xf>
    <xf numFmtId="4" fontId="1" fillId="0" borderId="53" xfId="7" applyNumberFormat="1" applyFont="1" applyFill="1" applyBorder="1" applyAlignment="1">
      <alignment horizontal="right" vertical="center"/>
    </xf>
    <xf numFmtId="4" fontId="12" fillId="0" borderId="45" xfId="14" applyNumberFormat="1" applyFont="1" applyBorder="1" applyAlignment="1">
      <alignment horizontal="right"/>
    </xf>
    <xf numFmtId="4" fontId="1" fillId="0" borderId="54" xfId="7" applyNumberFormat="1" applyFont="1" applyFill="1" applyBorder="1" applyAlignment="1">
      <alignment horizontal="right" vertical="center"/>
    </xf>
    <xf numFmtId="4" fontId="12" fillId="0" borderId="49" xfId="14" applyNumberFormat="1" applyFont="1" applyBorder="1" applyAlignment="1">
      <alignment horizontal="right"/>
    </xf>
    <xf numFmtId="4" fontId="12" fillId="0" borderId="30" xfId="14" applyNumberFormat="1" applyFont="1" applyBorder="1" applyAlignment="1">
      <alignment horizontal="right"/>
    </xf>
    <xf numFmtId="4" fontId="1" fillId="0" borderId="69" xfId="7" applyNumberFormat="1" applyFont="1" applyFill="1" applyBorder="1" applyAlignment="1">
      <alignment horizontal="right" vertical="center"/>
    </xf>
    <xf numFmtId="4" fontId="1" fillId="0" borderId="42" xfId="7" applyNumberFormat="1" applyFont="1" applyFill="1" applyBorder="1" applyAlignment="1">
      <alignment horizontal="right" vertical="center"/>
    </xf>
    <xf numFmtId="4" fontId="1" fillId="0" borderId="108" xfId="7" applyNumberFormat="1" applyFont="1" applyFill="1" applyBorder="1" applyAlignment="1">
      <alignment horizontal="right" vertical="center"/>
    </xf>
    <xf numFmtId="4" fontId="1" fillId="0" borderId="44" xfId="7" applyNumberFormat="1" applyFont="1" applyFill="1" applyBorder="1" applyAlignment="1">
      <alignment horizontal="right" vertical="center"/>
    </xf>
    <xf numFmtId="4" fontId="1" fillId="0" borderId="46" xfId="7" applyNumberFormat="1" applyFont="1" applyFill="1" applyBorder="1" applyAlignment="1">
      <alignment horizontal="right" vertical="center"/>
    </xf>
    <xf numFmtId="4" fontId="1" fillId="0" borderId="96" xfId="7" applyNumberFormat="1" applyFont="1" applyFill="1" applyBorder="1" applyAlignment="1">
      <alignment horizontal="right" vertical="center"/>
    </xf>
    <xf numFmtId="4" fontId="1" fillId="0" borderId="79" xfId="7" applyNumberFormat="1" applyFont="1" applyFill="1" applyBorder="1" applyAlignment="1">
      <alignment horizontal="right" vertical="center"/>
    </xf>
    <xf numFmtId="4" fontId="1" fillId="6" borderId="68" xfId="7" applyNumberFormat="1" applyFill="1" applyBorder="1" applyAlignment="1">
      <alignment horizontal="right" vertical="center"/>
    </xf>
    <xf numFmtId="4" fontId="1" fillId="0" borderId="25" xfId="7" applyNumberFormat="1" applyFont="1" applyFill="1" applyBorder="1" applyAlignment="1">
      <alignment horizontal="right" vertical="center"/>
    </xf>
    <xf numFmtId="4" fontId="1" fillId="6" borderId="60" xfId="7" applyNumberFormat="1" applyFill="1" applyBorder="1" applyAlignment="1">
      <alignment horizontal="right" vertical="center"/>
    </xf>
    <xf numFmtId="4" fontId="1" fillId="0" borderId="73" xfId="7" applyNumberFormat="1" applyFont="1" applyFill="1" applyBorder="1" applyAlignment="1">
      <alignment horizontal="right" vertical="center"/>
    </xf>
    <xf numFmtId="4" fontId="1" fillId="0" borderId="42" xfId="7" applyNumberFormat="1" applyFont="1" applyBorder="1" applyAlignment="1">
      <alignment horizontal="right" vertical="center"/>
    </xf>
    <xf numFmtId="4" fontId="1" fillId="0" borderId="108" xfId="7" applyNumberFormat="1" applyFont="1" applyBorder="1" applyAlignment="1">
      <alignment horizontal="right" vertical="center"/>
    </xf>
    <xf numFmtId="4" fontId="1" fillId="0" borderId="44" xfId="7" applyNumberFormat="1" applyFont="1" applyBorder="1" applyAlignment="1">
      <alignment horizontal="right" vertical="center"/>
    </xf>
    <xf numFmtId="4" fontId="1" fillId="0" borderId="46" xfId="7" applyNumberFormat="1" applyFont="1" applyBorder="1" applyAlignment="1">
      <alignment horizontal="right" vertical="center"/>
    </xf>
    <xf numFmtId="4" fontId="1" fillId="0" borderId="30" xfId="7" applyNumberFormat="1" applyFont="1" applyBorder="1" applyAlignment="1">
      <alignment horizontal="right" vertical="center"/>
    </xf>
    <xf numFmtId="4" fontId="12" fillId="0" borderId="36" xfId="14" applyNumberFormat="1" applyFont="1" applyBorder="1" applyAlignment="1">
      <alignment horizontal="right"/>
    </xf>
    <xf numFmtId="4" fontId="12" fillId="0" borderId="53" xfId="14" applyNumberFormat="1" applyFont="1" applyBorder="1" applyAlignment="1">
      <alignment horizontal="right"/>
    </xf>
    <xf numFmtId="4" fontId="12" fillId="0" borderId="32" xfId="14" applyNumberFormat="1" applyFont="1" applyBorder="1" applyAlignment="1">
      <alignment horizontal="right"/>
    </xf>
    <xf numFmtId="4" fontId="12" fillId="0" borderId="107" xfId="14" applyNumberFormat="1" applyFont="1" applyBorder="1" applyAlignment="1">
      <alignment horizontal="right"/>
    </xf>
    <xf numFmtId="4" fontId="12" fillId="0" borderId="38" xfId="14" applyNumberFormat="1" applyFont="1" applyBorder="1" applyAlignment="1">
      <alignment horizontal="right"/>
    </xf>
    <xf numFmtId="4" fontId="1" fillId="0" borderId="70" xfId="7" applyNumberFormat="1" applyFont="1" applyFill="1" applyBorder="1" applyAlignment="1">
      <alignment horizontal="right" vertical="center"/>
    </xf>
    <xf numFmtId="4" fontId="1" fillId="0" borderId="100" xfId="7" applyNumberFormat="1" applyFont="1" applyFill="1" applyBorder="1" applyAlignment="1">
      <alignment horizontal="right" vertical="center"/>
    </xf>
    <xf numFmtId="4" fontId="1" fillId="0" borderId="69" xfId="11" applyNumberFormat="1" applyFont="1" applyFill="1" applyBorder="1" applyAlignment="1">
      <alignment horizontal="right"/>
    </xf>
    <xf numFmtId="4" fontId="1" fillId="0" borderId="83" xfId="7" applyNumberFormat="1" applyFont="1" applyFill="1" applyBorder="1" applyAlignment="1">
      <alignment horizontal="right" vertical="center"/>
    </xf>
    <xf numFmtId="4" fontId="1" fillId="0" borderId="45" xfId="11" applyNumberFormat="1" applyFont="1" applyFill="1" applyBorder="1" applyAlignment="1">
      <alignment horizontal="right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2" xfId="4" applyFont="1" applyBorder="1" applyAlignment="1" applyProtection="1">
      <alignment vertical="center" wrapText="1"/>
    </xf>
    <xf numFmtId="4" fontId="1" fillId="6" borderId="106" xfId="7" applyNumberFormat="1" applyFont="1" applyFill="1" applyBorder="1" applyAlignment="1">
      <alignment horizontal="center" vertical="center" wrapText="1"/>
    </xf>
    <xf numFmtId="4" fontId="9" fillId="7" borderId="13" xfId="9" applyNumberFormat="1" applyFont="1" applyFill="1" applyBorder="1" applyAlignment="1">
      <alignment horizontal="center" vertical="center"/>
    </xf>
    <xf numFmtId="4" fontId="9" fillId="7" borderId="10" xfId="9" applyNumberFormat="1" applyFont="1" applyFill="1" applyBorder="1" applyAlignment="1">
      <alignment horizontal="center" vertical="center"/>
    </xf>
    <xf numFmtId="4" fontId="1" fillId="6" borderId="109" xfId="7" applyNumberFormat="1" applyFont="1" applyFill="1" applyBorder="1" applyAlignment="1">
      <alignment horizontal="center" vertical="center" wrapText="1"/>
    </xf>
    <xf numFmtId="4" fontId="1" fillId="6" borderId="44" xfId="7" applyNumberFormat="1" applyFont="1" applyFill="1" applyBorder="1" applyAlignment="1">
      <alignment horizontal="center" vertical="center" wrapText="1"/>
    </xf>
    <xf numFmtId="4" fontId="1" fillId="6" borderId="28" xfId="7" applyNumberFormat="1" applyFont="1" applyFill="1" applyBorder="1" applyAlignment="1">
      <alignment horizontal="center" vertical="center" wrapText="1"/>
    </xf>
    <xf numFmtId="4" fontId="1" fillId="6" borderId="38" xfId="7" applyNumberFormat="1" applyFont="1" applyFill="1" applyBorder="1" applyAlignment="1">
      <alignment horizontal="center" vertical="center" wrapText="1"/>
    </xf>
    <xf numFmtId="0" fontId="9" fillId="3" borderId="0" xfId="6" applyFont="1" applyFill="1" applyBorder="1" applyAlignment="1">
      <alignment horizontal="left" vertical="center" wrapText="1"/>
    </xf>
    <xf numFmtId="4" fontId="9" fillId="5" borderId="3" xfId="7" applyNumberFormat="1" applyFont="1" applyFill="1" applyBorder="1" applyAlignment="1">
      <alignment horizontal="center" vertical="center" wrapText="1"/>
    </xf>
    <xf numFmtId="4" fontId="9" fillId="5" borderId="9" xfId="7" applyNumberFormat="1" applyFont="1" applyFill="1" applyBorder="1" applyAlignment="1">
      <alignment horizontal="center" vertical="center" wrapText="1"/>
    </xf>
    <xf numFmtId="4" fontId="9" fillId="5" borderId="102" xfId="7" applyNumberFormat="1" applyFont="1" applyFill="1" applyBorder="1" applyAlignment="1">
      <alignment horizontal="center" vertical="center" wrapText="1"/>
    </xf>
    <xf numFmtId="4" fontId="9" fillId="5" borderId="14" xfId="7" applyNumberFormat="1" applyFont="1" applyFill="1" applyBorder="1" applyAlignment="1">
      <alignment horizontal="center" vertical="center" wrapText="1"/>
    </xf>
    <xf numFmtId="4" fontId="9" fillId="2" borderId="3" xfId="6" applyNumberFormat="1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1" fillId="6" borderId="40" xfId="7" applyNumberFormat="1" applyFont="1" applyFill="1" applyBorder="1" applyAlignment="1">
      <alignment horizontal="center" vertical="center" wrapText="1"/>
    </xf>
    <xf numFmtId="4" fontId="1" fillId="6" borderId="47" xfId="7" applyNumberFormat="1" applyFont="1" applyFill="1" applyBorder="1" applyAlignment="1">
      <alignment horizontal="center" vertical="center" wrapText="1"/>
    </xf>
    <xf numFmtId="4" fontId="1" fillId="6" borderId="35" xfId="7" applyNumberFormat="1" applyFont="1" applyFill="1" applyBorder="1" applyAlignment="1">
      <alignment horizontal="center" vertical="center" wrapText="1"/>
    </xf>
    <xf numFmtId="4" fontId="1" fillId="6" borderId="22" xfId="7" applyNumberFormat="1" applyFont="1" applyFill="1" applyBorder="1" applyAlignment="1">
      <alignment horizontal="center" vertical="center" wrapText="1"/>
    </xf>
    <xf numFmtId="4" fontId="9" fillId="7" borderId="62" xfId="9" applyNumberFormat="1" applyFont="1" applyFill="1" applyBorder="1" applyAlignment="1">
      <alignment horizontal="center" vertical="center"/>
    </xf>
    <xf numFmtId="4" fontId="9" fillId="7" borderId="63" xfId="9" applyNumberFormat="1" applyFont="1" applyFill="1" applyBorder="1" applyAlignment="1">
      <alignment horizontal="center" vertical="center"/>
    </xf>
    <xf numFmtId="4" fontId="9" fillId="5" borderId="4" xfId="7" applyNumberFormat="1" applyFont="1" applyFill="1" applyBorder="1" applyAlignment="1">
      <alignment horizontal="center" vertical="center" wrapText="1"/>
    </xf>
    <xf numFmtId="4" fontId="9" fillId="5" borderId="10" xfId="7" applyNumberFormat="1" applyFont="1" applyFill="1" applyBorder="1" applyAlignment="1">
      <alignment horizontal="center" vertical="center" wrapText="1"/>
    </xf>
    <xf numFmtId="4" fontId="9" fillId="2" borderId="81" xfId="6" applyNumberFormat="1" applyFont="1" applyFill="1" applyBorder="1" applyAlignment="1">
      <alignment horizontal="center" vertical="center" wrapText="1"/>
    </xf>
    <xf numFmtId="4" fontId="1" fillId="6" borderId="3" xfId="7" applyNumberFormat="1" applyFont="1" applyFill="1" applyBorder="1" applyAlignment="1">
      <alignment horizontal="center" vertical="center" wrapText="1"/>
    </xf>
  </cellXfs>
  <cellStyles count="22">
    <cellStyle name="Hipervínculo_2.1.26. 2008-2010.Ppales.rdos._tipo establec._especie" xfId="4"/>
    <cellStyle name="Normal" xfId="0" builtinId="0"/>
    <cellStyle name="Normal 10" xfId="14"/>
    <cellStyle name="Normal 10 2" xfId="20"/>
    <cellStyle name="Normal 10 3" xfId="21"/>
    <cellStyle name="Normal 2" xfId="5"/>
    <cellStyle name="Normal 2 2" xfId="11"/>
    <cellStyle name="Normal 2_2.1.16. 2008-2010.Ppales.macrom._tipo acui._establec" xfId="1"/>
    <cellStyle name="Normal 3" xfId="12"/>
    <cellStyle name="Normal 4" xfId="13"/>
    <cellStyle name="Normal 5" xfId="15"/>
    <cellStyle name="Normal 6" xfId="16"/>
    <cellStyle name="Normal 7" xfId="18"/>
    <cellStyle name="Normal 8" xfId="19"/>
    <cellStyle name="Normal 9" xfId="17"/>
    <cellStyle name="Normal_2.1.26. 2008-2010.Ppales.rdos._tipo establec._especie" xfId="2"/>
    <cellStyle name="Normal_acu_resto tablas_28mar07" xfId="8"/>
    <cellStyle name="Normal_acu_usos_2005" xfId="6"/>
    <cellStyle name="Normal_geo2" xfId="9"/>
    <cellStyle name="Normal_geografico" xfId="7"/>
    <cellStyle name="Normal_Lista Tablas_1" xfId="3"/>
    <cellStyle name="Porcentual 2" xfId="1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="85" zoomScaleNormal="85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384" width="11.42578125" style="1"/>
  </cols>
  <sheetData>
    <row r="7" spans="2:9" ht="15.75" x14ac:dyDescent="0.2">
      <c r="B7" s="437" t="s">
        <v>0</v>
      </c>
      <c r="C7" s="437"/>
      <c r="D7" s="437"/>
      <c r="E7" s="437"/>
      <c r="F7" s="437"/>
      <c r="G7" s="437"/>
      <c r="H7" s="437"/>
      <c r="I7" s="437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438" t="s">
        <v>2</v>
      </c>
      <c r="D11" s="438"/>
      <c r="E11" s="438"/>
      <c r="F11" s="438"/>
      <c r="G11" s="438"/>
      <c r="H11" s="438"/>
      <c r="I11" s="438"/>
    </row>
    <row r="12" spans="2:9" ht="18.75" customHeight="1" x14ac:dyDescent="0.2">
      <c r="B12" s="2"/>
      <c r="C12" s="438"/>
      <c r="D12" s="438"/>
      <c r="E12" s="438"/>
      <c r="F12" s="438"/>
      <c r="G12" s="438"/>
      <c r="H12" s="438"/>
      <c r="I12" s="438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37.5" customHeight="1" thickBot="1" x14ac:dyDescent="0.3">
      <c r="B14" s="4"/>
      <c r="C14" s="5" t="s">
        <v>3</v>
      </c>
      <c r="D14" s="436" t="s">
        <v>113</v>
      </c>
      <c r="E14" s="436"/>
      <c r="F14" s="436"/>
      <c r="G14" s="436"/>
      <c r="H14" s="436"/>
      <c r="I14" s="436"/>
    </row>
    <row r="15" spans="2:9" s="6" customFormat="1" ht="37.5" customHeight="1" thickBot="1" x14ac:dyDescent="0.3">
      <c r="B15" s="4"/>
      <c r="C15" s="5" t="s">
        <v>5</v>
      </c>
      <c r="D15" s="436" t="s">
        <v>107</v>
      </c>
      <c r="E15" s="436"/>
      <c r="F15" s="436"/>
      <c r="G15" s="436"/>
      <c r="H15" s="436"/>
      <c r="I15" s="436"/>
    </row>
    <row r="16" spans="2:9" s="6" customFormat="1" ht="37.5" customHeight="1" thickBot="1" x14ac:dyDescent="0.3">
      <c r="B16" s="4"/>
      <c r="C16" s="5" t="s">
        <v>7</v>
      </c>
      <c r="D16" s="436" t="s">
        <v>104</v>
      </c>
      <c r="E16" s="436"/>
      <c r="F16" s="436"/>
      <c r="G16" s="436"/>
      <c r="H16" s="436"/>
      <c r="I16" s="436"/>
    </row>
    <row r="17" spans="2:9" s="6" customFormat="1" ht="37.5" customHeight="1" thickBot="1" x14ac:dyDescent="0.3">
      <c r="B17" s="4"/>
      <c r="C17" s="5" t="s">
        <v>9</v>
      </c>
      <c r="D17" s="436" t="s">
        <v>101</v>
      </c>
      <c r="E17" s="436"/>
      <c r="F17" s="436"/>
      <c r="G17" s="436"/>
      <c r="H17" s="436"/>
      <c r="I17" s="436"/>
    </row>
    <row r="18" spans="2:9" s="6" customFormat="1" ht="37.5" customHeight="1" thickBot="1" x14ac:dyDescent="0.3">
      <c r="B18" s="4"/>
      <c r="C18" s="5" t="s">
        <v>11</v>
      </c>
      <c r="D18" s="436" t="s">
        <v>98</v>
      </c>
      <c r="E18" s="436"/>
      <c r="F18" s="436"/>
      <c r="G18" s="436"/>
      <c r="H18" s="436"/>
      <c r="I18" s="436"/>
    </row>
    <row r="19" spans="2:9" s="6" customFormat="1" ht="37.5" customHeight="1" thickBot="1" x14ac:dyDescent="0.3">
      <c r="B19" s="4"/>
      <c r="C19" s="5" t="s">
        <v>13</v>
      </c>
      <c r="D19" s="436" t="s">
        <v>95</v>
      </c>
      <c r="E19" s="436"/>
      <c r="F19" s="436"/>
      <c r="G19" s="436"/>
      <c r="H19" s="436"/>
      <c r="I19" s="436"/>
    </row>
    <row r="20" spans="2:9" s="6" customFormat="1" ht="37.5" customHeight="1" thickBot="1" x14ac:dyDescent="0.3">
      <c r="B20" s="4"/>
      <c r="C20" s="7" t="s">
        <v>15</v>
      </c>
      <c r="D20" s="436" t="s">
        <v>91</v>
      </c>
      <c r="E20" s="436"/>
      <c r="F20" s="436"/>
      <c r="G20" s="436"/>
      <c r="H20" s="436"/>
      <c r="I20" s="436"/>
    </row>
    <row r="21" spans="2:9" s="6" customFormat="1" ht="37.5" customHeight="1" thickBot="1" x14ac:dyDescent="0.3">
      <c r="B21" s="4"/>
      <c r="C21" s="7" t="s">
        <v>17</v>
      </c>
      <c r="D21" s="436" t="s">
        <v>4</v>
      </c>
      <c r="E21" s="436"/>
      <c r="F21" s="436"/>
      <c r="G21" s="436"/>
      <c r="H21" s="436"/>
      <c r="I21" s="436"/>
    </row>
    <row r="22" spans="2:9" s="6" customFormat="1" ht="37.5" customHeight="1" thickBot="1" x14ac:dyDescent="0.3">
      <c r="B22" s="4"/>
      <c r="C22" s="7" t="s">
        <v>19</v>
      </c>
      <c r="D22" s="436" t="s">
        <v>6</v>
      </c>
      <c r="E22" s="436"/>
      <c r="F22" s="436"/>
      <c r="G22" s="436"/>
      <c r="H22" s="436"/>
      <c r="I22" s="436"/>
    </row>
    <row r="23" spans="2:9" s="6" customFormat="1" ht="37.5" customHeight="1" thickBot="1" x14ac:dyDescent="0.3">
      <c r="B23" s="4"/>
      <c r="C23" s="7" t="s">
        <v>21</v>
      </c>
      <c r="D23" s="436" t="s">
        <v>8</v>
      </c>
      <c r="E23" s="436"/>
      <c r="F23" s="436"/>
      <c r="G23" s="436"/>
      <c r="H23" s="436"/>
      <c r="I23" s="436"/>
    </row>
    <row r="24" spans="2:9" s="6" customFormat="1" ht="37.5" customHeight="1" thickBot="1" x14ac:dyDescent="0.3">
      <c r="B24" s="4"/>
      <c r="C24" s="7" t="s">
        <v>23</v>
      </c>
      <c r="D24" s="436" t="s">
        <v>10</v>
      </c>
      <c r="E24" s="436"/>
      <c r="F24" s="436"/>
      <c r="G24" s="436"/>
      <c r="H24" s="436"/>
      <c r="I24" s="436"/>
    </row>
    <row r="25" spans="2:9" s="6" customFormat="1" ht="37.5" customHeight="1" thickBot="1" x14ac:dyDescent="0.3">
      <c r="B25" s="4"/>
      <c r="C25" s="7" t="s">
        <v>25</v>
      </c>
      <c r="D25" s="436" t="s">
        <v>12</v>
      </c>
      <c r="E25" s="436"/>
      <c r="F25" s="436"/>
      <c r="G25" s="436"/>
      <c r="H25" s="436"/>
      <c r="I25" s="436"/>
    </row>
    <row r="26" spans="2:9" s="6" customFormat="1" ht="37.5" customHeight="1" thickBot="1" x14ac:dyDescent="0.3">
      <c r="B26" s="4"/>
      <c r="C26" s="7" t="s">
        <v>27</v>
      </c>
      <c r="D26" s="436" t="s">
        <v>14</v>
      </c>
      <c r="E26" s="436"/>
      <c r="F26" s="436"/>
      <c r="G26" s="436"/>
      <c r="H26" s="436"/>
      <c r="I26" s="436"/>
    </row>
    <row r="27" spans="2:9" s="6" customFormat="1" ht="37.5" customHeight="1" thickBot="1" x14ac:dyDescent="0.3">
      <c r="B27" s="4"/>
      <c r="C27" s="7" t="s">
        <v>29</v>
      </c>
      <c r="D27" s="439" t="s">
        <v>16</v>
      </c>
      <c r="E27" s="439"/>
      <c r="F27" s="439"/>
      <c r="G27" s="439"/>
      <c r="H27" s="439"/>
      <c r="I27" s="439"/>
    </row>
    <row r="28" spans="2:9" s="6" customFormat="1" ht="37.5" customHeight="1" thickBot="1" x14ac:dyDescent="0.3">
      <c r="B28" s="4"/>
      <c r="C28" s="7" t="s">
        <v>90</v>
      </c>
      <c r="D28" s="439" t="s">
        <v>18</v>
      </c>
      <c r="E28" s="439"/>
      <c r="F28" s="439"/>
      <c r="G28" s="439"/>
      <c r="H28" s="439"/>
      <c r="I28" s="439"/>
    </row>
    <row r="29" spans="2:9" s="6" customFormat="1" ht="37.5" customHeight="1" thickBot="1" x14ac:dyDescent="0.3">
      <c r="B29" s="4"/>
      <c r="C29" s="7" t="s">
        <v>94</v>
      </c>
      <c r="D29" s="439" t="s">
        <v>20</v>
      </c>
      <c r="E29" s="439"/>
      <c r="F29" s="439"/>
      <c r="G29" s="439"/>
      <c r="H29" s="439"/>
      <c r="I29" s="439"/>
    </row>
    <row r="30" spans="2:9" s="6" customFormat="1" ht="37.5" customHeight="1" thickBot="1" x14ac:dyDescent="0.3">
      <c r="B30" s="4"/>
      <c r="C30" s="7" t="s">
        <v>97</v>
      </c>
      <c r="D30" s="439" t="s">
        <v>22</v>
      </c>
      <c r="E30" s="439"/>
      <c r="F30" s="439"/>
      <c r="G30" s="439"/>
      <c r="H30" s="439"/>
      <c r="I30" s="439"/>
    </row>
    <row r="31" spans="2:9" s="6" customFormat="1" ht="37.5" customHeight="1" thickBot="1" x14ac:dyDescent="0.3">
      <c r="B31" s="4"/>
      <c r="C31" s="7" t="s">
        <v>100</v>
      </c>
      <c r="D31" s="439" t="s">
        <v>24</v>
      </c>
      <c r="E31" s="439"/>
      <c r="F31" s="439"/>
      <c r="G31" s="439"/>
      <c r="H31" s="439"/>
      <c r="I31" s="439"/>
    </row>
    <row r="32" spans="2:9" s="6" customFormat="1" ht="37.5" customHeight="1" thickBot="1" x14ac:dyDescent="0.3">
      <c r="B32" s="4"/>
      <c r="C32" s="7" t="s">
        <v>103</v>
      </c>
      <c r="D32" s="439" t="s">
        <v>26</v>
      </c>
      <c r="E32" s="439"/>
      <c r="F32" s="439"/>
      <c r="G32" s="439"/>
      <c r="H32" s="439"/>
      <c r="I32" s="439"/>
    </row>
    <row r="33" spans="2:9" s="6" customFormat="1" ht="37.5" customHeight="1" thickBot="1" x14ac:dyDescent="0.3">
      <c r="B33" s="4"/>
      <c r="C33" s="7" t="s">
        <v>106</v>
      </c>
      <c r="D33" s="439" t="s">
        <v>28</v>
      </c>
      <c r="E33" s="439"/>
      <c r="F33" s="439"/>
      <c r="G33" s="439"/>
      <c r="H33" s="439"/>
      <c r="I33" s="439"/>
    </row>
    <row r="34" spans="2:9" s="6" customFormat="1" ht="37.5" customHeight="1" thickBot="1" x14ac:dyDescent="0.3">
      <c r="B34" s="4"/>
      <c r="C34" s="7" t="s">
        <v>112</v>
      </c>
      <c r="D34" s="439" t="s">
        <v>30</v>
      </c>
      <c r="E34" s="439"/>
      <c r="F34" s="439"/>
      <c r="G34" s="439"/>
      <c r="H34" s="439"/>
      <c r="I34" s="439"/>
    </row>
  </sheetData>
  <mergeCells count="23"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30:I30"/>
    <mergeCell ref="D24:I24"/>
    <mergeCell ref="D20:I20"/>
    <mergeCell ref="B7:I7"/>
    <mergeCell ref="C11:I12"/>
    <mergeCell ref="D21:I21"/>
    <mergeCell ref="D22:I22"/>
    <mergeCell ref="D23:I23"/>
    <mergeCell ref="D19:I19"/>
    <mergeCell ref="D18:I18"/>
    <mergeCell ref="D17:I17"/>
    <mergeCell ref="D16:I16"/>
    <mergeCell ref="D15:I15"/>
    <mergeCell ref="D14:I14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Producción. Valor y Cantidad por fase, Comunidad Autónoma y destino geográfico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2'!A1" display="Año 2002. Producción. Valor y Cantidad por Fase, Comunidad Autónoma y Destino Geográfic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I33" location="'2003'!A1" display="Año 2003. Producción. Valor y Cantidad por Fase, Comunidad Autónoma y Destino Geográfic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4'!A1" display="Año 2004. Producción. Valor y Cantidad por Fase, Comunidad Autónoma y Destino Geográfic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I31" location="'2005'!A1" display="Año 2005. Producción. Valor y Cantidad por Fase, Comunidad Autónoma y Destino Geográfic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6'!A1" display="Año 2006. Producción. Valor y Cantidad por Fase, Comunidad Autónoma y Destino Geográfic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I29" location="'2007'!A1" display="Año 2007. Producción. Valor y Cantidad por Fase, Comunidad Autónoma y Destino Geográfic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8'!A1" display="Año 2008. Producción. Valor y Cantidad por Fase, Comunidad Autónoma y Destino Geográfico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I27" location="'2009'!A1" display="Año 2009. Producción. Valor y Cantidad por Fase, Comunidad Autónoma y Destino Geográfic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0'!A1" display="Año 2010. Producción. Valor y Cantidad por Fase, Comunidad Autónoma y Destino Geográfic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Producción. Valor y Cantidad por fase, Comunidad Autónoma y destino geográfic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Producción. Valor y Cantidad por fase, Comunidad Autónoma y destino geográfic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Producción. Valor y Cantidad por fase, Comunidad Autónoma y destino geográfic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Producción. Valor y Cantidad por fase, Comunidad Autónoma y destino geográfic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Producción. Valor y Cantidad por fase, Comunidad Autónoma y destino geográfic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Producción. Valor y Cantidad por fase, Comunidad Autónoma y destino geográfic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Producción. Valor y Cantidad por fase, Comunidad Autónoma y destino geográfic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Producción. Valor y Cantidad por fase, Comunidad Autónoma y destino geográfic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Producción. Valor y Cantidad por fase, Comunidad Autónoma y destino geográfic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Producción. Valor y Cantidad por fase, Comunidad Autónoma y destino geográfic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Producción. Valor y Cantidad por fase, Comunidad Autónoma y destino geográfico"/>
  </hyperlinks>
  <pageMargins left="0.35433070866141736" right="0.55118110236220474" top="0.35433070866141736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29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0" customWidth="1"/>
    <col min="2" max="2" width="24.85546875" style="12" bestFit="1" customWidth="1"/>
    <col min="3" max="3" width="26.85546875" style="12" bestFit="1" customWidth="1"/>
    <col min="4" max="13" width="16.140625" style="12"/>
    <col min="14" max="41" width="16.140625" style="10"/>
    <col min="42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1:41" s="9" customFormat="1" ht="23.25" customHeight="1" x14ac:dyDescent="0.2">
      <c r="A1" s="8"/>
      <c r="B1" s="447" t="s">
        <v>68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1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1:41" ht="116.1" customHeight="1" thickBot="1" x14ac:dyDescent="0.25">
      <c r="B4" s="449"/>
      <c r="C4" s="465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41" ht="13.5" thickTop="1" x14ac:dyDescent="0.2">
      <c r="B5" s="460" t="s">
        <v>46</v>
      </c>
      <c r="C5" s="87" t="s">
        <v>47</v>
      </c>
      <c r="D5" s="64">
        <f t="shared" ref="D5:D59" si="0">E5+F5</f>
        <v>133884726.88639948</v>
      </c>
      <c r="E5" s="29">
        <v>13609044.104</v>
      </c>
      <c r="F5" s="30">
        <v>120275682.78239948</v>
      </c>
      <c r="G5" s="31"/>
      <c r="H5" s="32"/>
      <c r="I5" s="29">
        <v>40699.612200000003</v>
      </c>
      <c r="J5" s="29">
        <v>96322.388020000013</v>
      </c>
      <c r="K5" s="29">
        <v>202022105.29929739</v>
      </c>
      <c r="L5" s="33">
        <v>8.32</v>
      </c>
      <c r="M5" s="88"/>
    </row>
    <row r="6" spans="1:41" ht="12.75" x14ac:dyDescent="0.2">
      <c r="B6" s="461"/>
      <c r="C6" s="27" t="s">
        <v>48</v>
      </c>
      <c r="D6" s="28">
        <f t="shared" si="0"/>
        <v>25481282.050200235</v>
      </c>
      <c r="E6" s="35">
        <v>1181349.4132999999</v>
      </c>
      <c r="F6" s="36">
        <v>24299932.636900235</v>
      </c>
      <c r="G6" s="37">
        <v>81720.05</v>
      </c>
      <c r="H6" s="38">
        <v>2205</v>
      </c>
      <c r="I6" s="35">
        <v>133.07480000000001</v>
      </c>
      <c r="J6" s="35">
        <v>23258.5645</v>
      </c>
      <c r="K6" s="35">
        <v>7918350.5310000526</v>
      </c>
      <c r="L6" s="36"/>
      <c r="M6" s="39"/>
    </row>
    <row r="7" spans="1:41" ht="12.75" x14ac:dyDescent="0.2">
      <c r="B7" s="461"/>
      <c r="C7" s="27" t="s">
        <v>49</v>
      </c>
      <c r="D7" s="28">
        <f t="shared" si="0"/>
        <v>29779714.753200032</v>
      </c>
      <c r="E7" s="35">
        <v>3346916.0724999998</v>
      </c>
      <c r="F7" s="36">
        <v>26432798.680700034</v>
      </c>
      <c r="G7" s="37">
        <v>55216.25</v>
      </c>
      <c r="H7" s="38"/>
      <c r="I7" s="35"/>
      <c r="J7" s="35">
        <v>4154.25648</v>
      </c>
      <c r="K7" s="35">
        <v>16642869.919700099</v>
      </c>
      <c r="L7" s="36"/>
      <c r="M7" s="39"/>
    </row>
    <row r="8" spans="1:41" ht="12.75" x14ac:dyDescent="0.2">
      <c r="B8" s="461"/>
      <c r="C8" s="40" t="s">
        <v>50</v>
      </c>
      <c r="D8" s="41">
        <f t="shared" si="0"/>
        <v>12628697.260200001</v>
      </c>
      <c r="E8" s="42">
        <v>4418197.5102000004</v>
      </c>
      <c r="F8" s="43">
        <v>8210499.75</v>
      </c>
      <c r="G8" s="44">
        <v>83928.7</v>
      </c>
      <c r="H8" s="45"/>
      <c r="I8" s="42">
        <v>2994.183</v>
      </c>
      <c r="J8" s="42"/>
      <c r="K8" s="42">
        <v>1197023.69</v>
      </c>
      <c r="L8" s="43"/>
      <c r="M8" s="46"/>
    </row>
    <row r="9" spans="1:41" ht="12.75" x14ac:dyDescent="0.2">
      <c r="B9" s="458" t="s">
        <v>51</v>
      </c>
      <c r="C9" s="47" t="s">
        <v>47</v>
      </c>
      <c r="D9" s="48">
        <f t="shared" si="0"/>
        <v>1174435.93</v>
      </c>
      <c r="E9" s="49"/>
      <c r="F9" s="50">
        <v>1174435.93</v>
      </c>
      <c r="G9" s="51"/>
      <c r="H9" s="52"/>
      <c r="I9" s="53"/>
      <c r="J9" s="49">
        <v>2451.44</v>
      </c>
      <c r="K9" s="49">
        <v>300588.84999999998</v>
      </c>
      <c r="L9" s="50"/>
      <c r="M9" s="54"/>
    </row>
    <row r="10" spans="1:41" ht="12.75" x14ac:dyDescent="0.2">
      <c r="B10" s="459"/>
      <c r="C10" s="27" t="s">
        <v>48</v>
      </c>
      <c r="D10" s="28">
        <f t="shared" si="0"/>
        <v>546986.902</v>
      </c>
      <c r="E10" s="35"/>
      <c r="F10" s="36">
        <v>546986.902</v>
      </c>
      <c r="G10" s="37"/>
      <c r="H10" s="38"/>
      <c r="I10" s="56"/>
      <c r="J10" s="35"/>
      <c r="K10" s="35">
        <v>185014.05</v>
      </c>
      <c r="L10" s="36"/>
      <c r="M10" s="39"/>
    </row>
    <row r="11" spans="1:41" ht="12.75" x14ac:dyDescent="0.2">
      <c r="B11" s="459"/>
      <c r="C11" s="27" t="s">
        <v>49</v>
      </c>
      <c r="D11" s="28">
        <f t="shared" si="0"/>
        <v>340384.01949999994</v>
      </c>
      <c r="E11" s="35"/>
      <c r="F11" s="57">
        <v>340384.01949999994</v>
      </c>
      <c r="G11" s="37"/>
      <c r="H11" s="35"/>
      <c r="I11" s="38"/>
      <c r="J11" s="35"/>
      <c r="K11" s="35">
        <v>83000</v>
      </c>
      <c r="L11" s="36"/>
      <c r="M11" s="39"/>
    </row>
    <row r="12" spans="1:41" ht="12.75" x14ac:dyDescent="0.2">
      <c r="B12" s="460"/>
      <c r="C12" s="40" t="s">
        <v>50</v>
      </c>
      <c r="D12" s="28">
        <f t="shared" si="0"/>
        <v>469950.77850000001</v>
      </c>
      <c r="E12" s="42"/>
      <c r="F12" s="43">
        <v>469950.77850000001</v>
      </c>
      <c r="G12" s="31"/>
      <c r="H12" s="32"/>
      <c r="I12" s="29"/>
      <c r="J12" s="29"/>
      <c r="K12" s="29">
        <v>133000</v>
      </c>
      <c r="L12" s="30"/>
      <c r="M12" s="34"/>
    </row>
    <row r="13" spans="1:41" ht="12.75" x14ac:dyDescent="0.2">
      <c r="B13" s="458" t="s">
        <v>52</v>
      </c>
      <c r="C13" s="47" t="s">
        <v>47</v>
      </c>
      <c r="D13" s="48">
        <f t="shared" si="0"/>
        <v>540521.05199999991</v>
      </c>
      <c r="E13" s="49"/>
      <c r="F13" s="50">
        <v>540521.05199999991</v>
      </c>
      <c r="G13" s="51"/>
      <c r="H13" s="52"/>
      <c r="I13" s="53"/>
      <c r="J13" s="49">
        <v>407.50299999999999</v>
      </c>
      <c r="K13" s="49">
        <v>145257</v>
      </c>
      <c r="L13" s="50"/>
      <c r="M13" s="54"/>
    </row>
    <row r="14" spans="1:41" ht="12.75" x14ac:dyDescent="0.2">
      <c r="B14" s="459"/>
      <c r="C14" s="27" t="s">
        <v>48</v>
      </c>
      <c r="D14" s="28">
        <f t="shared" si="0"/>
        <v>4834744.5180000002</v>
      </c>
      <c r="E14" s="35">
        <v>4162025.43</v>
      </c>
      <c r="F14" s="36">
        <v>672719.08799999999</v>
      </c>
      <c r="G14" s="37"/>
      <c r="H14" s="38"/>
      <c r="I14" s="56"/>
      <c r="J14" s="35">
        <v>56178</v>
      </c>
      <c r="K14" s="35">
        <v>118683</v>
      </c>
      <c r="L14" s="36"/>
      <c r="M14" s="39"/>
    </row>
    <row r="15" spans="1:41" ht="12.75" x14ac:dyDescent="0.2">
      <c r="B15" s="459"/>
      <c r="C15" s="27" t="s">
        <v>49</v>
      </c>
      <c r="D15" s="28">
        <f t="shared" si="0"/>
        <v>452595.89</v>
      </c>
      <c r="E15" s="35">
        <v>256135.01</v>
      </c>
      <c r="F15" s="57">
        <v>196460.88</v>
      </c>
      <c r="G15" s="38"/>
      <c r="H15" s="35"/>
      <c r="I15" s="38"/>
      <c r="J15" s="35">
        <v>1053</v>
      </c>
      <c r="K15" s="35">
        <v>25752</v>
      </c>
      <c r="L15" s="36"/>
      <c r="M15" s="39"/>
    </row>
    <row r="16" spans="1:41" ht="12.75" x14ac:dyDescent="0.2">
      <c r="B16" s="460"/>
      <c r="C16" s="40" t="s">
        <v>50</v>
      </c>
      <c r="D16" s="41">
        <f t="shared" si="0"/>
        <v>975358.56</v>
      </c>
      <c r="E16" s="42">
        <v>975358.56</v>
      </c>
      <c r="F16" s="43"/>
      <c r="G16" s="31"/>
      <c r="H16" s="32"/>
      <c r="I16" s="29"/>
      <c r="J16" s="29">
        <v>4669</v>
      </c>
      <c r="K16" s="29"/>
      <c r="L16" s="30"/>
      <c r="M16" s="34"/>
    </row>
    <row r="17" spans="2:13" ht="12.75" x14ac:dyDescent="0.2">
      <c r="B17" s="458" t="s">
        <v>53</v>
      </c>
      <c r="C17" s="47" t="s">
        <v>47</v>
      </c>
      <c r="D17" s="48">
        <f t="shared" si="0"/>
        <v>428678.40000000002</v>
      </c>
      <c r="E17" s="49"/>
      <c r="F17" s="50">
        <v>428678.40000000002</v>
      </c>
      <c r="G17" s="51">
        <v>60</v>
      </c>
      <c r="H17" s="52"/>
      <c r="I17" s="52">
        <v>42</v>
      </c>
      <c r="J17" s="49">
        <v>32.19</v>
      </c>
      <c r="K17" s="49">
        <v>132970.70000000001</v>
      </c>
      <c r="L17" s="50"/>
      <c r="M17" s="54"/>
    </row>
    <row r="18" spans="2:13" ht="12.75" x14ac:dyDescent="0.2">
      <c r="B18" s="459"/>
      <c r="C18" s="58" t="s">
        <v>48</v>
      </c>
      <c r="D18" s="28">
        <f t="shared" si="0"/>
        <v>46054.2</v>
      </c>
      <c r="E18" s="35"/>
      <c r="F18" s="36">
        <v>46054.2</v>
      </c>
      <c r="G18" s="37"/>
      <c r="H18" s="38"/>
      <c r="I18" s="59"/>
      <c r="J18" s="35"/>
      <c r="K18" s="35">
        <v>14352.3</v>
      </c>
      <c r="L18" s="36"/>
      <c r="M18" s="39"/>
    </row>
    <row r="19" spans="2:13" ht="12.75" x14ac:dyDescent="0.2">
      <c r="B19" s="458" t="s">
        <v>54</v>
      </c>
      <c r="C19" s="47" t="s">
        <v>47</v>
      </c>
      <c r="D19" s="48">
        <f t="shared" si="0"/>
        <v>199982.024</v>
      </c>
      <c r="E19" s="49"/>
      <c r="F19" s="50">
        <v>199982.024</v>
      </c>
      <c r="G19" s="60">
        <v>729</v>
      </c>
      <c r="H19" s="61"/>
      <c r="I19" s="49"/>
      <c r="J19" s="49">
        <v>369.53</v>
      </c>
      <c r="K19" s="49">
        <v>11216</v>
      </c>
      <c r="L19" s="50">
        <v>104.26</v>
      </c>
      <c r="M19" s="54">
        <v>0.71399999999999997</v>
      </c>
    </row>
    <row r="20" spans="2:13" ht="12.75" x14ac:dyDescent="0.2">
      <c r="B20" s="459"/>
      <c r="C20" s="58" t="s">
        <v>48</v>
      </c>
      <c r="D20" s="28">
        <f t="shared" si="0"/>
        <v>248758.01400000002</v>
      </c>
      <c r="E20" s="35"/>
      <c r="F20" s="35">
        <v>248758.01400000002</v>
      </c>
      <c r="G20" s="63"/>
      <c r="H20" s="62"/>
      <c r="I20" s="59"/>
      <c r="J20" s="35">
        <v>22.47</v>
      </c>
      <c r="K20" s="35">
        <v>17521</v>
      </c>
      <c r="L20" s="36">
        <v>140.167</v>
      </c>
      <c r="M20" s="39"/>
    </row>
    <row r="21" spans="2:13" ht="12.75" x14ac:dyDescent="0.2">
      <c r="B21" s="459"/>
      <c r="C21" s="58" t="s">
        <v>49</v>
      </c>
      <c r="D21" s="64">
        <f t="shared" si="0"/>
        <v>565519.65199999989</v>
      </c>
      <c r="E21" s="29"/>
      <c r="F21" s="30">
        <v>565519.65199999989</v>
      </c>
      <c r="G21" s="63"/>
      <c r="H21" s="65"/>
      <c r="I21" s="38"/>
      <c r="J21" s="35"/>
      <c r="K21" s="35">
        <v>222503</v>
      </c>
      <c r="L21" s="36"/>
      <c r="M21" s="39"/>
    </row>
    <row r="22" spans="2:13" ht="12.75" x14ac:dyDescent="0.2">
      <c r="B22" s="461" t="s">
        <v>55</v>
      </c>
      <c r="C22" s="47" t="s">
        <v>47</v>
      </c>
      <c r="D22" s="48">
        <f t="shared" si="0"/>
        <v>167685.682</v>
      </c>
      <c r="E22" s="49"/>
      <c r="F22" s="50">
        <v>167685.682</v>
      </c>
      <c r="G22" s="51"/>
      <c r="H22" s="52"/>
      <c r="I22" s="49"/>
      <c r="J22" s="49">
        <v>700</v>
      </c>
      <c r="K22" s="49">
        <v>56874.356</v>
      </c>
      <c r="L22" s="50">
        <v>60</v>
      </c>
      <c r="M22" s="54">
        <v>13</v>
      </c>
    </row>
    <row r="23" spans="2:13" ht="12.75" x14ac:dyDescent="0.2">
      <c r="B23" s="461"/>
      <c r="C23" s="27" t="s">
        <v>48</v>
      </c>
      <c r="D23" s="28">
        <f t="shared" si="0"/>
        <v>2497742.7280000001</v>
      </c>
      <c r="E23" s="35"/>
      <c r="F23" s="36">
        <v>2497742.7280000001</v>
      </c>
      <c r="G23" s="37"/>
      <c r="H23" s="38"/>
      <c r="I23" s="35"/>
      <c r="J23" s="35"/>
      <c r="K23" s="35">
        <v>592897.424</v>
      </c>
      <c r="L23" s="36"/>
      <c r="M23" s="39"/>
    </row>
    <row r="24" spans="2:13" ht="12.75" x14ac:dyDescent="0.2">
      <c r="B24" s="461"/>
      <c r="C24" s="66" t="s">
        <v>49</v>
      </c>
      <c r="D24" s="64">
        <f t="shared" si="0"/>
        <v>1322800</v>
      </c>
      <c r="E24" s="29">
        <v>74800</v>
      </c>
      <c r="F24" s="30">
        <v>1248000</v>
      </c>
      <c r="G24" s="31"/>
      <c r="H24" s="32">
        <v>4400</v>
      </c>
      <c r="I24" s="29"/>
      <c r="J24" s="29"/>
      <c r="K24" s="29">
        <v>369600</v>
      </c>
      <c r="L24" s="30"/>
      <c r="M24" s="34"/>
    </row>
    <row r="25" spans="2:13" ht="12.75" x14ac:dyDescent="0.2">
      <c r="B25" s="458" t="s">
        <v>56</v>
      </c>
      <c r="C25" s="47" t="s">
        <v>47</v>
      </c>
      <c r="D25" s="48">
        <f t="shared" si="0"/>
        <v>3500</v>
      </c>
      <c r="E25" s="49"/>
      <c r="F25" s="50">
        <v>3500</v>
      </c>
      <c r="G25" s="51"/>
      <c r="H25" s="52"/>
      <c r="I25" s="53"/>
      <c r="J25" s="49">
        <v>264.483</v>
      </c>
      <c r="K25" s="49"/>
      <c r="L25" s="50">
        <v>4.4000000000000004</v>
      </c>
      <c r="M25" s="54"/>
    </row>
    <row r="26" spans="2:13" ht="12.75" x14ac:dyDescent="0.2">
      <c r="B26" s="459"/>
      <c r="C26" s="27" t="s">
        <v>48</v>
      </c>
      <c r="D26" s="28">
        <f t="shared" si="0"/>
        <v>8540148</v>
      </c>
      <c r="E26" s="35">
        <v>8538648</v>
      </c>
      <c r="F26" s="36">
        <v>1500</v>
      </c>
      <c r="G26" s="37">
        <v>50054</v>
      </c>
      <c r="H26" s="38"/>
      <c r="I26" s="56"/>
      <c r="J26" s="35">
        <v>8100</v>
      </c>
      <c r="K26" s="35"/>
      <c r="L26" s="36">
        <v>1.2</v>
      </c>
      <c r="M26" s="39"/>
    </row>
    <row r="27" spans="2:13" ht="12.75" x14ac:dyDescent="0.2">
      <c r="B27" s="459"/>
      <c r="C27" s="27" t="s">
        <v>49</v>
      </c>
      <c r="D27" s="28">
        <f t="shared" si="0"/>
        <v>2571867</v>
      </c>
      <c r="E27" s="35">
        <v>273348</v>
      </c>
      <c r="F27" s="36">
        <v>2298519</v>
      </c>
      <c r="G27" s="37">
        <v>21575</v>
      </c>
      <c r="H27" s="38">
        <v>1032</v>
      </c>
      <c r="I27" s="38"/>
      <c r="J27" s="35"/>
      <c r="K27" s="35">
        <v>845484</v>
      </c>
      <c r="L27" s="36"/>
      <c r="M27" s="39"/>
    </row>
    <row r="28" spans="2:13" ht="12.75" x14ac:dyDescent="0.2">
      <c r="B28" s="459"/>
      <c r="C28" s="40" t="s">
        <v>50</v>
      </c>
      <c r="D28" s="64">
        <f t="shared" si="0"/>
        <v>176052</v>
      </c>
      <c r="E28" s="29">
        <v>176052</v>
      </c>
      <c r="F28" s="30"/>
      <c r="G28" s="74">
        <v>14671</v>
      </c>
      <c r="H28" s="72"/>
      <c r="I28" s="75"/>
      <c r="J28" s="72"/>
      <c r="K28" s="72"/>
      <c r="L28" s="73"/>
      <c r="M28" s="76"/>
    </row>
    <row r="29" spans="2:13" ht="12.75" x14ac:dyDescent="0.2">
      <c r="B29" s="458" t="s">
        <v>57</v>
      </c>
      <c r="C29" s="47" t="s">
        <v>47</v>
      </c>
      <c r="D29" s="48">
        <f t="shared" si="0"/>
        <v>2629219.6740999999</v>
      </c>
      <c r="E29" s="49">
        <v>380976</v>
      </c>
      <c r="F29" s="50">
        <v>2248243.6740999999</v>
      </c>
      <c r="G29" s="51"/>
      <c r="H29" s="52"/>
      <c r="I29" s="53">
        <v>4893.6000000000004</v>
      </c>
      <c r="J29" s="49">
        <v>929</v>
      </c>
      <c r="K29" s="49">
        <v>895739.35600000003</v>
      </c>
      <c r="L29" s="50">
        <v>131.495</v>
      </c>
      <c r="M29" s="54">
        <v>2.2749999999999999</v>
      </c>
    </row>
    <row r="30" spans="2:13" ht="12.75" x14ac:dyDescent="0.2">
      <c r="B30" s="459"/>
      <c r="C30" s="27" t="s">
        <v>48</v>
      </c>
      <c r="D30" s="28">
        <f>E30+F30</f>
        <v>6458717.7659</v>
      </c>
      <c r="E30" s="35">
        <v>959639.68</v>
      </c>
      <c r="F30" s="36">
        <v>5499078.0859000003</v>
      </c>
      <c r="G30" s="37"/>
      <c r="H30" s="38"/>
      <c r="I30" s="38">
        <v>11418.4</v>
      </c>
      <c r="J30" s="35">
        <v>10</v>
      </c>
      <c r="K30" s="35">
        <v>2415382.4240000001</v>
      </c>
      <c r="L30" s="36">
        <v>20</v>
      </c>
      <c r="M30" s="39">
        <v>62</v>
      </c>
    </row>
    <row r="31" spans="2:13" ht="12.75" x14ac:dyDescent="0.2">
      <c r="B31" s="459"/>
      <c r="C31" s="27" t="s">
        <v>49</v>
      </c>
      <c r="D31" s="28">
        <f t="shared" si="0"/>
        <v>5976474</v>
      </c>
      <c r="E31" s="29"/>
      <c r="F31" s="57">
        <v>5976474</v>
      </c>
      <c r="G31" s="37"/>
      <c r="H31" s="35"/>
      <c r="I31" s="38"/>
      <c r="J31" s="35"/>
      <c r="K31" s="35">
        <v>2170670</v>
      </c>
      <c r="L31" s="36"/>
      <c r="M31" s="39"/>
    </row>
    <row r="32" spans="2:13" ht="12.75" x14ac:dyDescent="0.2">
      <c r="B32" s="461" t="s">
        <v>58</v>
      </c>
      <c r="C32" s="47" t="s">
        <v>47</v>
      </c>
      <c r="D32" s="48">
        <f t="shared" si="0"/>
        <v>430830.9</v>
      </c>
      <c r="E32" s="49">
        <v>56581.5</v>
      </c>
      <c r="F32" s="50">
        <v>374249.4</v>
      </c>
      <c r="G32" s="51"/>
      <c r="H32" s="52"/>
      <c r="I32" s="49">
        <v>19.75</v>
      </c>
      <c r="J32" s="49">
        <v>915.447</v>
      </c>
      <c r="K32" s="49">
        <v>4000</v>
      </c>
      <c r="L32" s="50">
        <v>347.71</v>
      </c>
      <c r="M32" s="54"/>
    </row>
    <row r="33" spans="2:13" ht="12.75" x14ac:dyDescent="0.2">
      <c r="B33" s="461"/>
      <c r="C33" s="27" t="s">
        <v>48</v>
      </c>
      <c r="D33" s="28">
        <f t="shared" si="0"/>
        <v>2060336.1</v>
      </c>
      <c r="E33" s="35">
        <v>229738.5</v>
      </c>
      <c r="F33" s="36">
        <v>1830597.6</v>
      </c>
      <c r="G33" s="37"/>
      <c r="H33" s="38">
        <v>8689.7999999999993</v>
      </c>
      <c r="I33" s="35"/>
      <c r="J33" s="35">
        <v>2026.2</v>
      </c>
      <c r="K33" s="35">
        <v>714970</v>
      </c>
      <c r="L33" s="36">
        <v>172.7</v>
      </c>
      <c r="M33" s="39"/>
    </row>
    <row r="34" spans="2:13" ht="12.75" x14ac:dyDescent="0.2">
      <c r="B34" s="461"/>
      <c r="C34" s="66" t="s">
        <v>49</v>
      </c>
      <c r="D34" s="64">
        <f t="shared" si="0"/>
        <v>211450</v>
      </c>
      <c r="E34" s="29">
        <v>49200</v>
      </c>
      <c r="F34" s="30">
        <v>162250</v>
      </c>
      <c r="G34" s="31"/>
      <c r="H34" s="32">
        <v>3724.2</v>
      </c>
      <c r="I34" s="29"/>
      <c r="J34" s="29"/>
      <c r="K34" s="29">
        <v>43500</v>
      </c>
      <c r="L34" s="30"/>
      <c r="M34" s="34"/>
    </row>
    <row r="35" spans="2:13" ht="12.75" x14ac:dyDescent="0.2">
      <c r="B35" s="458" t="s">
        <v>59</v>
      </c>
      <c r="C35" s="47" t="s">
        <v>47</v>
      </c>
      <c r="D35" s="67">
        <f t="shared" si="0"/>
        <v>413974.48</v>
      </c>
      <c r="E35" s="53">
        <v>136145.60999999999</v>
      </c>
      <c r="F35" s="68">
        <v>277828.87</v>
      </c>
      <c r="G35" s="69"/>
      <c r="H35" s="70"/>
      <c r="I35" s="53"/>
      <c r="J35" s="53">
        <v>2562</v>
      </c>
      <c r="K35" s="53">
        <v>23673.34</v>
      </c>
      <c r="L35" s="68">
        <v>84.75</v>
      </c>
      <c r="M35" s="71">
        <v>0.5</v>
      </c>
    </row>
    <row r="36" spans="2:13" ht="12.75" x14ac:dyDescent="0.2">
      <c r="B36" s="460"/>
      <c r="C36" s="27" t="s">
        <v>48</v>
      </c>
      <c r="D36" s="64">
        <f t="shared" si="0"/>
        <v>1581</v>
      </c>
      <c r="E36" s="29">
        <v>1260</v>
      </c>
      <c r="F36" s="30">
        <v>321</v>
      </c>
      <c r="G36" s="31"/>
      <c r="H36" s="32"/>
      <c r="I36" s="29"/>
      <c r="J36" s="29">
        <v>21</v>
      </c>
      <c r="K36" s="29"/>
      <c r="L36" s="30">
        <v>0.5</v>
      </c>
      <c r="M36" s="34"/>
    </row>
    <row r="37" spans="2:13" ht="12.75" x14ac:dyDescent="0.2">
      <c r="B37" s="458" t="s">
        <v>60</v>
      </c>
      <c r="C37" s="47" t="s">
        <v>47</v>
      </c>
      <c r="D37" s="89">
        <f t="shared" si="0"/>
        <v>9211872.6937999986</v>
      </c>
      <c r="E37" s="90">
        <v>178826.86</v>
      </c>
      <c r="F37" s="91">
        <v>9033045.8337999992</v>
      </c>
      <c r="G37" s="51">
        <v>1500</v>
      </c>
      <c r="H37" s="52">
        <v>219.64</v>
      </c>
      <c r="I37" s="53">
        <v>1700</v>
      </c>
      <c r="J37" s="49">
        <v>60</v>
      </c>
      <c r="K37" s="49">
        <v>4519134.8620000044</v>
      </c>
      <c r="L37" s="50">
        <v>98.5</v>
      </c>
      <c r="M37" s="54"/>
    </row>
    <row r="38" spans="2:13" ht="12.75" x14ac:dyDescent="0.2">
      <c r="B38" s="459"/>
      <c r="C38" s="27" t="s">
        <v>48</v>
      </c>
      <c r="D38" s="28">
        <f t="shared" si="0"/>
        <v>9108611.9258999918</v>
      </c>
      <c r="E38" s="35">
        <v>70589.55</v>
      </c>
      <c r="F38" s="36">
        <v>9038022.375899991</v>
      </c>
      <c r="G38" s="37"/>
      <c r="H38" s="38">
        <v>86.7</v>
      </c>
      <c r="I38" s="56"/>
      <c r="J38" s="35"/>
      <c r="K38" s="35">
        <v>2175910.5319999997</v>
      </c>
      <c r="L38" s="36"/>
      <c r="M38" s="39"/>
    </row>
    <row r="39" spans="2:13" ht="12.75" x14ac:dyDescent="0.2">
      <c r="B39" s="459"/>
      <c r="C39" s="27" t="s">
        <v>49</v>
      </c>
      <c r="D39" s="28">
        <f t="shared" si="0"/>
        <v>1600761.5437000003</v>
      </c>
      <c r="E39" s="35">
        <v>207062.68</v>
      </c>
      <c r="F39" s="57">
        <v>1393698.8637000003</v>
      </c>
      <c r="G39" s="37"/>
      <c r="H39" s="35">
        <v>254.32</v>
      </c>
      <c r="I39" s="38"/>
      <c r="J39" s="35"/>
      <c r="K39" s="35">
        <v>163189.9060000001</v>
      </c>
      <c r="L39" s="36"/>
      <c r="M39" s="39"/>
    </row>
    <row r="40" spans="2:13" ht="12.75" x14ac:dyDescent="0.2">
      <c r="B40" s="460"/>
      <c r="C40" s="40" t="s">
        <v>50</v>
      </c>
      <c r="D40" s="41">
        <f t="shared" si="0"/>
        <v>31422566.926599998</v>
      </c>
      <c r="E40" s="42">
        <v>14117.91</v>
      </c>
      <c r="F40" s="43">
        <v>31408449.016599998</v>
      </c>
      <c r="G40" s="31"/>
      <c r="H40" s="32">
        <v>17.34</v>
      </c>
      <c r="I40" s="29"/>
      <c r="J40" s="29"/>
      <c r="K40" s="35">
        <v>1539228.22</v>
      </c>
      <c r="L40" s="30"/>
      <c r="M40" s="34"/>
    </row>
    <row r="41" spans="2:13" ht="12.75" x14ac:dyDescent="0.2">
      <c r="B41" s="458" t="s">
        <v>61</v>
      </c>
      <c r="C41" s="47" t="s">
        <v>47</v>
      </c>
      <c r="D41" s="48">
        <f t="shared" si="0"/>
        <v>35685413.618500002</v>
      </c>
      <c r="E41" s="49">
        <v>1828664.0685000001</v>
      </c>
      <c r="F41" s="50">
        <v>33856749.550000004</v>
      </c>
      <c r="G41" s="51"/>
      <c r="H41" s="52"/>
      <c r="I41" s="53"/>
      <c r="J41" s="49">
        <v>10914.531050000001</v>
      </c>
      <c r="K41" s="49">
        <v>6579973.75</v>
      </c>
      <c r="L41" s="50">
        <v>382.05500000000001</v>
      </c>
      <c r="M41" s="54"/>
    </row>
    <row r="42" spans="2:13" ht="12.75" x14ac:dyDescent="0.2">
      <c r="B42" s="459"/>
      <c r="C42" s="27" t="s">
        <v>48</v>
      </c>
      <c r="D42" s="28">
        <f t="shared" si="0"/>
        <v>34194246.165899999</v>
      </c>
      <c r="E42" s="35">
        <v>3899216.0159</v>
      </c>
      <c r="F42" s="36">
        <v>30295030.150000002</v>
      </c>
      <c r="G42" s="37"/>
      <c r="H42" s="38"/>
      <c r="I42" s="56"/>
      <c r="J42" s="35">
        <v>19993.948670000002</v>
      </c>
      <c r="K42" s="35">
        <v>5544183.0500000007</v>
      </c>
      <c r="L42" s="36"/>
      <c r="M42" s="39"/>
    </row>
    <row r="43" spans="2:13" ht="12.75" x14ac:dyDescent="0.2">
      <c r="B43" s="459"/>
      <c r="C43" s="27" t="s">
        <v>49</v>
      </c>
      <c r="D43" s="28">
        <f t="shared" si="0"/>
        <v>13663074.5866</v>
      </c>
      <c r="E43" s="35">
        <v>1085636.0866</v>
      </c>
      <c r="F43" s="57">
        <v>12577438.5</v>
      </c>
      <c r="G43" s="37"/>
      <c r="H43" s="35"/>
      <c r="I43" s="38"/>
      <c r="J43" s="35">
        <v>5657.6425799999997</v>
      </c>
      <c r="K43" s="35">
        <v>2288079.2000000002</v>
      </c>
      <c r="L43" s="36"/>
      <c r="M43" s="39"/>
    </row>
    <row r="44" spans="2:13" ht="12.75" x14ac:dyDescent="0.2">
      <c r="B44" s="460"/>
      <c r="C44" s="40" t="s">
        <v>50</v>
      </c>
      <c r="D44" s="41">
        <f t="shared" si="0"/>
        <v>481285.01899999997</v>
      </c>
      <c r="E44" s="42">
        <v>481285.01899999997</v>
      </c>
      <c r="F44" s="43"/>
      <c r="G44" s="31"/>
      <c r="H44" s="32"/>
      <c r="I44" s="29"/>
      <c r="J44" s="29">
        <v>2372.5246999999999</v>
      </c>
      <c r="K44" s="29"/>
      <c r="L44" s="30"/>
      <c r="M44" s="34"/>
    </row>
    <row r="45" spans="2:13" ht="12.75" x14ac:dyDescent="0.2">
      <c r="B45" s="458" t="s">
        <v>62</v>
      </c>
      <c r="C45" s="47" t="s">
        <v>47</v>
      </c>
      <c r="D45" s="48">
        <f t="shared" si="0"/>
        <v>331243.21000000002</v>
      </c>
      <c r="E45" s="49">
        <v>457.0575</v>
      </c>
      <c r="F45" s="50">
        <v>330786.15250000003</v>
      </c>
      <c r="G45" s="51"/>
      <c r="H45" s="52"/>
      <c r="I45" s="49"/>
      <c r="J45" s="49">
        <v>0.5625</v>
      </c>
      <c r="K45" s="49">
        <v>121557</v>
      </c>
      <c r="L45" s="50"/>
      <c r="M45" s="54"/>
    </row>
    <row r="46" spans="2:13" ht="12.75" x14ac:dyDescent="0.2">
      <c r="B46" s="459"/>
      <c r="C46" s="27" t="s">
        <v>48</v>
      </c>
      <c r="D46" s="28">
        <f t="shared" si="0"/>
        <v>12524214.878399998</v>
      </c>
      <c r="E46" s="35">
        <v>12521105.160899999</v>
      </c>
      <c r="F46" s="36">
        <v>3109.7174999999997</v>
      </c>
      <c r="G46" s="37"/>
      <c r="H46" s="38"/>
      <c r="I46" s="35"/>
      <c r="J46" s="35">
        <v>43070.033580000003</v>
      </c>
      <c r="K46" s="35">
        <v>1690</v>
      </c>
      <c r="L46" s="36"/>
      <c r="M46" s="39"/>
    </row>
    <row r="47" spans="2:13" ht="12.75" x14ac:dyDescent="0.2">
      <c r="B47" s="459"/>
      <c r="C47" s="40" t="s">
        <v>50</v>
      </c>
      <c r="D47" s="28">
        <f t="shared" si="0"/>
        <v>136729.43160000001</v>
      </c>
      <c r="E47" s="35">
        <v>136729.43160000001</v>
      </c>
      <c r="F47" s="57"/>
      <c r="G47" s="37"/>
      <c r="H47" s="38"/>
      <c r="I47" s="35"/>
      <c r="J47" s="35">
        <v>1256.1559199999999</v>
      </c>
      <c r="K47" s="35"/>
      <c r="L47" s="36"/>
      <c r="M47" s="39"/>
    </row>
    <row r="48" spans="2:13" ht="12.75" x14ac:dyDescent="0.2">
      <c r="B48" s="458" t="s">
        <v>63</v>
      </c>
      <c r="C48" s="47" t="s">
        <v>47</v>
      </c>
      <c r="D48" s="48">
        <f t="shared" si="0"/>
        <v>10409547.645700002</v>
      </c>
      <c r="E48" s="49">
        <v>1600597.6293000001</v>
      </c>
      <c r="F48" s="50">
        <v>8808950.0164000019</v>
      </c>
      <c r="G48" s="51"/>
      <c r="H48" s="52">
        <v>400</v>
      </c>
      <c r="I48" s="49"/>
      <c r="J48" s="49">
        <v>4745.8600999999999</v>
      </c>
      <c r="K48" s="49">
        <v>2017629.4950000001</v>
      </c>
      <c r="L48" s="50">
        <v>5</v>
      </c>
      <c r="M48" s="54">
        <v>2.056</v>
      </c>
    </row>
    <row r="49" spans="2:13" ht="12.75" x14ac:dyDescent="0.2">
      <c r="B49" s="459"/>
      <c r="C49" s="27" t="s">
        <v>48</v>
      </c>
      <c r="D49" s="28">
        <f t="shared" si="0"/>
        <v>20050058.120200001</v>
      </c>
      <c r="E49" s="35">
        <v>5903214.5807000007</v>
      </c>
      <c r="F49" s="36">
        <v>14146843.5395</v>
      </c>
      <c r="G49" s="37"/>
      <c r="H49" s="38">
        <v>460</v>
      </c>
      <c r="I49" s="59"/>
      <c r="J49" s="35">
        <v>25166.124899999999</v>
      </c>
      <c r="K49" s="35">
        <v>3395288.0289999996</v>
      </c>
      <c r="L49" s="36"/>
      <c r="M49" s="39"/>
    </row>
    <row r="50" spans="2:13" ht="12.75" x14ac:dyDescent="0.2">
      <c r="B50" s="459"/>
      <c r="C50" s="27" t="s">
        <v>49</v>
      </c>
      <c r="D50" s="28">
        <f t="shared" si="0"/>
        <v>8860043.9241000004</v>
      </c>
      <c r="E50" s="35">
        <v>469480</v>
      </c>
      <c r="F50" s="57">
        <v>8390563.9241000004</v>
      </c>
      <c r="G50" s="37"/>
      <c r="H50" s="35">
        <v>70</v>
      </c>
      <c r="I50" s="38"/>
      <c r="J50" s="35">
        <v>1184</v>
      </c>
      <c r="K50" s="35">
        <v>1253208.0859999999</v>
      </c>
      <c r="L50" s="36"/>
      <c r="M50" s="39"/>
    </row>
    <row r="51" spans="2:13" ht="12.75" x14ac:dyDescent="0.2">
      <c r="B51" s="460"/>
      <c r="C51" s="40" t="s">
        <v>50</v>
      </c>
      <c r="D51" s="41">
        <f t="shared" si="0"/>
        <v>7017077.6000000006</v>
      </c>
      <c r="E51" s="42">
        <v>62440</v>
      </c>
      <c r="F51" s="43">
        <v>6954637.6000000006</v>
      </c>
      <c r="G51" s="31"/>
      <c r="H51" s="32">
        <v>70</v>
      </c>
      <c r="I51" s="29"/>
      <c r="J51" s="29"/>
      <c r="K51" s="29">
        <v>561569.21</v>
      </c>
      <c r="L51" s="30"/>
      <c r="M51" s="34"/>
    </row>
    <row r="52" spans="2:13" ht="12.75" x14ac:dyDescent="0.2">
      <c r="B52" s="458" t="s">
        <v>64</v>
      </c>
      <c r="C52" s="47" t="s">
        <v>47</v>
      </c>
      <c r="D52" s="48">
        <f t="shared" si="0"/>
        <v>2247357.6340000001</v>
      </c>
      <c r="E52" s="49">
        <v>448671.33399999997</v>
      </c>
      <c r="F52" s="50">
        <v>1798686.3</v>
      </c>
      <c r="G52" s="51"/>
      <c r="H52" s="52"/>
      <c r="I52" s="53"/>
      <c r="J52" s="49">
        <v>1617.1487999999999</v>
      </c>
      <c r="K52" s="49">
        <v>402383.4</v>
      </c>
      <c r="L52" s="50">
        <v>41.6</v>
      </c>
      <c r="M52" s="54"/>
    </row>
    <row r="53" spans="2:13" ht="12.75" x14ac:dyDescent="0.2">
      <c r="B53" s="459"/>
      <c r="C53" s="27" t="s">
        <v>48</v>
      </c>
      <c r="D53" s="28">
        <f t="shared" si="0"/>
        <v>38121199.054300003</v>
      </c>
      <c r="E53" s="35">
        <v>2434141.9543000003</v>
      </c>
      <c r="F53" s="36">
        <v>35687057.100000001</v>
      </c>
      <c r="G53" s="37"/>
      <c r="H53" s="38"/>
      <c r="I53" s="56"/>
      <c r="J53" s="35">
        <v>8835.2484000000004</v>
      </c>
      <c r="K53" s="35">
        <v>6655203.4500000002</v>
      </c>
      <c r="L53" s="36"/>
      <c r="M53" s="39"/>
    </row>
    <row r="54" spans="2:13" ht="12.75" x14ac:dyDescent="0.2">
      <c r="B54" s="459"/>
      <c r="C54" s="27" t="s">
        <v>49</v>
      </c>
      <c r="D54" s="64">
        <f t="shared" si="0"/>
        <v>13190881.6317</v>
      </c>
      <c r="E54" s="35">
        <v>130183.1317</v>
      </c>
      <c r="F54" s="57">
        <v>13060698.5</v>
      </c>
      <c r="G54" s="37"/>
      <c r="H54" s="35"/>
      <c r="I54" s="38"/>
      <c r="J54" s="35">
        <v>493.57279999999997</v>
      </c>
      <c r="K54" s="36">
        <v>2369547.6800000002</v>
      </c>
      <c r="L54" s="36"/>
      <c r="M54" s="39"/>
    </row>
    <row r="55" spans="2:13" ht="12.75" x14ac:dyDescent="0.2">
      <c r="B55" s="460"/>
      <c r="C55" s="40" t="s">
        <v>50</v>
      </c>
      <c r="D55" s="77">
        <f t="shared" si="0"/>
        <v>13821515.1</v>
      </c>
      <c r="E55" s="42"/>
      <c r="F55" s="43">
        <v>13821515.1</v>
      </c>
      <c r="G55" s="31"/>
      <c r="H55" s="32"/>
      <c r="I55" s="29"/>
      <c r="J55" s="29"/>
      <c r="K55" s="29">
        <v>820951.47</v>
      </c>
      <c r="L55" s="30"/>
      <c r="M55" s="34"/>
    </row>
    <row r="56" spans="2:13" ht="12.75" x14ac:dyDescent="0.2">
      <c r="B56" s="461" t="s">
        <v>65</v>
      </c>
      <c r="C56" s="47" t="s">
        <v>47</v>
      </c>
      <c r="D56" s="48">
        <f t="shared" si="0"/>
        <v>23043149.494000006</v>
      </c>
      <c r="E56" s="49"/>
      <c r="F56" s="50">
        <v>23043149.494000006</v>
      </c>
      <c r="G56" s="51"/>
      <c r="H56" s="52"/>
      <c r="I56" s="49"/>
      <c r="J56" s="49"/>
      <c r="K56" s="49">
        <v>4085652.94</v>
      </c>
      <c r="L56" s="50"/>
      <c r="M56" s="54"/>
    </row>
    <row r="57" spans="2:13" ht="12.75" x14ac:dyDescent="0.2">
      <c r="B57" s="461"/>
      <c r="C57" s="58" t="s">
        <v>48</v>
      </c>
      <c r="D57" s="28">
        <f t="shared" si="0"/>
        <v>12600009.541999994</v>
      </c>
      <c r="E57" s="35"/>
      <c r="F57" s="36">
        <v>12600009.541999994</v>
      </c>
      <c r="G57" s="37"/>
      <c r="H57" s="38"/>
      <c r="I57" s="35"/>
      <c r="J57" s="35"/>
      <c r="K57" s="35">
        <v>3310192</v>
      </c>
      <c r="L57" s="36"/>
      <c r="M57" s="39"/>
    </row>
    <row r="58" spans="2:13" ht="12.75" x14ac:dyDescent="0.2">
      <c r="B58" s="461"/>
      <c r="C58" s="78" t="s">
        <v>49</v>
      </c>
      <c r="D58" s="28">
        <f t="shared" si="0"/>
        <v>35463.148500000003</v>
      </c>
      <c r="E58" s="35"/>
      <c r="F58" s="36">
        <v>35463.148500000003</v>
      </c>
      <c r="G58" s="37"/>
      <c r="H58" s="38"/>
      <c r="I58" s="35"/>
      <c r="J58" s="35"/>
      <c r="K58" s="35">
        <v>7915.1</v>
      </c>
      <c r="L58" s="36"/>
      <c r="M58" s="39"/>
    </row>
    <row r="59" spans="2:13" ht="13.5" thickBot="1" x14ac:dyDescent="0.25">
      <c r="B59" s="461"/>
      <c r="C59" s="40" t="s">
        <v>50</v>
      </c>
      <c r="D59" s="79">
        <f t="shared" si="0"/>
        <v>104829.4455</v>
      </c>
      <c r="E59" s="29"/>
      <c r="F59" s="30">
        <v>104829.4455</v>
      </c>
      <c r="G59" s="37"/>
      <c r="H59" s="38"/>
      <c r="I59" s="35"/>
      <c r="J59" s="35"/>
      <c r="K59" s="35">
        <v>23355.3</v>
      </c>
      <c r="L59" s="36"/>
      <c r="M59" s="39"/>
    </row>
    <row r="60" spans="2:13" ht="14.25" thickTop="1" thickBot="1" x14ac:dyDescent="0.25">
      <c r="B60" s="462" t="s">
        <v>66</v>
      </c>
      <c r="C60" s="463"/>
      <c r="D60" s="80">
        <f t="shared" ref="D60:M60" si="1">SUM(D5:D59)</f>
        <v>543921922.55999959</v>
      </c>
      <c r="E60" s="81">
        <f t="shared" si="1"/>
        <v>70297833.859999985</v>
      </c>
      <c r="F60" s="81">
        <f t="shared" si="1"/>
        <v>473624088.69999981</v>
      </c>
      <c r="G60" s="82">
        <f t="shared" si="1"/>
        <v>309454</v>
      </c>
      <c r="H60" s="92">
        <f t="shared" si="1"/>
        <v>21629</v>
      </c>
      <c r="I60" s="92">
        <f t="shared" si="1"/>
        <v>61900.62</v>
      </c>
      <c r="J60" s="92">
        <f t="shared" si="1"/>
        <v>329813.826</v>
      </c>
      <c r="K60" s="92">
        <f t="shared" si="1"/>
        <v>285138840.91999763</v>
      </c>
      <c r="L60" s="92">
        <f t="shared" si="1"/>
        <v>1602.6569999999999</v>
      </c>
      <c r="M60" s="93">
        <f t="shared" si="1"/>
        <v>80.545000000000002</v>
      </c>
    </row>
    <row r="61" spans="2:13" ht="12" thickTop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2">
      <c r="B62" s="84" t="s">
        <v>67</v>
      </c>
      <c r="C62" s="10"/>
      <c r="D62" s="8"/>
      <c r="E62" s="8"/>
      <c r="F62" s="8"/>
      <c r="G62" s="10"/>
      <c r="H62" s="10"/>
      <c r="I62" s="10"/>
      <c r="J62" s="10"/>
      <c r="K62" s="10"/>
      <c r="L62" s="10"/>
      <c r="M62" s="10"/>
    </row>
    <row r="63" spans="2:13" x14ac:dyDescent="0.2">
      <c r="B63" s="10"/>
      <c r="C63" s="10"/>
      <c r="D63" s="85"/>
      <c r="E63" s="8"/>
      <c r="F63" s="85"/>
      <c r="G63" s="10"/>
      <c r="H63" s="10"/>
      <c r="I63" s="10"/>
      <c r="J63" s="10"/>
      <c r="K63" s="10"/>
      <c r="L63" s="10"/>
      <c r="M63" s="10"/>
    </row>
    <row r="64" spans="2:13" ht="12.75" x14ac:dyDescent="0.2">
      <c r="B64" s="10"/>
      <c r="C64" s="10"/>
      <c r="D64" s="8"/>
      <c r="E64" s="86"/>
      <c r="F64" s="8"/>
      <c r="G64" s="10"/>
      <c r="H64" s="10"/>
      <c r="I64" s="10"/>
      <c r="J64" s="10"/>
      <c r="K64" s="10"/>
      <c r="L64" s="10"/>
      <c r="M64" s="10"/>
    </row>
    <row r="65" spans="2:13" ht="12.75" x14ac:dyDescent="0.2">
      <c r="B65" s="10"/>
      <c r="C65" s="10"/>
      <c r="D65" s="10"/>
      <c r="E65" s="86"/>
      <c r="F65" s="10"/>
      <c r="G65" s="10"/>
      <c r="H65" s="10"/>
      <c r="I65" s="10"/>
      <c r="J65" s="10"/>
      <c r="K65" s="10"/>
      <c r="L65" s="10"/>
      <c r="M65" s="10"/>
    </row>
    <row r="66" spans="2:13" x14ac:dyDescent="0.2">
      <c r="B66" s="10"/>
      <c r="C66" s="10"/>
      <c r="D66" s="10"/>
      <c r="E66" s="85"/>
      <c r="F66" s="10"/>
      <c r="G66" s="10"/>
      <c r="H66" s="10"/>
      <c r="I66" s="10"/>
      <c r="J66" s="10"/>
      <c r="K66" s="10"/>
      <c r="L66" s="10"/>
      <c r="M66" s="10"/>
    </row>
    <row r="67" spans="2:13" x14ac:dyDescent="0.2">
      <c r="B67" s="10"/>
      <c r="C67" s="10"/>
      <c r="D67" s="10"/>
      <c r="E67" s="8"/>
      <c r="F67" s="10"/>
      <c r="G67" s="10"/>
      <c r="H67" s="10"/>
      <c r="I67" s="10"/>
      <c r="J67" s="10"/>
      <c r="K67" s="10"/>
      <c r="L67" s="10"/>
      <c r="M67" s="10"/>
    </row>
    <row r="68" spans="2:13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2:13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2:13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2:13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2:13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2:13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2:13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2:13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2:13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2:13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2:13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3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2:13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2:13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2:13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2:13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2:13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2:13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2:13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</sheetData>
  <mergeCells count="22">
    <mergeCell ref="B48:B51"/>
    <mergeCell ref="B52:B55"/>
    <mergeCell ref="B56:B59"/>
    <mergeCell ref="B60:C60"/>
    <mergeCell ref="B29:B31"/>
    <mergeCell ref="B32:B34"/>
    <mergeCell ref="B35:B36"/>
    <mergeCell ref="B37:B40"/>
    <mergeCell ref="B41:B44"/>
    <mergeCell ref="B45:B47"/>
    <mergeCell ref="B25:B28"/>
    <mergeCell ref="B1:M1"/>
    <mergeCell ref="B3:B4"/>
    <mergeCell ref="C3:C4"/>
    <mergeCell ref="D3:F3"/>
    <mergeCell ref="G3:M3"/>
    <mergeCell ref="B5:B8"/>
    <mergeCell ref="B9:B12"/>
    <mergeCell ref="B13:B16"/>
    <mergeCell ref="B17:B18"/>
    <mergeCell ref="B19:B21"/>
    <mergeCell ref="B22:B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60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8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0" customWidth="1"/>
    <col min="2" max="2" width="24.85546875" style="12" bestFit="1" customWidth="1"/>
    <col min="3" max="3" width="26.85546875" style="12" bestFit="1" customWidth="1"/>
    <col min="4" max="13" width="16.140625" style="12"/>
    <col min="14" max="41" width="16.140625" style="10"/>
    <col min="42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1:41" s="9" customFormat="1" ht="23.25" customHeight="1" x14ac:dyDescent="0.2">
      <c r="A1" s="8"/>
      <c r="B1" s="447" t="s">
        <v>69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1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1:41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41" ht="13.5" thickTop="1" x14ac:dyDescent="0.2">
      <c r="B5" s="460" t="s">
        <v>46</v>
      </c>
      <c r="C5" s="87" t="s">
        <v>47</v>
      </c>
      <c r="D5" s="64">
        <f t="shared" ref="D5:D58" si="0">E5+F5</f>
        <v>103909854.51569989</v>
      </c>
      <c r="E5" s="29">
        <v>3385282.63</v>
      </c>
      <c r="F5" s="30">
        <v>100524571.8856999</v>
      </c>
      <c r="G5" s="31">
        <v>24639.9</v>
      </c>
      <c r="H5" s="32">
        <v>9638.5</v>
      </c>
      <c r="I5" s="29">
        <v>6058.8</v>
      </c>
      <c r="J5" s="29">
        <v>67386.734600000011</v>
      </c>
      <c r="K5" s="29">
        <v>142315875.4544999</v>
      </c>
      <c r="L5" s="33">
        <v>2160.0250000000001</v>
      </c>
      <c r="M5" s="88">
        <v>7.0000000000000001E-3</v>
      </c>
    </row>
    <row r="6" spans="1:41" ht="12.75" x14ac:dyDescent="0.2">
      <c r="B6" s="461"/>
      <c r="C6" s="27" t="s">
        <v>48</v>
      </c>
      <c r="D6" s="28">
        <f t="shared" si="0"/>
        <v>24376807.199400011</v>
      </c>
      <c r="E6" s="35">
        <v>734373.37</v>
      </c>
      <c r="F6" s="36">
        <v>23642433.82940001</v>
      </c>
      <c r="G6" s="37">
        <v>51680</v>
      </c>
      <c r="H6" s="38"/>
      <c r="I6" s="35"/>
      <c r="J6" s="35">
        <v>63905.6273</v>
      </c>
      <c r="K6" s="35">
        <v>11874455.919</v>
      </c>
      <c r="L6" s="36"/>
      <c r="M6" s="39"/>
    </row>
    <row r="7" spans="1:41" ht="12.75" x14ac:dyDescent="0.2">
      <c r="B7" s="461"/>
      <c r="C7" s="27" t="s">
        <v>49</v>
      </c>
      <c r="D7" s="28">
        <f t="shared" si="0"/>
        <v>34730511.925000027</v>
      </c>
      <c r="E7" s="35">
        <v>6034175.0199999996</v>
      </c>
      <c r="F7" s="36">
        <v>28696336.905000024</v>
      </c>
      <c r="G7" s="37">
        <v>80750</v>
      </c>
      <c r="H7" s="38"/>
      <c r="I7" s="35">
        <v>253599.71</v>
      </c>
      <c r="J7" s="35">
        <v>106.68210000000001</v>
      </c>
      <c r="K7" s="35">
        <v>15545149.506500013</v>
      </c>
      <c r="L7" s="36"/>
      <c r="M7" s="39"/>
    </row>
    <row r="8" spans="1:41" ht="12.75" x14ac:dyDescent="0.2">
      <c r="B8" s="461"/>
      <c r="C8" s="40" t="s">
        <v>50</v>
      </c>
      <c r="D8" s="41">
        <f t="shared" si="0"/>
        <v>8323780.8999000005</v>
      </c>
      <c r="E8" s="42">
        <v>1559600</v>
      </c>
      <c r="F8" s="43">
        <v>6764180.8999000005</v>
      </c>
      <c r="G8" s="44">
        <v>167960</v>
      </c>
      <c r="H8" s="45"/>
      <c r="I8" s="42">
        <v>550</v>
      </c>
      <c r="J8" s="42"/>
      <c r="K8" s="42">
        <v>933937.17</v>
      </c>
      <c r="L8" s="43"/>
      <c r="M8" s="46"/>
    </row>
    <row r="9" spans="1:41" ht="12.75" x14ac:dyDescent="0.2">
      <c r="B9" s="458" t="s">
        <v>51</v>
      </c>
      <c r="C9" s="47" t="s">
        <v>47</v>
      </c>
      <c r="D9" s="48">
        <f t="shared" si="0"/>
        <v>972117.78249999997</v>
      </c>
      <c r="E9" s="49"/>
      <c r="F9" s="50">
        <v>972117.78249999997</v>
      </c>
      <c r="G9" s="51"/>
      <c r="H9" s="52"/>
      <c r="I9" s="53"/>
      <c r="J9" s="49">
        <v>1834.8</v>
      </c>
      <c r="K9" s="49">
        <v>270669.42499999999</v>
      </c>
      <c r="L9" s="50"/>
      <c r="M9" s="54"/>
    </row>
    <row r="10" spans="1:41" ht="12.75" x14ac:dyDescent="0.2">
      <c r="B10" s="459"/>
      <c r="C10" s="27" t="s">
        <v>48</v>
      </c>
      <c r="D10" s="28">
        <f t="shared" si="0"/>
        <v>302262.02749999997</v>
      </c>
      <c r="E10" s="35"/>
      <c r="F10" s="36">
        <v>302262.02749999997</v>
      </c>
      <c r="G10" s="37"/>
      <c r="H10" s="38"/>
      <c r="I10" s="56"/>
      <c r="J10" s="35"/>
      <c r="K10" s="35">
        <v>88888.274999999994</v>
      </c>
      <c r="L10" s="36"/>
      <c r="M10" s="39"/>
    </row>
    <row r="11" spans="1:41" ht="12.75" x14ac:dyDescent="0.2">
      <c r="B11" s="459"/>
      <c r="C11" s="27" t="s">
        <v>49</v>
      </c>
      <c r="D11" s="28">
        <f t="shared" si="0"/>
        <v>382130.6</v>
      </c>
      <c r="E11" s="35"/>
      <c r="F11" s="57">
        <v>382130.6</v>
      </c>
      <c r="G11" s="37"/>
      <c r="H11" s="35"/>
      <c r="I11" s="38"/>
      <c r="J11" s="35"/>
      <c r="K11" s="35">
        <v>118200</v>
      </c>
      <c r="L11" s="36"/>
      <c r="M11" s="39"/>
    </row>
    <row r="12" spans="1:41" ht="12.75" x14ac:dyDescent="0.2">
      <c r="B12" s="460"/>
      <c r="C12" s="40" t="s">
        <v>50</v>
      </c>
      <c r="D12" s="28">
        <f t="shared" si="0"/>
        <v>399000</v>
      </c>
      <c r="E12" s="42"/>
      <c r="F12" s="43">
        <v>399000</v>
      </c>
      <c r="G12" s="31"/>
      <c r="H12" s="32"/>
      <c r="I12" s="29"/>
      <c r="J12" s="29"/>
      <c r="K12" s="29">
        <v>133000</v>
      </c>
      <c r="L12" s="30"/>
      <c r="M12" s="34"/>
    </row>
    <row r="13" spans="1:41" ht="12.75" x14ac:dyDescent="0.2">
      <c r="B13" s="458" t="s">
        <v>52</v>
      </c>
      <c r="C13" s="47" t="s">
        <v>47</v>
      </c>
      <c r="D13" s="48">
        <f t="shared" si="0"/>
        <v>697342.95500000007</v>
      </c>
      <c r="E13" s="49">
        <v>3940</v>
      </c>
      <c r="F13" s="50">
        <v>693402.95500000007</v>
      </c>
      <c r="G13" s="51"/>
      <c r="H13" s="52"/>
      <c r="I13" s="53"/>
      <c r="J13" s="49">
        <v>1009</v>
      </c>
      <c r="K13" s="49">
        <v>175057.1</v>
      </c>
      <c r="L13" s="50"/>
      <c r="M13" s="54"/>
    </row>
    <row r="14" spans="1:41" ht="12.75" x14ac:dyDescent="0.2">
      <c r="B14" s="459"/>
      <c r="C14" s="27" t="s">
        <v>48</v>
      </c>
      <c r="D14" s="28">
        <f t="shared" si="0"/>
        <v>3034232.1529999999</v>
      </c>
      <c r="E14" s="35">
        <v>2374189.0499999998</v>
      </c>
      <c r="F14" s="36">
        <v>660043.10300000012</v>
      </c>
      <c r="G14" s="37"/>
      <c r="H14" s="38"/>
      <c r="I14" s="56"/>
      <c r="J14" s="35">
        <v>64950</v>
      </c>
      <c r="K14" s="35">
        <v>105518</v>
      </c>
      <c r="L14" s="36"/>
      <c r="M14" s="39"/>
    </row>
    <row r="15" spans="1:41" ht="12.75" x14ac:dyDescent="0.2">
      <c r="B15" s="459"/>
      <c r="C15" s="27" t="s">
        <v>49</v>
      </c>
      <c r="D15" s="28">
        <f t="shared" si="0"/>
        <v>763991.92200000002</v>
      </c>
      <c r="E15" s="35">
        <v>437446.35</v>
      </c>
      <c r="F15" s="57">
        <v>326545.57199999999</v>
      </c>
      <c r="G15" s="38"/>
      <c r="H15" s="35"/>
      <c r="I15" s="38"/>
      <c r="J15" s="35">
        <v>2130</v>
      </c>
      <c r="K15" s="35">
        <v>38452.5</v>
      </c>
      <c r="L15" s="36"/>
      <c r="M15" s="39"/>
    </row>
    <row r="16" spans="1:41" ht="12.75" x14ac:dyDescent="0.2">
      <c r="B16" s="460"/>
      <c r="C16" s="40" t="s">
        <v>50</v>
      </c>
      <c r="D16" s="41">
        <f t="shared" si="0"/>
        <v>1981939.6</v>
      </c>
      <c r="E16" s="42">
        <v>1981939.6</v>
      </c>
      <c r="F16" s="43"/>
      <c r="G16" s="31"/>
      <c r="H16" s="32"/>
      <c r="I16" s="29"/>
      <c r="J16" s="29">
        <v>9340</v>
      </c>
      <c r="K16" s="29"/>
      <c r="L16" s="30"/>
      <c r="M16" s="34"/>
    </row>
    <row r="17" spans="2:13" ht="12.75" x14ac:dyDescent="0.2">
      <c r="B17" s="458" t="s">
        <v>53</v>
      </c>
      <c r="C17" s="47" t="s">
        <v>47</v>
      </c>
      <c r="D17" s="48">
        <f t="shared" si="0"/>
        <v>319410</v>
      </c>
      <c r="E17" s="49"/>
      <c r="F17" s="50">
        <v>319410</v>
      </c>
      <c r="G17" s="51">
        <v>86.5</v>
      </c>
      <c r="H17" s="52"/>
      <c r="I17" s="52">
        <v>56.5</v>
      </c>
      <c r="J17" s="49">
        <v>32.799999999999997</v>
      </c>
      <c r="K17" s="49">
        <v>99900</v>
      </c>
      <c r="L17" s="50"/>
      <c r="M17" s="54"/>
    </row>
    <row r="18" spans="2:13" ht="12.75" x14ac:dyDescent="0.2">
      <c r="B18" s="459"/>
      <c r="C18" s="58" t="s">
        <v>48</v>
      </c>
      <c r="D18" s="28">
        <f t="shared" si="0"/>
        <v>35490</v>
      </c>
      <c r="E18" s="35"/>
      <c r="F18" s="36">
        <v>35490</v>
      </c>
      <c r="G18" s="37"/>
      <c r="H18" s="38"/>
      <c r="I18" s="59"/>
      <c r="J18" s="35"/>
      <c r="K18" s="35">
        <v>11100</v>
      </c>
      <c r="L18" s="36"/>
      <c r="M18" s="39"/>
    </row>
    <row r="19" spans="2:13" ht="12.75" x14ac:dyDescent="0.2">
      <c r="B19" s="458" t="s">
        <v>54</v>
      </c>
      <c r="C19" s="47" t="s">
        <v>47</v>
      </c>
      <c r="D19" s="48">
        <f t="shared" si="0"/>
        <v>29857.193800000001</v>
      </c>
      <c r="E19" s="49">
        <v>18473.890800000001</v>
      </c>
      <c r="F19" s="50">
        <v>11383.303</v>
      </c>
      <c r="G19" s="60">
        <v>1517</v>
      </c>
      <c r="H19" s="61">
        <v>61.904000000000003</v>
      </c>
      <c r="I19" s="49"/>
      <c r="J19" s="49">
        <v>385.9</v>
      </c>
      <c r="K19" s="49">
        <v>2742.8</v>
      </c>
      <c r="L19" s="50">
        <v>120.66</v>
      </c>
      <c r="M19" s="54">
        <v>1.4</v>
      </c>
    </row>
    <row r="20" spans="2:13" ht="12.75" x14ac:dyDescent="0.2">
      <c r="B20" s="459"/>
      <c r="C20" s="58" t="s">
        <v>48</v>
      </c>
      <c r="D20" s="28">
        <f t="shared" si="0"/>
        <v>432401.10239999997</v>
      </c>
      <c r="E20" s="35">
        <v>193975.85339999999</v>
      </c>
      <c r="F20" s="35">
        <v>238425.24900000001</v>
      </c>
      <c r="G20" s="63"/>
      <c r="H20" s="62">
        <v>649.99199999999996</v>
      </c>
      <c r="I20" s="59"/>
      <c r="J20" s="35"/>
      <c r="K20" s="35">
        <v>22541.4</v>
      </c>
      <c r="L20" s="36">
        <v>125.16</v>
      </c>
      <c r="M20" s="39"/>
    </row>
    <row r="21" spans="2:13" ht="12.75" x14ac:dyDescent="0.2">
      <c r="B21" s="459"/>
      <c r="C21" s="58" t="s">
        <v>49</v>
      </c>
      <c r="D21" s="64">
        <f t="shared" si="0"/>
        <v>528788.09120000002</v>
      </c>
      <c r="E21" s="29">
        <v>189357.38070000001</v>
      </c>
      <c r="F21" s="30">
        <v>339430.71050000004</v>
      </c>
      <c r="G21" s="63"/>
      <c r="H21" s="65">
        <v>634.51599999999996</v>
      </c>
      <c r="I21" s="38"/>
      <c r="J21" s="35"/>
      <c r="K21" s="35">
        <v>144959.1</v>
      </c>
      <c r="L21" s="36"/>
      <c r="M21" s="39"/>
    </row>
    <row r="22" spans="2:13" ht="12.75" x14ac:dyDescent="0.2">
      <c r="B22" s="460"/>
      <c r="C22" s="40" t="s">
        <v>50</v>
      </c>
      <c r="D22" s="77">
        <f t="shared" si="0"/>
        <v>62867.6126</v>
      </c>
      <c r="E22" s="94">
        <v>60040.145100000002</v>
      </c>
      <c r="F22" s="95">
        <v>2827.4675000000002</v>
      </c>
      <c r="G22" s="96"/>
      <c r="H22" s="97">
        <v>201.18799999999999</v>
      </c>
      <c r="I22" s="29"/>
      <c r="J22" s="29"/>
      <c r="K22" s="29">
        <v>778.7</v>
      </c>
      <c r="L22" s="30"/>
      <c r="M22" s="34"/>
    </row>
    <row r="23" spans="2:13" ht="12.75" x14ac:dyDescent="0.2">
      <c r="B23" s="461" t="s">
        <v>55</v>
      </c>
      <c r="C23" s="47" t="s">
        <v>47</v>
      </c>
      <c r="D23" s="48">
        <f t="shared" si="0"/>
        <v>272160</v>
      </c>
      <c r="E23" s="49"/>
      <c r="F23" s="50">
        <v>272160</v>
      </c>
      <c r="G23" s="51"/>
      <c r="H23" s="52"/>
      <c r="I23" s="49"/>
      <c r="J23" s="49">
        <v>900</v>
      </c>
      <c r="K23" s="49">
        <v>100800</v>
      </c>
      <c r="L23" s="50">
        <v>60</v>
      </c>
      <c r="M23" s="54">
        <v>3</v>
      </c>
    </row>
    <row r="24" spans="2:13" ht="12.75" x14ac:dyDescent="0.2">
      <c r="B24" s="461"/>
      <c r="C24" s="27" t="s">
        <v>48</v>
      </c>
      <c r="D24" s="28">
        <f t="shared" si="0"/>
        <v>1144140</v>
      </c>
      <c r="E24" s="35"/>
      <c r="F24" s="36">
        <v>1144140</v>
      </c>
      <c r="G24" s="37"/>
      <c r="H24" s="38"/>
      <c r="I24" s="35"/>
      <c r="J24" s="35"/>
      <c r="K24" s="35">
        <v>433200</v>
      </c>
      <c r="L24" s="36"/>
      <c r="M24" s="39"/>
    </row>
    <row r="25" spans="2:13" ht="12.75" x14ac:dyDescent="0.2">
      <c r="B25" s="461"/>
      <c r="C25" s="66" t="s">
        <v>49</v>
      </c>
      <c r="D25" s="64">
        <f t="shared" si="0"/>
        <v>1147081.6199999999</v>
      </c>
      <c r="E25" s="29">
        <v>72277.2</v>
      </c>
      <c r="F25" s="30">
        <v>1074804.42</v>
      </c>
      <c r="G25" s="31"/>
      <c r="H25" s="32">
        <v>5000</v>
      </c>
      <c r="I25" s="29"/>
      <c r="J25" s="29"/>
      <c r="K25" s="29">
        <v>400000</v>
      </c>
      <c r="L25" s="30"/>
      <c r="M25" s="34"/>
    </row>
    <row r="26" spans="2:13" ht="12.75" x14ac:dyDescent="0.2">
      <c r="B26" s="458" t="s">
        <v>56</v>
      </c>
      <c r="C26" s="47" t="s">
        <v>47</v>
      </c>
      <c r="D26" s="48">
        <f t="shared" si="0"/>
        <v>18259.5</v>
      </c>
      <c r="E26" s="49"/>
      <c r="F26" s="50">
        <v>18259.5</v>
      </c>
      <c r="G26" s="51"/>
      <c r="H26" s="52"/>
      <c r="I26" s="53"/>
      <c r="J26" s="49">
        <v>43.1</v>
      </c>
      <c r="K26" s="49"/>
      <c r="L26" s="50">
        <v>10.599599999999999</v>
      </c>
      <c r="M26" s="54"/>
    </row>
    <row r="27" spans="2:13" ht="12.75" x14ac:dyDescent="0.2">
      <c r="B27" s="459"/>
      <c r="C27" s="27" t="s">
        <v>48</v>
      </c>
      <c r="D27" s="28">
        <f t="shared" si="0"/>
        <v>8562165.5</v>
      </c>
      <c r="E27" s="35">
        <v>8554340</v>
      </c>
      <c r="F27" s="36">
        <v>7825.5</v>
      </c>
      <c r="G27" s="37">
        <v>57000</v>
      </c>
      <c r="H27" s="38"/>
      <c r="I27" s="56"/>
      <c r="J27" s="35">
        <v>8175</v>
      </c>
      <c r="K27" s="35"/>
      <c r="L27" s="36">
        <v>4.0284000000000004</v>
      </c>
      <c r="M27" s="39"/>
    </row>
    <row r="28" spans="2:13" ht="12.75" x14ac:dyDescent="0.2">
      <c r="B28" s="459"/>
      <c r="C28" s="27" t="s">
        <v>49</v>
      </c>
      <c r="D28" s="64">
        <f t="shared" si="0"/>
        <v>1877620</v>
      </c>
      <c r="E28" s="29">
        <v>27620</v>
      </c>
      <c r="F28" s="30">
        <v>1850000</v>
      </c>
      <c r="G28" s="37"/>
      <c r="H28" s="35">
        <v>1381</v>
      </c>
      <c r="I28" s="38"/>
      <c r="J28" s="35"/>
      <c r="K28" s="35">
        <v>620000</v>
      </c>
      <c r="L28" s="36"/>
      <c r="M28" s="39"/>
    </row>
    <row r="29" spans="2:13" ht="12.75" x14ac:dyDescent="0.2">
      <c r="B29" s="458" t="s">
        <v>57</v>
      </c>
      <c r="C29" s="47" t="s">
        <v>47</v>
      </c>
      <c r="D29" s="48">
        <f t="shared" si="0"/>
        <v>3137644.6</v>
      </c>
      <c r="E29" s="49">
        <v>392826</v>
      </c>
      <c r="F29" s="50">
        <v>2744818.6</v>
      </c>
      <c r="G29" s="51">
        <v>1560</v>
      </c>
      <c r="H29" s="52"/>
      <c r="I29" s="53">
        <v>4893.6000000000004</v>
      </c>
      <c r="J29" s="49">
        <v>467</v>
      </c>
      <c r="K29" s="49">
        <v>1077743.5</v>
      </c>
      <c r="L29" s="50">
        <v>55.15</v>
      </c>
      <c r="M29" s="54">
        <v>1.1000000000000001</v>
      </c>
    </row>
    <row r="30" spans="2:13" ht="12.75" x14ac:dyDescent="0.2">
      <c r="B30" s="459"/>
      <c r="C30" s="27" t="s">
        <v>48</v>
      </c>
      <c r="D30" s="28">
        <f t="shared" si="0"/>
        <v>7572866.6000000006</v>
      </c>
      <c r="E30" s="35">
        <v>1088944</v>
      </c>
      <c r="F30" s="36">
        <v>6483922.6000000006</v>
      </c>
      <c r="G30" s="37">
        <v>20800</v>
      </c>
      <c r="H30" s="38">
        <v>2100</v>
      </c>
      <c r="I30" s="38">
        <v>11418.4</v>
      </c>
      <c r="J30" s="35"/>
      <c r="K30" s="35">
        <v>2717349</v>
      </c>
      <c r="L30" s="36"/>
      <c r="M30" s="39"/>
    </row>
    <row r="31" spans="2:13" ht="12.75" x14ac:dyDescent="0.2">
      <c r="B31" s="459"/>
      <c r="C31" s="27" t="s">
        <v>49</v>
      </c>
      <c r="D31" s="28">
        <f t="shared" si="0"/>
        <v>4683421.3</v>
      </c>
      <c r="E31" s="29">
        <v>130350</v>
      </c>
      <c r="F31" s="57">
        <v>4553071.3</v>
      </c>
      <c r="G31" s="37">
        <v>17160</v>
      </c>
      <c r="H31" s="35"/>
      <c r="I31" s="38"/>
      <c r="J31" s="35"/>
      <c r="K31" s="35">
        <v>1875842.5</v>
      </c>
      <c r="L31" s="36"/>
      <c r="M31" s="39"/>
    </row>
    <row r="32" spans="2:13" ht="12.75" x14ac:dyDescent="0.2">
      <c r="B32" s="460"/>
      <c r="C32" s="40" t="s">
        <v>50</v>
      </c>
      <c r="D32" s="41">
        <f t="shared" si="0"/>
        <v>98400</v>
      </c>
      <c r="E32" s="94">
        <v>98400</v>
      </c>
      <c r="F32" s="43"/>
      <c r="G32" s="31">
        <v>14480</v>
      </c>
      <c r="H32" s="32"/>
      <c r="I32" s="29"/>
      <c r="J32" s="29"/>
      <c r="K32" s="29"/>
      <c r="L32" s="30"/>
      <c r="M32" s="34"/>
    </row>
    <row r="33" spans="2:13" ht="12.75" x14ac:dyDescent="0.2">
      <c r="B33" s="461" t="s">
        <v>58</v>
      </c>
      <c r="C33" s="47" t="s">
        <v>47</v>
      </c>
      <c r="D33" s="48">
        <f t="shared" si="0"/>
        <v>474604.94400000002</v>
      </c>
      <c r="E33" s="49">
        <v>80130</v>
      </c>
      <c r="F33" s="50">
        <v>394474.94400000002</v>
      </c>
      <c r="G33" s="51"/>
      <c r="H33" s="52"/>
      <c r="I33" s="49">
        <v>9796</v>
      </c>
      <c r="J33" s="49">
        <v>1609.5650000000001</v>
      </c>
      <c r="K33" s="49">
        <v>7200</v>
      </c>
      <c r="L33" s="50">
        <v>359.86940000000004</v>
      </c>
      <c r="M33" s="54"/>
    </row>
    <row r="34" spans="2:13" ht="12.75" x14ac:dyDescent="0.2">
      <c r="B34" s="461"/>
      <c r="C34" s="27" t="s">
        <v>48</v>
      </c>
      <c r="D34" s="28">
        <f t="shared" si="0"/>
        <v>2972102.5082</v>
      </c>
      <c r="E34" s="35">
        <v>732773.82699999993</v>
      </c>
      <c r="F34" s="36">
        <v>2239328.6812</v>
      </c>
      <c r="G34" s="37"/>
      <c r="H34" s="38">
        <v>9020</v>
      </c>
      <c r="I34" s="35"/>
      <c r="J34" s="35">
        <v>4719.3500000000004</v>
      </c>
      <c r="K34" s="35">
        <v>987980</v>
      </c>
      <c r="L34" s="36">
        <v>96.954599999999999</v>
      </c>
      <c r="M34" s="39"/>
    </row>
    <row r="35" spans="2:13" ht="12.75" x14ac:dyDescent="0.2">
      <c r="B35" s="461"/>
      <c r="C35" s="66" t="s">
        <v>49</v>
      </c>
      <c r="D35" s="64">
        <f t="shared" si="0"/>
        <v>93087.597800000003</v>
      </c>
      <c r="E35" s="29">
        <v>25270.713</v>
      </c>
      <c r="F35" s="30">
        <v>67816.8848</v>
      </c>
      <c r="G35" s="31"/>
      <c r="H35" s="32">
        <v>1980</v>
      </c>
      <c r="I35" s="29"/>
      <c r="J35" s="29"/>
      <c r="K35" s="29">
        <v>31920</v>
      </c>
      <c r="L35" s="30"/>
      <c r="M35" s="34"/>
    </row>
    <row r="36" spans="2:13" ht="12.75" x14ac:dyDescent="0.2">
      <c r="B36" s="98" t="s">
        <v>59</v>
      </c>
      <c r="C36" s="47" t="s">
        <v>47</v>
      </c>
      <c r="D36" s="48">
        <f t="shared" si="0"/>
        <v>376831.6</v>
      </c>
      <c r="E36" s="49">
        <v>129100</v>
      </c>
      <c r="F36" s="50">
        <v>247731.6</v>
      </c>
      <c r="G36" s="51"/>
      <c r="H36" s="52"/>
      <c r="I36" s="49"/>
      <c r="J36" s="49">
        <v>2303</v>
      </c>
      <c r="K36" s="49">
        <v>22637.25</v>
      </c>
      <c r="L36" s="50">
        <v>63</v>
      </c>
      <c r="M36" s="54"/>
    </row>
    <row r="37" spans="2:13" ht="12.75" x14ac:dyDescent="0.2">
      <c r="B37" s="458" t="s">
        <v>60</v>
      </c>
      <c r="C37" s="47" t="s">
        <v>47</v>
      </c>
      <c r="D37" s="89">
        <f t="shared" si="0"/>
        <v>7289248.9909999995</v>
      </c>
      <c r="E37" s="90">
        <v>143026.63</v>
      </c>
      <c r="F37" s="91">
        <v>7146222.3609999996</v>
      </c>
      <c r="G37" s="51"/>
      <c r="H37" s="52">
        <v>185.48</v>
      </c>
      <c r="I37" s="53">
        <v>1700</v>
      </c>
      <c r="J37" s="49">
        <v>105</v>
      </c>
      <c r="K37" s="49">
        <v>3804560.27</v>
      </c>
      <c r="L37" s="50">
        <v>208.57499999999999</v>
      </c>
      <c r="M37" s="54"/>
    </row>
    <row r="38" spans="2:13" ht="12.75" x14ac:dyDescent="0.2">
      <c r="B38" s="459"/>
      <c r="C38" s="27" t="s">
        <v>48</v>
      </c>
      <c r="D38" s="28">
        <f t="shared" si="0"/>
        <v>9902400.2929999996</v>
      </c>
      <c r="E38" s="35">
        <v>64449.279999999999</v>
      </c>
      <c r="F38" s="36">
        <v>9837951.0130000003</v>
      </c>
      <c r="G38" s="37"/>
      <c r="H38" s="38">
        <v>84</v>
      </c>
      <c r="I38" s="56"/>
      <c r="J38" s="35"/>
      <c r="K38" s="35">
        <v>3339709.03</v>
      </c>
      <c r="L38" s="36"/>
      <c r="M38" s="39"/>
    </row>
    <row r="39" spans="2:13" ht="12.75" x14ac:dyDescent="0.2">
      <c r="B39" s="459"/>
      <c r="C39" s="27" t="s">
        <v>49</v>
      </c>
      <c r="D39" s="28">
        <f t="shared" si="0"/>
        <v>1537722.8659999999</v>
      </c>
      <c r="E39" s="35">
        <v>156519.67999999999</v>
      </c>
      <c r="F39" s="57">
        <v>1381203.186</v>
      </c>
      <c r="G39" s="37"/>
      <c r="H39" s="35">
        <v>204</v>
      </c>
      <c r="I39" s="38"/>
      <c r="J39" s="35"/>
      <c r="K39" s="35">
        <v>158465.96</v>
      </c>
      <c r="L39" s="36"/>
      <c r="M39" s="39"/>
    </row>
    <row r="40" spans="2:13" ht="12.75" x14ac:dyDescent="0.2">
      <c r="B40" s="460"/>
      <c r="C40" s="40" t="s">
        <v>50</v>
      </c>
      <c r="D40" s="41">
        <f t="shared" si="0"/>
        <v>21952888.43</v>
      </c>
      <c r="E40" s="42">
        <v>101277.44</v>
      </c>
      <c r="F40" s="43">
        <v>21851610.989999998</v>
      </c>
      <c r="G40" s="31"/>
      <c r="H40" s="32">
        <v>132</v>
      </c>
      <c r="I40" s="29"/>
      <c r="J40" s="29"/>
      <c r="K40" s="29">
        <v>1061594.3700000001</v>
      </c>
      <c r="L40" s="30"/>
      <c r="M40" s="34"/>
    </row>
    <row r="41" spans="2:13" ht="12.75" x14ac:dyDescent="0.2">
      <c r="B41" s="458" t="s">
        <v>61</v>
      </c>
      <c r="C41" s="47" t="s">
        <v>47</v>
      </c>
      <c r="D41" s="48">
        <f t="shared" si="0"/>
        <v>42337603.649999999</v>
      </c>
      <c r="E41" s="49">
        <v>2808654.9</v>
      </c>
      <c r="F41" s="50">
        <v>39528948.75</v>
      </c>
      <c r="G41" s="51"/>
      <c r="H41" s="52"/>
      <c r="I41" s="53"/>
      <c r="J41" s="49">
        <v>17596.2</v>
      </c>
      <c r="K41" s="49">
        <v>9192307.8399999999</v>
      </c>
      <c r="L41" s="50">
        <v>135.46600000000001</v>
      </c>
      <c r="M41" s="54"/>
    </row>
    <row r="42" spans="2:13" ht="12.75" x14ac:dyDescent="0.2">
      <c r="B42" s="459"/>
      <c r="C42" s="27" t="s">
        <v>48</v>
      </c>
      <c r="D42" s="28">
        <f t="shared" si="0"/>
        <v>15968408.279999999</v>
      </c>
      <c r="E42" s="35">
        <v>4463195.32</v>
      </c>
      <c r="F42" s="36">
        <v>11505212.959999999</v>
      </c>
      <c r="G42" s="37"/>
      <c r="H42" s="38"/>
      <c r="I42" s="56"/>
      <c r="J42" s="35">
        <v>20332.599999999999</v>
      </c>
      <c r="K42" s="35">
        <v>2155081.35</v>
      </c>
      <c r="L42" s="36"/>
      <c r="M42" s="39"/>
    </row>
    <row r="43" spans="2:13" ht="12.75" x14ac:dyDescent="0.2">
      <c r="B43" s="459"/>
      <c r="C43" s="27" t="s">
        <v>49</v>
      </c>
      <c r="D43" s="28">
        <f t="shared" si="0"/>
        <v>6924123.0600000005</v>
      </c>
      <c r="E43" s="35">
        <v>442462</v>
      </c>
      <c r="F43" s="57">
        <v>6481661.0600000005</v>
      </c>
      <c r="G43" s="37"/>
      <c r="H43" s="35"/>
      <c r="I43" s="38"/>
      <c r="J43" s="35">
        <v>3901</v>
      </c>
      <c r="K43" s="35">
        <v>1147636.3500000001</v>
      </c>
      <c r="L43" s="36"/>
      <c r="M43" s="39"/>
    </row>
    <row r="44" spans="2:13" ht="12.75" x14ac:dyDescent="0.2">
      <c r="B44" s="460"/>
      <c r="C44" s="40" t="s">
        <v>50</v>
      </c>
      <c r="D44" s="41">
        <f t="shared" si="0"/>
        <v>269810.98</v>
      </c>
      <c r="E44" s="42">
        <v>124563.78</v>
      </c>
      <c r="F44" s="43">
        <v>145247.20000000001</v>
      </c>
      <c r="G44" s="31"/>
      <c r="H44" s="32"/>
      <c r="I44" s="29"/>
      <c r="J44" s="29">
        <v>881</v>
      </c>
      <c r="K44" s="29">
        <v>26493.9</v>
      </c>
      <c r="L44" s="30"/>
      <c r="M44" s="34"/>
    </row>
    <row r="45" spans="2:13" ht="12.75" x14ac:dyDescent="0.2">
      <c r="B45" s="458" t="s">
        <v>62</v>
      </c>
      <c r="C45" s="47" t="s">
        <v>47</v>
      </c>
      <c r="D45" s="48">
        <f t="shared" si="0"/>
        <v>6534484.1150000002</v>
      </c>
      <c r="E45" s="49">
        <v>6223430.415</v>
      </c>
      <c r="F45" s="50">
        <v>311053.7</v>
      </c>
      <c r="G45" s="51"/>
      <c r="H45" s="52"/>
      <c r="I45" s="49"/>
      <c r="J45" s="49">
        <v>20294.273069999999</v>
      </c>
      <c r="K45" s="49">
        <v>113257</v>
      </c>
      <c r="L45" s="50"/>
      <c r="M45" s="54"/>
    </row>
    <row r="46" spans="2:13" ht="12.75" x14ac:dyDescent="0.2">
      <c r="B46" s="459"/>
      <c r="C46" s="27" t="s">
        <v>48</v>
      </c>
      <c r="D46" s="77">
        <f t="shared" si="0"/>
        <v>8808952.9850000013</v>
      </c>
      <c r="E46" s="94">
        <v>8808155.0850000009</v>
      </c>
      <c r="F46" s="95">
        <v>797.9</v>
      </c>
      <c r="G46" s="37"/>
      <c r="H46" s="38"/>
      <c r="I46" s="35"/>
      <c r="J46" s="35">
        <v>30294.139930000001</v>
      </c>
      <c r="K46" s="35">
        <v>250</v>
      </c>
      <c r="L46" s="36"/>
      <c r="M46" s="39"/>
    </row>
    <row r="47" spans="2:13" ht="12.75" x14ac:dyDescent="0.2">
      <c r="B47" s="458" t="s">
        <v>63</v>
      </c>
      <c r="C47" s="47" t="s">
        <v>47</v>
      </c>
      <c r="D47" s="64">
        <f t="shared" si="0"/>
        <v>10196703.497200003</v>
      </c>
      <c r="E47" s="29">
        <v>1882928.1132</v>
      </c>
      <c r="F47" s="99">
        <v>8313775.3840000033</v>
      </c>
      <c r="G47" s="51"/>
      <c r="H47" s="52">
        <v>251.7</v>
      </c>
      <c r="I47" s="49"/>
      <c r="J47" s="49">
        <v>7480.2215699999997</v>
      </c>
      <c r="K47" s="49">
        <v>2160264.3529999997</v>
      </c>
      <c r="L47" s="50">
        <v>6.25</v>
      </c>
      <c r="M47" s="54">
        <v>2</v>
      </c>
    </row>
    <row r="48" spans="2:13" ht="12.75" x14ac:dyDescent="0.2">
      <c r="B48" s="459"/>
      <c r="C48" s="27" t="s">
        <v>48</v>
      </c>
      <c r="D48" s="28">
        <f t="shared" si="0"/>
        <v>27046554.614800002</v>
      </c>
      <c r="E48" s="35">
        <v>4142946.7108</v>
      </c>
      <c r="F48" s="36">
        <v>22903607.904000003</v>
      </c>
      <c r="G48" s="37"/>
      <c r="H48" s="38">
        <v>251.7</v>
      </c>
      <c r="I48" s="59"/>
      <c r="J48" s="35">
        <v>15674.205129999998</v>
      </c>
      <c r="K48" s="35">
        <v>5045911.7370000016</v>
      </c>
      <c r="L48" s="36"/>
      <c r="M48" s="39"/>
    </row>
    <row r="49" spans="2:13" ht="12.75" x14ac:dyDescent="0.2">
      <c r="B49" s="459"/>
      <c r="C49" s="27" t="s">
        <v>49</v>
      </c>
      <c r="D49" s="28">
        <f t="shared" si="0"/>
        <v>10690554.766000001</v>
      </c>
      <c r="E49" s="35">
        <v>412014.78899999999</v>
      </c>
      <c r="F49" s="57">
        <v>10278539.977</v>
      </c>
      <c r="G49" s="37"/>
      <c r="H49" s="35">
        <v>83.9</v>
      </c>
      <c r="I49" s="38"/>
      <c r="J49" s="35">
        <v>1062.7692999999999</v>
      </c>
      <c r="K49" s="35">
        <v>1523977.01</v>
      </c>
      <c r="L49" s="36"/>
      <c r="M49" s="39"/>
    </row>
    <row r="50" spans="2:13" ht="12.75" x14ac:dyDescent="0.2">
      <c r="B50" s="460"/>
      <c r="C50" s="40" t="s">
        <v>50</v>
      </c>
      <c r="D50" s="41">
        <f t="shared" si="0"/>
        <v>9390630.3120000008</v>
      </c>
      <c r="E50" s="42">
        <v>226526.367</v>
      </c>
      <c r="F50" s="43">
        <v>9164103.9450000003</v>
      </c>
      <c r="G50" s="31"/>
      <c r="H50" s="32">
        <v>251.7</v>
      </c>
      <c r="I50" s="29"/>
      <c r="J50" s="29"/>
      <c r="K50" s="29">
        <v>694383.5</v>
      </c>
      <c r="L50" s="30"/>
      <c r="M50" s="34"/>
    </row>
    <row r="51" spans="2:13" ht="12.75" x14ac:dyDescent="0.2">
      <c r="B51" s="458" t="s">
        <v>64</v>
      </c>
      <c r="C51" s="47" t="s">
        <v>47</v>
      </c>
      <c r="D51" s="48">
        <f t="shared" si="0"/>
        <v>3632912.4524999997</v>
      </c>
      <c r="E51" s="49">
        <v>295164.65250000003</v>
      </c>
      <c r="F51" s="50">
        <v>3337747.8</v>
      </c>
      <c r="G51" s="51"/>
      <c r="H51" s="52"/>
      <c r="I51" s="53"/>
      <c r="J51" s="49">
        <v>1130.7</v>
      </c>
      <c r="K51" s="49">
        <v>669708.4</v>
      </c>
      <c r="L51" s="50">
        <v>43.2</v>
      </c>
      <c r="M51" s="54"/>
    </row>
    <row r="52" spans="2:13" ht="12.75" x14ac:dyDescent="0.2">
      <c r="B52" s="459"/>
      <c r="C52" s="27" t="s">
        <v>48</v>
      </c>
      <c r="D52" s="28">
        <f t="shared" si="0"/>
        <v>29079688.686700001</v>
      </c>
      <c r="E52" s="35">
        <v>2274540.8366999999</v>
      </c>
      <c r="F52" s="36">
        <v>26805147.850000001</v>
      </c>
      <c r="G52" s="37"/>
      <c r="H52" s="38"/>
      <c r="I52" s="56"/>
      <c r="J52" s="35">
        <v>8087.52</v>
      </c>
      <c r="K52" s="35">
        <v>5033791.0999999996</v>
      </c>
      <c r="L52" s="36"/>
      <c r="M52" s="39"/>
    </row>
    <row r="53" spans="2:13" ht="12.75" x14ac:dyDescent="0.2">
      <c r="B53" s="459"/>
      <c r="C53" s="27" t="s">
        <v>49</v>
      </c>
      <c r="D53" s="64">
        <f t="shared" si="0"/>
        <v>15942045.000799999</v>
      </c>
      <c r="E53" s="35">
        <v>102732.3008</v>
      </c>
      <c r="F53" s="57">
        <v>15839312.699999999</v>
      </c>
      <c r="G53" s="37"/>
      <c r="H53" s="35"/>
      <c r="I53" s="38"/>
      <c r="J53" s="35">
        <v>274.88</v>
      </c>
      <c r="K53" s="35">
        <v>2908682.1</v>
      </c>
      <c r="L53" s="36"/>
      <c r="M53" s="39"/>
    </row>
    <row r="54" spans="2:13" ht="12.75" x14ac:dyDescent="0.2">
      <c r="B54" s="460"/>
      <c r="C54" s="40" t="s">
        <v>50</v>
      </c>
      <c r="D54" s="77">
        <f t="shared" si="0"/>
        <v>18872314.649999999</v>
      </c>
      <c r="E54" s="42"/>
      <c r="F54" s="43">
        <v>18872314.649999999</v>
      </c>
      <c r="G54" s="31"/>
      <c r="H54" s="32"/>
      <c r="I54" s="29"/>
      <c r="J54" s="29"/>
      <c r="K54" s="29">
        <v>1050343.3999999999</v>
      </c>
      <c r="L54" s="30"/>
      <c r="M54" s="34"/>
    </row>
    <row r="55" spans="2:13" ht="12.75" x14ac:dyDescent="0.2">
      <c r="B55" s="461" t="s">
        <v>65</v>
      </c>
      <c r="C55" s="47" t="s">
        <v>47</v>
      </c>
      <c r="D55" s="48">
        <f t="shared" si="0"/>
        <v>18037883.605900001</v>
      </c>
      <c r="E55" s="49"/>
      <c r="F55" s="50">
        <v>18037883.605900001</v>
      </c>
      <c r="G55" s="51"/>
      <c r="H55" s="52"/>
      <c r="I55" s="49"/>
      <c r="J55" s="49"/>
      <c r="K55" s="49">
        <v>2864787.0819999995</v>
      </c>
      <c r="L55" s="50"/>
      <c r="M55" s="54"/>
    </row>
    <row r="56" spans="2:13" ht="12.75" x14ac:dyDescent="0.2">
      <c r="B56" s="461"/>
      <c r="C56" s="58" t="s">
        <v>48</v>
      </c>
      <c r="D56" s="28">
        <f t="shared" si="0"/>
        <v>14696014.475099999</v>
      </c>
      <c r="E56" s="35"/>
      <c r="F56" s="36">
        <v>14696014.475099999</v>
      </c>
      <c r="G56" s="37"/>
      <c r="H56" s="38"/>
      <c r="I56" s="35"/>
      <c r="J56" s="35"/>
      <c r="K56" s="35">
        <v>3201456.4370000013</v>
      </c>
      <c r="L56" s="36"/>
      <c r="M56" s="39"/>
    </row>
    <row r="57" spans="2:13" ht="12.75" x14ac:dyDescent="0.2">
      <c r="B57" s="461"/>
      <c r="C57" s="78" t="s">
        <v>49</v>
      </c>
      <c r="D57" s="28">
        <f t="shared" si="0"/>
        <v>13567.743</v>
      </c>
      <c r="E57" s="35"/>
      <c r="F57" s="36">
        <v>13567.743</v>
      </c>
      <c r="G57" s="37"/>
      <c r="H57" s="38"/>
      <c r="I57" s="35"/>
      <c r="J57" s="35"/>
      <c r="K57" s="35">
        <v>1422.1955</v>
      </c>
      <c r="L57" s="36"/>
      <c r="M57" s="39"/>
    </row>
    <row r="58" spans="2:13" ht="13.5" thickBot="1" x14ac:dyDescent="0.25">
      <c r="B58" s="461"/>
      <c r="C58" s="40" t="s">
        <v>50</v>
      </c>
      <c r="D58" s="79">
        <f t="shared" si="0"/>
        <v>27135.486000000001</v>
      </c>
      <c r="E58" s="29"/>
      <c r="F58" s="30">
        <v>27135.486000000001</v>
      </c>
      <c r="G58" s="37"/>
      <c r="H58" s="38"/>
      <c r="I58" s="35"/>
      <c r="J58" s="35"/>
      <c r="K58" s="35">
        <v>1422.1955</v>
      </c>
      <c r="L58" s="36"/>
      <c r="M58" s="39"/>
    </row>
    <row r="59" spans="2:13" ht="14.25" thickTop="1" thickBot="1" x14ac:dyDescent="0.25">
      <c r="B59" s="462" t="s">
        <v>66</v>
      </c>
      <c r="C59" s="463"/>
      <c r="D59" s="80">
        <f t="shared" ref="D59:M59" si="1">SUM(D5:D58)</f>
        <v>492864820.28999978</v>
      </c>
      <c r="E59" s="81">
        <f t="shared" si="1"/>
        <v>60977413.330000006</v>
      </c>
      <c r="F59" s="81">
        <f t="shared" si="1"/>
        <v>431887406.9599998</v>
      </c>
      <c r="G59" s="82">
        <f t="shared" si="1"/>
        <v>437633.4</v>
      </c>
      <c r="H59" s="92">
        <f t="shared" si="1"/>
        <v>32111.58</v>
      </c>
      <c r="I59" s="92">
        <f t="shared" si="1"/>
        <v>288073.01</v>
      </c>
      <c r="J59" s="92">
        <f t="shared" si="1"/>
        <v>356413.06800000003</v>
      </c>
      <c r="K59" s="92">
        <f t="shared" si="1"/>
        <v>226311403.17999986</v>
      </c>
      <c r="L59" s="92">
        <f t="shared" si="1"/>
        <v>3448.9379999999996</v>
      </c>
      <c r="M59" s="93">
        <f t="shared" si="1"/>
        <v>7.5069999999999997</v>
      </c>
    </row>
    <row r="60" spans="2:13" ht="12" thickTop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x14ac:dyDescent="0.2">
      <c r="B61" s="84" t="s">
        <v>67</v>
      </c>
      <c r="C61" s="10"/>
      <c r="D61" s="8"/>
      <c r="E61" s="8"/>
      <c r="F61" s="8"/>
      <c r="G61" s="10"/>
      <c r="H61" s="10"/>
      <c r="I61" s="10"/>
      <c r="J61" s="10"/>
      <c r="K61" s="10"/>
      <c r="L61" s="10"/>
      <c r="M61" s="10"/>
    </row>
    <row r="62" spans="2:13" x14ac:dyDescent="0.2">
      <c r="B62" s="10"/>
      <c r="C62" s="10"/>
      <c r="D62" s="85"/>
      <c r="E62" s="8"/>
      <c r="F62" s="85"/>
      <c r="G62" s="10"/>
      <c r="H62" s="10"/>
      <c r="I62" s="10"/>
      <c r="J62" s="10"/>
      <c r="K62" s="10"/>
      <c r="L62" s="10"/>
      <c r="M62" s="10"/>
    </row>
    <row r="63" spans="2:13" ht="12.75" x14ac:dyDescent="0.2">
      <c r="B63" s="10"/>
      <c r="C63" s="10"/>
      <c r="D63" s="8"/>
      <c r="E63" s="86"/>
      <c r="F63" s="8"/>
      <c r="G63" s="10"/>
      <c r="H63" s="10"/>
      <c r="I63" s="10"/>
      <c r="J63" s="10"/>
      <c r="K63" s="10"/>
      <c r="L63" s="10"/>
      <c r="M63" s="10"/>
    </row>
    <row r="64" spans="2:13" ht="12.75" x14ac:dyDescent="0.2">
      <c r="B64" s="10"/>
      <c r="C64" s="10"/>
      <c r="D64" s="10"/>
      <c r="E64" s="86"/>
      <c r="F64" s="10"/>
      <c r="G64" s="10"/>
      <c r="H64" s="10"/>
      <c r="I64" s="10"/>
      <c r="J64" s="10"/>
      <c r="K64" s="10"/>
      <c r="L64" s="10"/>
      <c r="M64" s="10"/>
    </row>
    <row r="65" spans="2:13" x14ac:dyDescent="0.2">
      <c r="B65" s="10"/>
      <c r="C65" s="10"/>
      <c r="D65" s="10"/>
      <c r="E65" s="85"/>
      <c r="F65" s="10"/>
      <c r="G65" s="10"/>
      <c r="H65" s="10"/>
      <c r="I65" s="10"/>
      <c r="J65" s="10"/>
      <c r="K65" s="10"/>
      <c r="L65" s="10"/>
      <c r="M65" s="10"/>
    </row>
    <row r="66" spans="2:13" x14ac:dyDescent="0.2">
      <c r="B66" s="10"/>
      <c r="C66" s="10"/>
      <c r="D66" s="10"/>
      <c r="E66" s="8"/>
      <c r="F66" s="10"/>
      <c r="G66" s="10"/>
      <c r="H66" s="10"/>
      <c r="I66" s="10"/>
      <c r="J66" s="10"/>
      <c r="K66" s="10"/>
      <c r="L66" s="10"/>
      <c r="M66" s="10"/>
    </row>
    <row r="67" spans="2:13" x14ac:dyDescent="0.2">
      <c r="B67" s="10"/>
      <c r="C67" s="10"/>
      <c r="D67" s="10"/>
      <c r="E67" s="8"/>
      <c r="F67" s="10"/>
      <c r="G67" s="10"/>
      <c r="H67" s="10"/>
      <c r="I67" s="10"/>
      <c r="J67" s="10"/>
      <c r="K67" s="10"/>
      <c r="L67" s="10"/>
      <c r="M67" s="10"/>
    </row>
    <row r="68" spans="2:13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2:13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2:13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2:13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2:13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2:13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2:13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2:13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2:13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2:13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2:13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3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2:13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</sheetData>
  <mergeCells count="21">
    <mergeCell ref="B51:B54"/>
    <mergeCell ref="B55:B58"/>
    <mergeCell ref="B59:C59"/>
    <mergeCell ref="B29:B32"/>
    <mergeCell ref="B33:B35"/>
    <mergeCell ref="B37:B40"/>
    <mergeCell ref="B41:B44"/>
    <mergeCell ref="B45:B46"/>
    <mergeCell ref="B47:B50"/>
    <mergeCell ref="B26:B28"/>
    <mergeCell ref="B1:M1"/>
    <mergeCell ref="B3:B4"/>
    <mergeCell ref="C3:C4"/>
    <mergeCell ref="D3:F3"/>
    <mergeCell ref="G3:M3"/>
    <mergeCell ref="B5:B8"/>
    <mergeCell ref="B9:B12"/>
    <mergeCell ref="B13:B16"/>
    <mergeCell ref="B17:B18"/>
    <mergeCell ref="B19:B22"/>
    <mergeCell ref="B23:B25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60" orientation="landscape" verticalDpi="0" r:id="rId1"/>
  <headerFooter alignWithMargins="0"/>
  <rowBreaks count="1" manualBreakCount="1">
    <brk id="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0" customWidth="1"/>
    <col min="2" max="2" width="24.85546875" style="12" bestFit="1" customWidth="1"/>
    <col min="3" max="3" width="26.85546875" style="12" customWidth="1"/>
    <col min="4" max="13" width="16.140625" style="12"/>
    <col min="14" max="41" width="16.140625" style="10"/>
    <col min="42" max="256" width="16.140625" style="12"/>
    <col min="257" max="257" width="2" style="12" customWidth="1"/>
    <col min="258" max="258" width="24.85546875" style="12" bestFit="1" customWidth="1"/>
    <col min="259" max="259" width="26.85546875" style="12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customWidth="1"/>
    <col min="16132" max="16384" width="16.140625" style="12"/>
  </cols>
  <sheetData>
    <row r="1" spans="1:41" s="9" customFormat="1" ht="23.25" customHeight="1" x14ac:dyDescent="0.2">
      <c r="A1" s="8"/>
      <c r="B1" s="447" t="s">
        <v>71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1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1:41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41" ht="13.5" thickTop="1" x14ac:dyDescent="0.2">
      <c r="B5" s="460" t="s">
        <v>46</v>
      </c>
      <c r="C5" s="87" t="s">
        <v>47</v>
      </c>
      <c r="D5" s="64">
        <f>E5+F5</f>
        <v>106964921.81270003</v>
      </c>
      <c r="E5" s="29">
        <v>3672601.52</v>
      </c>
      <c r="F5" s="30">
        <v>103292320.29270004</v>
      </c>
      <c r="G5" s="31">
        <v>15000</v>
      </c>
      <c r="H5" s="32">
        <v>56.89</v>
      </c>
      <c r="I5" s="29">
        <v>25813.07</v>
      </c>
      <c r="J5" s="29">
        <v>179777.70300000001</v>
      </c>
      <c r="K5" s="29">
        <v>171016636.53399971</v>
      </c>
      <c r="L5" s="30">
        <v>2.4020000000000001</v>
      </c>
      <c r="M5" s="34">
        <v>5.0000000000000001E-3</v>
      </c>
    </row>
    <row r="6" spans="1:41" ht="12.75" x14ac:dyDescent="0.2">
      <c r="B6" s="461"/>
      <c r="C6" s="27" t="s">
        <v>48</v>
      </c>
      <c r="D6" s="28">
        <f>E6+F6</f>
        <v>28639991.979800019</v>
      </c>
      <c r="E6" s="35">
        <v>278672</v>
      </c>
      <c r="F6" s="36">
        <v>28361319.979800019</v>
      </c>
      <c r="G6" s="37">
        <v>15000</v>
      </c>
      <c r="H6" s="38"/>
      <c r="I6" s="35">
        <v>53116</v>
      </c>
      <c r="J6" s="35">
        <v>645.20000000000005</v>
      </c>
      <c r="K6" s="35">
        <v>26030090.317999963</v>
      </c>
      <c r="L6" s="36"/>
      <c r="M6" s="39"/>
    </row>
    <row r="7" spans="1:41" ht="12.75" x14ac:dyDescent="0.2">
      <c r="B7" s="461"/>
      <c r="C7" s="27" t="s">
        <v>49</v>
      </c>
      <c r="D7" s="28">
        <f>E7+F7</f>
        <v>23745624.219599992</v>
      </c>
      <c r="E7" s="35">
        <v>2067916</v>
      </c>
      <c r="F7" s="36">
        <v>21677708.219599992</v>
      </c>
      <c r="G7" s="37">
        <v>120000</v>
      </c>
      <c r="H7" s="38"/>
      <c r="I7" s="35">
        <v>1189.93</v>
      </c>
      <c r="J7" s="35"/>
      <c r="K7" s="35">
        <v>15385420.472999994</v>
      </c>
      <c r="L7" s="36"/>
      <c r="M7" s="39"/>
    </row>
    <row r="8" spans="1:41" ht="12.75" x14ac:dyDescent="0.2">
      <c r="B8" s="461"/>
      <c r="C8" s="40" t="s">
        <v>50</v>
      </c>
      <c r="D8" s="41">
        <f>E8+F8</f>
        <v>5033562.1278999997</v>
      </c>
      <c r="E8" s="42"/>
      <c r="F8" s="43">
        <v>5033562.1278999997</v>
      </c>
      <c r="G8" s="44"/>
      <c r="H8" s="45"/>
      <c r="I8" s="42"/>
      <c r="J8" s="42"/>
      <c r="K8" s="42">
        <v>1267944.8550000002</v>
      </c>
      <c r="L8" s="43"/>
      <c r="M8" s="46"/>
    </row>
    <row r="9" spans="1:41" ht="12.75" x14ac:dyDescent="0.2">
      <c r="B9" s="458" t="s">
        <v>51</v>
      </c>
      <c r="C9" s="47" t="s">
        <v>47</v>
      </c>
      <c r="D9" s="48">
        <f>E9+F9</f>
        <v>911430</v>
      </c>
      <c r="E9" s="49"/>
      <c r="F9" s="50">
        <v>911430</v>
      </c>
      <c r="G9" s="51"/>
      <c r="H9" s="52"/>
      <c r="I9" s="53"/>
      <c r="J9" s="49">
        <v>3428</v>
      </c>
      <c r="K9" s="49">
        <v>302310</v>
      </c>
      <c r="L9" s="50"/>
      <c r="M9" s="54"/>
    </row>
    <row r="10" spans="1:41" ht="12.75" x14ac:dyDescent="0.2">
      <c r="B10" s="459"/>
      <c r="C10" s="27" t="s">
        <v>48</v>
      </c>
      <c r="D10" s="28">
        <f t="shared" ref="D10:D63" si="0">E10+F10</f>
        <v>761860</v>
      </c>
      <c r="E10" s="35"/>
      <c r="F10" s="36">
        <v>761860</v>
      </c>
      <c r="G10" s="37"/>
      <c r="H10" s="38"/>
      <c r="I10" s="56"/>
      <c r="J10" s="35"/>
      <c r="K10" s="35">
        <v>324590</v>
      </c>
      <c r="L10" s="36"/>
      <c r="M10" s="39"/>
    </row>
    <row r="11" spans="1:41" ht="12.75" x14ac:dyDescent="0.2">
      <c r="B11" s="459"/>
      <c r="C11" s="27" t="s">
        <v>49</v>
      </c>
      <c r="D11" s="28">
        <f t="shared" si="0"/>
        <v>47060</v>
      </c>
      <c r="E11" s="35"/>
      <c r="F11" s="57">
        <v>47060</v>
      </c>
      <c r="G11" s="37"/>
      <c r="H11" s="35"/>
      <c r="I11" s="38"/>
      <c r="J11" s="35"/>
      <c r="K11" s="35">
        <v>12240</v>
      </c>
      <c r="L11" s="36"/>
      <c r="M11" s="39"/>
    </row>
    <row r="12" spans="1:41" ht="12.75" x14ac:dyDescent="0.2">
      <c r="B12" s="460"/>
      <c r="C12" s="40" t="s">
        <v>50</v>
      </c>
      <c r="D12" s="28"/>
      <c r="E12" s="42"/>
      <c r="F12" s="43"/>
      <c r="G12" s="31"/>
      <c r="H12" s="32"/>
      <c r="I12" s="29"/>
      <c r="J12" s="29"/>
      <c r="K12" s="29"/>
      <c r="L12" s="30"/>
      <c r="M12" s="34"/>
    </row>
    <row r="13" spans="1:41" ht="12.75" x14ac:dyDescent="0.2">
      <c r="B13" s="458" t="s">
        <v>52</v>
      </c>
      <c r="C13" s="47" t="s">
        <v>47</v>
      </c>
      <c r="D13" s="48">
        <f t="shared" si="0"/>
        <v>590344.57999999996</v>
      </c>
      <c r="E13" s="49">
        <v>3450</v>
      </c>
      <c r="F13" s="50">
        <v>586894.57999999996</v>
      </c>
      <c r="G13" s="51"/>
      <c r="H13" s="52"/>
      <c r="I13" s="53"/>
      <c r="J13" s="49">
        <v>900</v>
      </c>
      <c r="K13" s="49">
        <v>164835.65</v>
      </c>
      <c r="L13" s="50"/>
      <c r="M13" s="54"/>
    </row>
    <row r="14" spans="1:41" ht="12.75" x14ac:dyDescent="0.2">
      <c r="B14" s="459"/>
      <c r="C14" s="27" t="s">
        <v>48</v>
      </c>
      <c r="D14" s="28">
        <f t="shared" si="0"/>
        <v>6138546.8200000003</v>
      </c>
      <c r="E14" s="35">
        <v>5455781.8200000003</v>
      </c>
      <c r="F14" s="36">
        <v>682765</v>
      </c>
      <c r="G14" s="37"/>
      <c r="H14" s="38"/>
      <c r="I14" s="56"/>
      <c r="J14" s="35">
        <v>66345</v>
      </c>
      <c r="K14" s="35">
        <v>134800</v>
      </c>
      <c r="L14" s="36"/>
      <c r="M14" s="39"/>
    </row>
    <row r="15" spans="1:41" ht="12.75" x14ac:dyDescent="0.2">
      <c r="B15" s="459"/>
      <c r="C15" s="27" t="s">
        <v>49</v>
      </c>
      <c r="D15" s="28">
        <f t="shared" si="0"/>
        <v>717800.41999999993</v>
      </c>
      <c r="E15" s="35">
        <v>367800.42</v>
      </c>
      <c r="F15" s="57">
        <v>350000</v>
      </c>
      <c r="G15" s="38"/>
      <c r="H15" s="35"/>
      <c r="I15" s="38"/>
      <c r="J15" s="35">
        <v>1361</v>
      </c>
      <c r="K15" s="35">
        <v>53900</v>
      </c>
      <c r="L15" s="36"/>
      <c r="M15" s="39"/>
    </row>
    <row r="16" spans="1:41" ht="12.75" x14ac:dyDescent="0.2">
      <c r="B16" s="460"/>
      <c r="C16" s="40" t="s">
        <v>50</v>
      </c>
      <c r="D16" s="41">
        <f t="shared" si="0"/>
        <v>209609.76</v>
      </c>
      <c r="E16" s="42">
        <v>209609.76</v>
      </c>
      <c r="F16" s="43"/>
      <c r="G16" s="31"/>
      <c r="H16" s="32"/>
      <c r="I16" s="29"/>
      <c r="J16" s="29">
        <v>894</v>
      </c>
      <c r="K16" s="29">
        <v>0</v>
      </c>
      <c r="L16" s="30"/>
      <c r="M16" s="34"/>
    </row>
    <row r="17" spans="2:13" ht="12.75" x14ac:dyDescent="0.2">
      <c r="B17" s="458" t="s">
        <v>53</v>
      </c>
      <c r="C17" s="47" t="s">
        <v>47</v>
      </c>
      <c r="D17" s="48">
        <f t="shared" si="0"/>
        <v>300857.00550000003</v>
      </c>
      <c r="E17" s="49"/>
      <c r="F17" s="50">
        <v>300857.00550000003</v>
      </c>
      <c r="G17" s="51">
        <v>40</v>
      </c>
      <c r="H17" s="52"/>
      <c r="I17" s="52">
        <v>30</v>
      </c>
      <c r="J17" s="49">
        <v>13.7</v>
      </c>
      <c r="K17" s="49">
        <v>91050</v>
      </c>
      <c r="L17" s="50"/>
      <c r="M17" s="54"/>
    </row>
    <row r="18" spans="2:13" ht="12.75" x14ac:dyDescent="0.2">
      <c r="B18" s="459"/>
      <c r="C18" s="58" t="s">
        <v>48</v>
      </c>
      <c r="D18" s="28">
        <f t="shared" si="0"/>
        <v>292884.022</v>
      </c>
      <c r="E18" s="35"/>
      <c r="F18" s="36">
        <v>292884.022</v>
      </c>
      <c r="G18" s="37"/>
      <c r="H18" s="38"/>
      <c r="I18" s="59"/>
      <c r="J18" s="35"/>
      <c r="K18" s="35">
        <v>57722</v>
      </c>
      <c r="L18" s="36"/>
      <c r="M18" s="39"/>
    </row>
    <row r="19" spans="2:13" ht="12.75" x14ac:dyDescent="0.2">
      <c r="B19" s="459"/>
      <c r="C19" s="58" t="s">
        <v>49</v>
      </c>
      <c r="D19" s="28">
        <f t="shared" si="0"/>
        <v>118605.08249999999</v>
      </c>
      <c r="E19" s="35"/>
      <c r="F19" s="36">
        <v>118605.08249999999</v>
      </c>
      <c r="G19" s="37"/>
      <c r="H19" s="35"/>
      <c r="I19" s="38"/>
      <c r="J19" s="35"/>
      <c r="K19" s="35">
        <v>15750</v>
      </c>
      <c r="L19" s="36"/>
      <c r="M19" s="39"/>
    </row>
    <row r="20" spans="2:13" ht="12.75" x14ac:dyDescent="0.2">
      <c r="B20" s="460"/>
      <c r="C20" s="40" t="s">
        <v>50</v>
      </c>
      <c r="D20" s="64"/>
      <c r="E20" s="42"/>
      <c r="F20" s="43"/>
      <c r="G20" s="31"/>
      <c r="H20" s="32"/>
      <c r="I20" s="29"/>
      <c r="J20" s="29"/>
      <c r="K20" s="29"/>
      <c r="L20" s="30"/>
      <c r="M20" s="34"/>
    </row>
    <row r="21" spans="2:13" ht="12.75" x14ac:dyDescent="0.2">
      <c r="B21" s="458" t="s">
        <v>54</v>
      </c>
      <c r="C21" s="47" t="s">
        <v>47</v>
      </c>
      <c r="D21" s="48">
        <f t="shared" si="0"/>
        <v>13633.970000000001</v>
      </c>
      <c r="E21" s="49">
        <v>5854.52</v>
      </c>
      <c r="F21" s="50">
        <v>7779.45</v>
      </c>
      <c r="G21" s="60">
        <v>1591.5</v>
      </c>
      <c r="H21" s="61">
        <v>14.42</v>
      </c>
      <c r="I21" s="49"/>
      <c r="J21" s="49">
        <v>536.1</v>
      </c>
      <c r="K21" s="49">
        <v>1823.1</v>
      </c>
      <c r="L21" s="50">
        <v>151.5</v>
      </c>
      <c r="M21" s="54">
        <v>1.98</v>
      </c>
    </row>
    <row r="22" spans="2:13" ht="12.75" x14ac:dyDescent="0.2">
      <c r="B22" s="459"/>
      <c r="C22" s="58" t="s">
        <v>48</v>
      </c>
      <c r="D22" s="28">
        <f t="shared" si="0"/>
        <v>567895.41</v>
      </c>
      <c r="E22" s="35">
        <v>193199.16</v>
      </c>
      <c r="F22" s="35">
        <v>374696.25</v>
      </c>
      <c r="G22" s="63"/>
      <c r="H22" s="62">
        <v>475.86</v>
      </c>
      <c r="I22" s="59"/>
      <c r="J22" s="35">
        <v>20.9</v>
      </c>
      <c r="K22" s="35">
        <v>15162.3</v>
      </c>
      <c r="L22" s="36">
        <v>297.166</v>
      </c>
      <c r="M22" s="39"/>
    </row>
    <row r="23" spans="2:13" ht="12.75" x14ac:dyDescent="0.2">
      <c r="B23" s="459"/>
      <c r="C23" s="58" t="s">
        <v>49</v>
      </c>
      <c r="D23" s="64">
        <f t="shared" si="0"/>
        <v>469246.92000000004</v>
      </c>
      <c r="E23" s="29">
        <v>210762.72</v>
      </c>
      <c r="F23" s="30">
        <v>258484.2</v>
      </c>
      <c r="G23" s="63"/>
      <c r="H23" s="65">
        <v>519.12</v>
      </c>
      <c r="I23" s="38"/>
      <c r="J23" s="35"/>
      <c r="K23" s="35">
        <v>102631.6</v>
      </c>
      <c r="L23" s="36"/>
      <c r="M23" s="39"/>
    </row>
    <row r="24" spans="2:13" ht="12.75" x14ac:dyDescent="0.2">
      <c r="B24" s="460"/>
      <c r="C24" s="40" t="s">
        <v>50</v>
      </c>
      <c r="D24" s="77">
        <f t="shared" si="0"/>
        <v>182219.1</v>
      </c>
      <c r="E24" s="94">
        <v>175635.6</v>
      </c>
      <c r="F24" s="95">
        <v>6583.5</v>
      </c>
      <c r="G24" s="96"/>
      <c r="H24" s="97">
        <v>432.6</v>
      </c>
      <c r="I24" s="29"/>
      <c r="J24" s="29"/>
      <c r="K24" s="29">
        <v>693</v>
      </c>
      <c r="L24" s="30"/>
      <c r="M24" s="34"/>
    </row>
    <row r="25" spans="2:13" ht="12.75" x14ac:dyDescent="0.2">
      <c r="B25" s="461" t="s">
        <v>55</v>
      </c>
      <c r="C25" s="47" t="s">
        <v>47</v>
      </c>
      <c r="D25" s="48">
        <f t="shared" si="0"/>
        <v>288160</v>
      </c>
      <c r="E25" s="49"/>
      <c r="F25" s="50">
        <v>288160</v>
      </c>
      <c r="G25" s="51"/>
      <c r="H25" s="52"/>
      <c r="I25" s="49"/>
      <c r="J25" s="49">
        <v>740</v>
      </c>
      <c r="K25" s="49">
        <v>108800</v>
      </c>
      <c r="L25" s="50"/>
      <c r="M25" s="54"/>
    </row>
    <row r="26" spans="2:13" ht="12.75" x14ac:dyDescent="0.2">
      <c r="B26" s="461"/>
      <c r="C26" s="27" t="s">
        <v>48</v>
      </c>
      <c r="D26" s="28">
        <f t="shared" si="0"/>
        <v>1752640</v>
      </c>
      <c r="E26" s="35"/>
      <c r="F26" s="36">
        <v>1752640</v>
      </c>
      <c r="G26" s="37"/>
      <c r="H26" s="38"/>
      <c r="I26" s="35"/>
      <c r="J26" s="35"/>
      <c r="K26" s="35">
        <v>735200</v>
      </c>
      <c r="L26" s="36"/>
      <c r="M26" s="39"/>
    </row>
    <row r="27" spans="2:13" ht="12.75" x14ac:dyDescent="0.2">
      <c r="B27" s="461"/>
      <c r="C27" s="66" t="s">
        <v>49</v>
      </c>
      <c r="D27" s="64">
        <f t="shared" si="0"/>
        <v>720000</v>
      </c>
      <c r="E27" s="29"/>
      <c r="F27" s="30">
        <v>720000</v>
      </c>
      <c r="G27" s="31"/>
      <c r="H27" s="32"/>
      <c r="I27" s="29"/>
      <c r="J27" s="29"/>
      <c r="K27" s="29">
        <v>260000</v>
      </c>
      <c r="L27" s="30"/>
      <c r="M27" s="34"/>
    </row>
    <row r="28" spans="2:13" ht="12.75" x14ac:dyDescent="0.2">
      <c r="B28" s="458" t="s">
        <v>56</v>
      </c>
      <c r="C28" s="47" t="s">
        <v>47</v>
      </c>
      <c r="D28" s="48">
        <f t="shared" si="0"/>
        <v>10000</v>
      </c>
      <c r="E28" s="49"/>
      <c r="F28" s="50">
        <v>10000</v>
      </c>
      <c r="G28" s="51"/>
      <c r="H28" s="52"/>
      <c r="I28" s="53"/>
      <c r="J28" s="49">
        <v>2</v>
      </c>
      <c r="K28" s="49"/>
      <c r="L28" s="50">
        <v>11.055</v>
      </c>
      <c r="M28" s="54"/>
    </row>
    <row r="29" spans="2:13" ht="12.75" x14ac:dyDescent="0.2">
      <c r="B29" s="459"/>
      <c r="C29" s="27" t="s">
        <v>48</v>
      </c>
      <c r="D29" s="28">
        <f t="shared" si="0"/>
        <v>8314181.9468</v>
      </c>
      <c r="E29" s="35">
        <v>8304181.9468</v>
      </c>
      <c r="F29" s="36">
        <v>10000</v>
      </c>
      <c r="G29" s="37">
        <v>39407.279999999999</v>
      </c>
      <c r="H29" s="38"/>
      <c r="I29" s="56"/>
      <c r="J29" s="35">
        <v>8150</v>
      </c>
      <c r="K29" s="35"/>
      <c r="L29" s="36">
        <v>9.4</v>
      </c>
      <c r="M29" s="39"/>
    </row>
    <row r="30" spans="2:13" ht="12.75" x14ac:dyDescent="0.2">
      <c r="B30" s="459"/>
      <c r="C30" s="27" t="s">
        <v>49</v>
      </c>
      <c r="D30" s="64">
        <f t="shared" si="0"/>
        <v>1980807.1995999999</v>
      </c>
      <c r="E30" s="29">
        <v>130807.19959999999</v>
      </c>
      <c r="F30" s="30">
        <v>1850000</v>
      </c>
      <c r="G30" s="37">
        <v>15362.16</v>
      </c>
      <c r="H30" s="35">
        <v>926</v>
      </c>
      <c r="I30" s="38"/>
      <c r="J30" s="35"/>
      <c r="K30" s="35">
        <v>620000</v>
      </c>
      <c r="L30" s="36"/>
      <c r="M30" s="39"/>
    </row>
    <row r="31" spans="2:13" ht="12.75" x14ac:dyDescent="0.2">
      <c r="B31" s="460"/>
      <c r="C31" s="40" t="s">
        <v>50</v>
      </c>
      <c r="D31" s="77">
        <f t="shared" si="0"/>
        <v>96767.373600000006</v>
      </c>
      <c r="E31" s="94">
        <v>96767.373600000006</v>
      </c>
      <c r="F31" s="95"/>
      <c r="G31" s="31">
        <v>12022.56</v>
      </c>
      <c r="H31" s="32"/>
      <c r="I31" s="29"/>
      <c r="J31" s="29"/>
      <c r="K31" s="29"/>
      <c r="L31" s="30"/>
      <c r="M31" s="34"/>
    </row>
    <row r="32" spans="2:13" ht="12.75" x14ac:dyDescent="0.2">
      <c r="B32" s="458" t="s">
        <v>57</v>
      </c>
      <c r="C32" s="47" t="s">
        <v>47</v>
      </c>
      <c r="D32" s="48">
        <f t="shared" si="0"/>
        <v>3597131.24</v>
      </c>
      <c r="E32" s="49">
        <v>393976.47</v>
      </c>
      <c r="F32" s="50">
        <v>3203154.77</v>
      </c>
      <c r="G32" s="51"/>
      <c r="H32" s="52"/>
      <c r="I32" s="53">
        <v>4893.6000000000004</v>
      </c>
      <c r="J32" s="49">
        <v>1405.6289999999999</v>
      </c>
      <c r="K32" s="49">
        <v>1257101.9531999999</v>
      </c>
      <c r="L32" s="50">
        <v>231.74099999999999</v>
      </c>
      <c r="M32" s="54">
        <v>4.335</v>
      </c>
    </row>
    <row r="33" spans="2:13" ht="12.75" x14ac:dyDescent="0.2">
      <c r="B33" s="459"/>
      <c r="C33" s="27" t="s">
        <v>48</v>
      </c>
      <c r="D33" s="28">
        <f t="shared" si="0"/>
        <v>7070108.2599999998</v>
      </c>
      <c r="E33" s="35">
        <v>1185744</v>
      </c>
      <c r="F33" s="36">
        <v>5884364.2599999998</v>
      </c>
      <c r="G33" s="37"/>
      <c r="H33" s="38">
        <v>2500</v>
      </c>
      <c r="I33" s="38">
        <v>11418.4</v>
      </c>
      <c r="J33" s="35">
        <v>3</v>
      </c>
      <c r="K33" s="35">
        <v>2650376.2555999998</v>
      </c>
      <c r="L33" s="36"/>
      <c r="M33" s="39">
        <v>30</v>
      </c>
    </row>
    <row r="34" spans="2:13" ht="12.75" x14ac:dyDescent="0.2">
      <c r="B34" s="459"/>
      <c r="C34" s="27" t="s">
        <v>49</v>
      </c>
      <c r="D34" s="28">
        <f t="shared" si="0"/>
        <v>4126056.02</v>
      </c>
      <c r="E34" s="29"/>
      <c r="F34" s="57">
        <v>4126056.02</v>
      </c>
      <c r="G34" s="37"/>
      <c r="H34" s="35"/>
      <c r="I34" s="38"/>
      <c r="J34" s="35"/>
      <c r="K34" s="35">
        <v>1873532.5112000001</v>
      </c>
      <c r="L34" s="36"/>
      <c r="M34" s="39"/>
    </row>
    <row r="35" spans="2:13" ht="12.75" x14ac:dyDescent="0.2">
      <c r="B35" s="460"/>
      <c r="C35" s="40" t="s">
        <v>50</v>
      </c>
      <c r="D35" s="41">
        <f t="shared" si="0"/>
        <v>3600</v>
      </c>
      <c r="E35" s="94">
        <v>3600</v>
      </c>
      <c r="F35" s="43"/>
      <c r="G35" s="31">
        <v>200</v>
      </c>
      <c r="H35" s="32"/>
      <c r="I35" s="29"/>
      <c r="J35" s="29"/>
      <c r="K35" s="29"/>
      <c r="L35" s="30"/>
      <c r="M35" s="34"/>
    </row>
    <row r="36" spans="2:13" ht="12.75" x14ac:dyDescent="0.2">
      <c r="B36" s="461" t="s">
        <v>58</v>
      </c>
      <c r="C36" s="47" t="s">
        <v>47</v>
      </c>
      <c r="D36" s="48">
        <f t="shared" si="0"/>
        <v>779607.25600000005</v>
      </c>
      <c r="E36" s="49">
        <v>92000</v>
      </c>
      <c r="F36" s="50">
        <v>687607.25600000005</v>
      </c>
      <c r="G36" s="51"/>
      <c r="H36" s="52"/>
      <c r="I36" s="49">
        <v>9389</v>
      </c>
      <c r="J36" s="49">
        <v>2137.5700000000002</v>
      </c>
      <c r="K36" s="49">
        <v>126080</v>
      </c>
      <c r="L36" s="50">
        <v>532.92060000000004</v>
      </c>
      <c r="M36" s="54"/>
    </row>
    <row r="37" spans="2:13" ht="12.75" x14ac:dyDescent="0.2">
      <c r="B37" s="461"/>
      <c r="C37" s="27" t="s">
        <v>48</v>
      </c>
      <c r="D37" s="28">
        <f t="shared" si="0"/>
        <v>2733649.0239999997</v>
      </c>
      <c r="E37" s="35">
        <v>776419.71</v>
      </c>
      <c r="F37" s="57">
        <v>1957229.3139999998</v>
      </c>
      <c r="G37" s="37"/>
      <c r="H37" s="38">
        <v>12000</v>
      </c>
      <c r="I37" s="35"/>
      <c r="J37" s="35">
        <v>4581</v>
      </c>
      <c r="K37" s="35">
        <v>876720</v>
      </c>
      <c r="L37" s="36">
        <v>124.7714</v>
      </c>
      <c r="M37" s="39"/>
    </row>
    <row r="38" spans="2:13" ht="12.75" x14ac:dyDescent="0.2">
      <c r="B38" s="461"/>
      <c r="C38" s="66" t="s">
        <v>49</v>
      </c>
      <c r="D38" s="64"/>
      <c r="E38" s="29"/>
      <c r="F38" s="30"/>
      <c r="G38" s="31"/>
      <c r="H38" s="32"/>
      <c r="I38" s="29"/>
      <c r="J38" s="29"/>
      <c r="K38" s="29"/>
      <c r="L38" s="30"/>
      <c r="M38" s="34"/>
    </row>
    <row r="39" spans="2:13" ht="12.75" x14ac:dyDescent="0.2">
      <c r="B39" s="461" t="s">
        <v>59</v>
      </c>
      <c r="C39" s="47" t="s">
        <v>47</v>
      </c>
      <c r="D39" s="48">
        <f t="shared" si="0"/>
        <v>202931.53</v>
      </c>
      <c r="E39" s="49">
        <v>29955.72</v>
      </c>
      <c r="F39" s="50">
        <v>172975.81</v>
      </c>
      <c r="G39" s="51"/>
      <c r="H39" s="52"/>
      <c r="I39" s="49">
        <v>4444.2</v>
      </c>
      <c r="J39" s="49">
        <v>3247.415</v>
      </c>
      <c r="K39" s="49">
        <v>16971.509999999998</v>
      </c>
      <c r="L39" s="50">
        <v>47.313000000000002</v>
      </c>
      <c r="M39" s="54">
        <v>0.08</v>
      </c>
    </row>
    <row r="40" spans="2:13" ht="12.75" x14ac:dyDescent="0.2">
      <c r="B40" s="461"/>
      <c r="C40" s="27" t="s">
        <v>48</v>
      </c>
      <c r="D40" s="28"/>
      <c r="E40" s="35"/>
      <c r="F40" s="36"/>
      <c r="G40" s="37"/>
      <c r="H40" s="38"/>
      <c r="I40" s="35"/>
      <c r="J40" s="35"/>
      <c r="K40" s="35"/>
      <c r="L40" s="36"/>
      <c r="M40" s="39"/>
    </row>
    <row r="41" spans="2:13" ht="12.75" x14ac:dyDescent="0.2">
      <c r="B41" s="461"/>
      <c r="C41" s="66" t="s">
        <v>49</v>
      </c>
      <c r="D41" s="64"/>
      <c r="E41" s="29"/>
      <c r="F41" s="30"/>
      <c r="G41" s="31"/>
      <c r="H41" s="32"/>
      <c r="I41" s="29"/>
      <c r="J41" s="29"/>
      <c r="K41" s="29"/>
      <c r="L41" s="30"/>
      <c r="M41" s="34"/>
    </row>
    <row r="42" spans="2:13" ht="12.75" x14ac:dyDescent="0.2">
      <c r="B42" s="458" t="s">
        <v>60</v>
      </c>
      <c r="C42" s="47" t="s">
        <v>47</v>
      </c>
      <c r="D42" s="48">
        <f t="shared" si="0"/>
        <v>11511500.986599999</v>
      </c>
      <c r="E42" s="49">
        <v>516120.90399999998</v>
      </c>
      <c r="F42" s="50">
        <v>10995380.082599999</v>
      </c>
      <c r="G42" s="51"/>
      <c r="H42" s="52">
        <v>125.17</v>
      </c>
      <c r="I42" s="53"/>
      <c r="J42" s="49">
        <v>2108.9287300000001</v>
      </c>
      <c r="K42" s="49">
        <v>3886429.6949999998</v>
      </c>
      <c r="L42" s="50">
        <v>362.54890000000006</v>
      </c>
      <c r="M42" s="54"/>
    </row>
    <row r="43" spans="2:13" ht="12.75" x14ac:dyDescent="0.2">
      <c r="B43" s="459"/>
      <c r="C43" s="27" t="s">
        <v>48</v>
      </c>
      <c r="D43" s="28">
        <f t="shared" si="0"/>
        <v>9411673.5146999992</v>
      </c>
      <c r="E43" s="35">
        <v>1099244.5760000001</v>
      </c>
      <c r="F43" s="36">
        <v>8312428.9386999998</v>
      </c>
      <c r="G43" s="37"/>
      <c r="H43" s="38">
        <v>160.94</v>
      </c>
      <c r="I43" s="56"/>
      <c r="J43" s="35">
        <v>3287.5003700000002</v>
      </c>
      <c r="K43" s="35">
        <v>2232099.5725000002</v>
      </c>
      <c r="L43" s="36"/>
      <c r="M43" s="39"/>
    </row>
    <row r="44" spans="2:13" ht="12.75" x14ac:dyDescent="0.2">
      <c r="B44" s="459"/>
      <c r="C44" s="27" t="s">
        <v>49</v>
      </c>
      <c r="D44" s="28">
        <f t="shared" si="0"/>
        <v>1941172.9487000001</v>
      </c>
      <c r="E44" s="35">
        <v>200526.2</v>
      </c>
      <c r="F44" s="57">
        <v>1740646.7487000001</v>
      </c>
      <c r="G44" s="37"/>
      <c r="H44" s="35">
        <v>250.35</v>
      </c>
      <c r="I44" s="38"/>
      <c r="J44" s="35"/>
      <c r="K44" s="35">
        <v>172191.5325</v>
      </c>
      <c r="L44" s="36"/>
      <c r="M44" s="39"/>
    </row>
    <row r="45" spans="2:13" ht="12.75" x14ac:dyDescent="0.2">
      <c r="B45" s="460"/>
      <c r="C45" s="40" t="s">
        <v>50</v>
      </c>
      <c r="D45" s="41">
        <f t="shared" si="0"/>
        <v>22297470.149999999</v>
      </c>
      <c r="E45" s="42">
        <v>286466</v>
      </c>
      <c r="F45" s="43">
        <v>22011004.149999999</v>
      </c>
      <c r="G45" s="31"/>
      <c r="H45" s="32">
        <v>357.64</v>
      </c>
      <c r="I45" s="29"/>
      <c r="J45" s="29"/>
      <c r="K45" s="29">
        <v>1162533.95</v>
      </c>
      <c r="L45" s="30"/>
      <c r="M45" s="34"/>
    </row>
    <row r="46" spans="2:13" ht="12.75" x14ac:dyDescent="0.2">
      <c r="B46" s="458" t="s">
        <v>61</v>
      </c>
      <c r="C46" s="47" t="s">
        <v>47</v>
      </c>
      <c r="D46" s="48">
        <f t="shared" si="0"/>
        <v>36233302.540000007</v>
      </c>
      <c r="E46" s="49">
        <v>2871983.52</v>
      </c>
      <c r="F46" s="50">
        <v>33361319.020000003</v>
      </c>
      <c r="G46" s="51"/>
      <c r="H46" s="52"/>
      <c r="I46" s="53"/>
      <c r="J46" s="49">
        <v>14935.201700000001</v>
      </c>
      <c r="K46" s="49">
        <v>6462567.1799999997</v>
      </c>
      <c r="L46" s="50">
        <v>37.617000000000004</v>
      </c>
      <c r="M46" s="54"/>
    </row>
    <row r="47" spans="2:13" ht="12.75" x14ac:dyDescent="0.2">
      <c r="B47" s="459"/>
      <c r="C47" s="27" t="s">
        <v>48</v>
      </c>
      <c r="D47" s="28">
        <f t="shared" si="0"/>
        <v>34357989.690000005</v>
      </c>
      <c r="E47" s="35">
        <v>4860110.2</v>
      </c>
      <c r="F47" s="57">
        <v>29497879.490000002</v>
      </c>
      <c r="G47" s="37"/>
      <c r="H47" s="38"/>
      <c r="I47" s="56"/>
      <c r="J47" s="35">
        <v>18948.228650000001</v>
      </c>
      <c r="K47" s="35">
        <v>5563935.3200000003</v>
      </c>
      <c r="L47" s="36">
        <v>2.52</v>
      </c>
      <c r="M47" s="39"/>
    </row>
    <row r="48" spans="2:13" ht="12.75" x14ac:dyDescent="0.2">
      <c r="B48" s="459"/>
      <c r="C48" s="27" t="s">
        <v>49</v>
      </c>
      <c r="D48" s="28">
        <f t="shared" si="0"/>
        <v>1741629.6400000001</v>
      </c>
      <c r="E48" s="35">
        <v>190029.64</v>
      </c>
      <c r="F48" s="57">
        <v>1551600</v>
      </c>
      <c r="G48" s="37"/>
      <c r="H48" s="35"/>
      <c r="I48" s="38"/>
      <c r="J48" s="35">
        <v>813.90599999999995</v>
      </c>
      <c r="K48" s="35">
        <v>168798.72</v>
      </c>
      <c r="L48" s="36"/>
      <c r="M48" s="39"/>
    </row>
    <row r="49" spans="2:13" ht="12.75" x14ac:dyDescent="0.2">
      <c r="B49" s="460"/>
      <c r="C49" s="40" t="s">
        <v>50</v>
      </c>
      <c r="D49" s="41">
        <f t="shared" si="0"/>
        <v>355729.64</v>
      </c>
      <c r="E49" s="42">
        <v>355729.64</v>
      </c>
      <c r="F49" s="43"/>
      <c r="G49" s="31"/>
      <c r="H49" s="32"/>
      <c r="I49" s="29"/>
      <c r="J49" s="29">
        <v>3244.9546499999997</v>
      </c>
      <c r="K49" s="29"/>
      <c r="L49" s="30"/>
      <c r="M49" s="34"/>
    </row>
    <row r="50" spans="2:13" ht="12.75" x14ac:dyDescent="0.2">
      <c r="B50" s="458" t="s">
        <v>62</v>
      </c>
      <c r="C50" s="47" t="s">
        <v>47</v>
      </c>
      <c r="D50" s="48">
        <f t="shared" si="0"/>
        <v>352116</v>
      </c>
      <c r="E50" s="49"/>
      <c r="F50" s="50">
        <v>352116</v>
      </c>
      <c r="G50" s="51"/>
      <c r="H50" s="52"/>
      <c r="I50" s="49"/>
      <c r="J50" s="49"/>
      <c r="K50" s="49">
        <v>123752</v>
      </c>
      <c r="L50" s="50"/>
      <c r="M50" s="54"/>
    </row>
    <row r="51" spans="2:13" ht="12.75" x14ac:dyDescent="0.2">
      <c r="B51" s="459"/>
      <c r="C51" s="27" t="s">
        <v>48</v>
      </c>
      <c r="D51" s="28">
        <f t="shared" si="0"/>
        <v>9120840</v>
      </c>
      <c r="E51" s="35">
        <v>9110840</v>
      </c>
      <c r="F51" s="36">
        <v>10000</v>
      </c>
      <c r="G51" s="37"/>
      <c r="H51" s="38"/>
      <c r="I51" s="35"/>
      <c r="J51" s="35">
        <v>31456.560000000001</v>
      </c>
      <c r="K51" s="35">
        <v>2500</v>
      </c>
      <c r="L51" s="36"/>
      <c r="M51" s="39"/>
    </row>
    <row r="52" spans="2:13" ht="12.75" x14ac:dyDescent="0.2">
      <c r="B52" s="459"/>
      <c r="C52" s="27" t="s">
        <v>49</v>
      </c>
      <c r="D52" s="28">
        <f t="shared" si="0"/>
        <v>189580</v>
      </c>
      <c r="E52" s="35">
        <v>189580</v>
      </c>
      <c r="F52" s="36"/>
      <c r="G52" s="37"/>
      <c r="H52" s="38"/>
      <c r="I52" s="35"/>
      <c r="J52" s="35">
        <v>655.22</v>
      </c>
      <c r="K52" s="35"/>
      <c r="L52" s="36"/>
      <c r="M52" s="39"/>
    </row>
    <row r="53" spans="2:13" ht="12.75" x14ac:dyDescent="0.2">
      <c r="B53" s="460"/>
      <c r="C53" s="40" t="s">
        <v>50</v>
      </c>
      <c r="D53" s="41">
        <f t="shared" si="0"/>
        <v>189580</v>
      </c>
      <c r="E53" s="42">
        <v>189580</v>
      </c>
      <c r="F53" s="43"/>
      <c r="G53" s="31"/>
      <c r="H53" s="32"/>
      <c r="I53" s="29"/>
      <c r="J53" s="29">
        <v>655.22</v>
      </c>
      <c r="K53" s="29"/>
      <c r="L53" s="30"/>
      <c r="M53" s="34"/>
    </row>
    <row r="54" spans="2:13" ht="12.75" x14ac:dyDescent="0.2">
      <c r="B54" s="458" t="s">
        <v>63</v>
      </c>
      <c r="C54" s="47" t="s">
        <v>47</v>
      </c>
      <c r="D54" s="48">
        <f t="shared" si="0"/>
        <v>15183405.414099999</v>
      </c>
      <c r="E54" s="49">
        <v>1247939.95</v>
      </c>
      <c r="F54" s="50">
        <v>13935465.4641</v>
      </c>
      <c r="G54" s="51"/>
      <c r="H54" s="52">
        <v>173.25</v>
      </c>
      <c r="I54" s="49"/>
      <c r="J54" s="49">
        <v>3337.268</v>
      </c>
      <c r="K54" s="49">
        <v>3642231.0098000001</v>
      </c>
      <c r="L54" s="50">
        <v>11.166</v>
      </c>
      <c r="M54" s="54">
        <v>2</v>
      </c>
    </row>
    <row r="55" spans="2:13" ht="12.75" x14ac:dyDescent="0.2">
      <c r="B55" s="459"/>
      <c r="C55" s="27" t="s">
        <v>48</v>
      </c>
      <c r="D55" s="28">
        <f t="shared" si="0"/>
        <v>22266577.779599998</v>
      </c>
      <c r="E55" s="35">
        <v>4953101.66</v>
      </c>
      <c r="F55" s="36">
        <v>17313476.119599998</v>
      </c>
      <c r="G55" s="37"/>
      <c r="H55" s="38">
        <v>173.25</v>
      </c>
      <c r="I55" s="59"/>
      <c r="J55" s="35">
        <v>18468.538</v>
      </c>
      <c r="K55" s="35">
        <v>3032244.0911999997</v>
      </c>
      <c r="L55" s="36"/>
      <c r="M55" s="39"/>
    </row>
    <row r="56" spans="2:13" ht="12.75" x14ac:dyDescent="0.2">
      <c r="B56" s="459"/>
      <c r="C56" s="27" t="s">
        <v>49</v>
      </c>
      <c r="D56" s="28">
        <f t="shared" si="0"/>
        <v>13335354.889500001</v>
      </c>
      <c r="E56" s="35">
        <v>138298.69</v>
      </c>
      <c r="F56" s="57">
        <v>13197056.199500002</v>
      </c>
      <c r="G56" s="37"/>
      <c r="H56" s="35">
        <v>124.74</v>
      </c>
      <c r="I56" s="38"/>
      <c r="J56" s="35">
        <v>292.81</v>
      </c>
      <c r="K56" s="35">
        <v>1988543.4009999998</v>
      </c>
      <c r="L56" s="36"/>
      <c r="M56" s="39"/>
    </row>
    <row r="57" spans="2:13" ht="12.75" x14ac:dyDescent="0.2">
      <c r="B57" s="460"/>
      <c r="C57" s="40" t="s">
        <v>50</v>
      </c>
      <c r="D57" s="41">
        <f t="shared" si="0"/>
        <v>10141698.116800001</v>
      </c>
      <c r="E57" s="42">
        <v>187107</v>
      </c>
      <c r="F57" s="43">
        <v>9954591.1168000009</v>
      </c>
      <c r="G57" s="31"/>
      <c r="H57" s="32">
        <v>221.76</v>
      </c>
      <c r="I57" s="29"/>
      <c r="J57" s="29"/>
      <c r="K57" s="29">
        <v>681098.94799999997</v>
      </c>
      <c r="L57" s="30"/>
      <c r="M57" s="34"/>
    </row>
    <row r="58" spans="2:13" ht="12.75" x14ac:dyDescent="0.2">
      <c r="B58" s="458" t="s">
        <v>64</v>
      </c>
      <c r="C58" s="47" t="s">
        <v>47</v>
      </c>
      <c r="D58" s="48">
        <f t="shared" si="0"/>
        <v>20859712.546499997</v>
      </c>
      <c r="E58" s="49">
        <v>160359.5833</v>
      </c>
      <c r="F58" s="50">
        <v>20699352.963199999</v>
      </c>
      <c r="G58" s="51"/>
      <c r="H58" s="52"/>
      <c r="I58" s="53"/>
      <c r="J58" s="49">
        <v>581</v>
      </c>
      <c r="K58" s="49">
        <v>4582105.5279999999</v>
      </c>
      <c r="L58" s="50">
        <v>27</v>
      </c>
      <c r="M58" s="54"/>
    </row>
    <row r="59" spans="2:13" ht="12.75" x14ac:dyDescent="0.2">
      <c r="B59" s="459"/>
      <c r="C59" s="27" t="s">
        <v>48</v>
      </c>
      <c r="D59" s="28">
        <f t="shared" si="0"/>
        <v>15669687.457800001</v>
      </c>
      <c r="E59" s="35">
        <v>2768523.5109999999</v>
      </c>
      <c r="F59" s="36">
        <v>12901163.946800001</v>
      </c>
      <c r="G59" s="37"/>
      <c r="H59" s="38"/>
      <c r="I59" s="56"/>
      <c r="J59" s="35">
        <v>9770</v>
      </c>
      <c r="K59" s="35">
        <v>2416263.1919999998</v>
      </c>
      <c r="L59" s="36"/>
      <c r="M59" s="39"/>
    </row>
    <row r="60" spans="2:13" ht="12.75" x14ac:dyDescent="0.2">
      <c r="B60" s="459"/>
      <c r="C60" s="27" t="s">
        <v>49</v>
      </c>
      <c r="D60" s="64">
        <f t="shared" si="0"/>
        <v>6269168.8157000002</v>
      </c>
      <c r="E60" s="35">
        <v>208821.35570000001</v>
      </c>
      <c r="F60" s="57">
        <v>6060347.46</v>
      </c>
      <c r="G60" s="37"/>
      <c r="H60" s="35"/>
      <c r="I60" s="38"/>
      <c r="J60" s="35">
        <v>649</v>
      </c>
      <c r="K60" s="35">
        <v>1086347.8</v>
      </c>
      <c r="L60" s="36"/>
      <c r="M60" s="39"/>
    </row>
    <row r="61" spans="2:13" ht="12.75" x14ac:dyDescent="0.2">
      <c r="B61" s="460"/>
      <c r="C61" s="40" t="s">
        <v>50</v>
      </c>
      <c r="D61" s="77">
        <f t="shared" si="0"/>
        <v>23781974.199999999</v>
      </c>
      <c r="E61" s="42"/>
      <c r="F61" s="43">
        <v>23781974.199999999</v>
      </c>
      <c r="G61" s="31"/>
      <c r="H61" s="32"/>
      <c r="I61" s="29"/>
      <c r="J61" s="29"/>
      <c r="K61" s="29">
        <v>1001693.58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48">
        <f t="shared" si="0"/>
        <v>19861859.198600002</v>
      </c>
      <c r="E62" s="49"/>
      <c r="F62" s="50">
        <v>19861859.198600002</v>
      </c>
      <c r="G62" s="51"/>
      <c r="H62" s="52"/>
      <c r="I62" s="49"/>
      <c r="J62" s="49"/>
      <c r="K62" s="49">
        <v>3381245.6910000006</v>
      </c>
      <c r="L62" s="50"/>
      <c r="M62" s="54"/>
    </row>
    <row r="63" spans="2:13" ht="12.75" x14ac:dyDescent="0.2">
      <c r="B63" s="461"/>
      <c r="C63" s="58" t="s">
        <v>48</v>
      </c>
      <c r="D63" s="28">
        <f t="shared" si="0"/>
        <v>6368179.1013999991</v>
      </c>
      <c r="E63" s="35"/>
      <c r="F63" s="36">
        <v>6368179.1013999991</v>
      </c>
      <c r="G63" s="37"/>
      <c r="H63" s="38"/>
      <c r="I63" s="35"/>
      <c r="J63" s="35"/>
      <c r="K63" s="35">
        <v>1595350.379</v>
      </c>
      <c r="L63" s="36"/>
      <c r="M63" s="39"/>
    </row>
    <row r="64" spans="2:13" ht="12.75" x14ac:dyDescent="0.2">
      <c r="B64" s="461"/>
      <c r="C64" s="78" t="s">
        <v>49</v>
      </c>
      <c r="D64" s="28"/>
      <c r="E64" s="35"/>
      <c r="F64" s="36"/>
      <c r="G64" s="37"/>
      <c r="H64" s="38"/>
      <c r="I64" s="35"/>
      <c r="J64" s="35"/>
      <c r="K64" s="35"/>
      <c r="L64" s="36"/>
      <c r="M64" s="39"/>
    </row>
    <row r="65" spans="2:13" ht="13.5" thickBot="1" x14ac:dyDescent="0.25">
      <c r="B65" s="461"/>
      <c r="C65" s="40" t="s">
        <v>50</v>
      </c>
      <c r="D65" s="79"/>
      <c r="E65" s="29"/>
      <c r="F65" s="30"/>
      <c r="G65" s="37"/>
      <c r="H65" s="38"/>
      <c r="I65" s="35"/>
      <c r="J65" s="35"/>
      <c r="K65" s="35"/>
      <c r="L65" s="36"/>
      <c r="M65" s="39"/>
    </row>
    <row r="66" spans="2:13" ht="14.25" thickTop="1" thickBot="1" x14ac:dyDescent="0.25">
      <c r="B66" s="462" t="s">
        <v>66</v>
      </c>
      <c r="C66" s="463"/>
      <c r="D66" s="80">
        <f t="shared" ref="D66:M66" si="1">SUM(D5:D65)</f>
        <v>488821935.7100001</v>
      </c>
      <c r="E66" s="81">
        <f t="shared" si="1"/>
        <v>53189098.370000005</v>
      </c>
      <c r="F66" s="81">
        <f t="shared" si="1"/>
        <v>435632837.34000009</v>
      </c>
      <c r="G66" s="82">
        <f t="shared" si="1"/>
        <v>218623.5</v>
      </c>
      <c r="H66" s="92">
        <f t="shared" si="1"/>
        <v>18511.989999999994</v>
      </c>
      <c r="I66" s="92">
        <f t="shared" si="1"/>
        <v>110294.2</v>
      </c>
      <c r="J66" s="92">
        <f t="shared" si="1"/>
        <v>383392.5530999999</v>
      </c>
      <c r="K66" s="92">
        <f t="shared" si="1"/>
        <v>266684313.64999968</v>
      </c>
      <c r="L66" s="92">
        <f t="shared" si="1"/>
        <v>1849.1209000000001</v>
      </c>
      <c r="M66" s="93">
        <f t="shared" si="1"/>
        <v>38.4</v>
      </c>
    </row>
    <row r="67" spans="2:13" ht="12" thickTop="1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2:13" x14ac:dyDescent="0.2">
      <c r="B68" s="84" t="s">
        <v>67</v>
      </c>
      <c r="C68" s="10"/>
      <c r="D68" s="8"/>
      <c r="E68" s="8"/>
      <c r="F68" s="8"/>
      <c r="G68" s="10"/>
      <c r="H68" s="10"/>
      <c r="I68" s="10"/>
      <c r="J68" s="10"/>
      <c r="K68" s="10"/>
      <c r="L68" s="10"/>
      <c r="M68" s="10"/>
    </row>
    <row r="69" spans="2:13" x14ac:dyDescent="0.2">
      <c r="B69" s="10"/>
      <c r="C69" s="10"/>
      <c r="D69" s="85"/>
      <c r="E69" s="8"/>
      <c r="F69" s="85"/>
      <c r="G69" s="10"/>
      <c r="H69" s="10"/>
      <c r="I69" s="10"/>
      <c r="J69" s="10"/>
      <c r="K69" s="10"/>
      <c r="L69" s="10"/>
      <c r="M69" s="10"/>
    </row>
    <row r="70" spans="2:13" ht="12.75" x14ac:dyDescent="0.2">
      <c r="B70" s="10"/>
      <c r="C70" s="10"/>
      <c r="D70" s="8"/>
      <c r="E70" s="86"/>
      <c r="F70" s="8"/>
      <c r="G70" s="10"/>
      <c r="H70" s="10"/>
      <c r="I70" s="10"/>
      <c r="J70" s="10"/>
      <c r="K70" s="10"/>
      <c r="L70" s="10"/>
      <c r="M70" s="10"/>
    </row>
    <row r="71" spans="2:13" ht="12.75" x14ac:dyDescent="0.2">
      <c r="B71" s="10"/>
      <c r="C71" s="10"/>
      <c r="D71" s="10"/>
      <c r="E71" s="86"/>
      <c r="F71" s="10"/>
      <c r="G71" s="10"/>
      <c r="H71" s="10"/>
      <c r="I71" s="10"/>
      <c r="J71" s="10"/>
      <c r="K71" s="10"/>
      <c r="L71" s="10"/>
      <c r="M71" s="10"/>
    </row>
    <row r="72" spans="2:13" x14ac:dyDescent="0.2">
      <c r="B72" s="10"/>
      <c r="C72" s="10"/>
      <c r="D72" s="10"/>
      <c r="E72" s="85"/>
      <c r="F72" s="10"/>
      <c r="G72" s="10"/>
      <c r="H72" s="10"/>
      <c r="I72" s="10"/>
      <c r="J72" s="10"/>
      <c r="K72" s="10"/>
      <c r="L72" s="10"/>
      <c r="M72" s="10"/>
    </row>
    <row r="73" spans="2:13" x14ac:dyDescent="0.2">
      <c r="B73" s="10"/>
      <c r="C73" s="10"/>
      <c r="D73" s="10"/>
      <c r="E73" s="8"/>
      <c r="F73" s="10"/>
      <c r="G73" s="10"/>
      <c r="H73" s="10"/>
      <c r="I73" s="10"/>
      <c r="J73" s="10"/>
      <c r="K73" s="10"/>
      <c r="L73" s="10"/>
      <c r="M73" s="10"/>
    </row>
    <row r="74" spans="2:13" x14ac:dyDescent="0.2">
      <c r="B74" s="10"/>
      <c r="C74" s="10"/>
      <c r="D74" s="10"/>
      <c r="E74" s="8"/>
      <c r="F74" s="10"/>
      <c r="G74" s="10"/>
      <c r="H74" s="10"/>
      <c r="I74" s="10"/>
      <c r="J74" s="10"/>
      <c r="K74" s="10"/>
      <c r="L74" s="10"/>
      <c r="M74" s="10"/>
    </row>
    <row r="75" spans="2:13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2:13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2:13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2:13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</sheetData>
  <mergeCells count="22">
    <mergeCell ref="B54:B57"/>
    <mergeCell ref="B58:B61"/>
    <mergeCell ref="B62:B65"/>
    <mergeCell ref="B66:C66"/>
    <mergeCell ref="B32:B35"/>
    <mergeCell ref="B36:B38"/>
    <mergeCell ref="B39:B41"/>
    <mergeCell ref="B42:B45"/>
    <mergeCell ref="B46:B49"/>
    <mergeCell ref="B50:B53"/>
    <mergeCell ref="B28:B31"/>
    <mergeCell ref="B1:M1"/>
    <mergeCell ref="B3:B4"/>
    <mergeCell ref="C3:C4"/>
    <mergeCell ref="D3:F3"/>
    <mergeCell ref="G3:M3"/>
    <mergeCell ref="B5:B8"/>
    <mergeCell ref="B9:B12"/>
    <mergeCell ref="B13:B16"/>
    <mergeCell ref="B17:B20"/>
    <mergeCell ref="B21:B24"/>
    <mergeCell ref="B25:B27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6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6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2:13" s="9" customFormat="1" ht="23.25" customHeight="1" x14ac:dyDescent="0.2">
      <c r="B1" s="447" t="s">
        <v>72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60" t="s">
        <v>46</v>
      </c>
      <c r="C5" s="87" t="s">
        <v>47</v>
      </c>
      <c r="D5" s="64">
        <f t="shared" ref="D5:D11" si="0">E5+F5</f>
        <v>122001403.44270007</v>
      </c>
      <c r="E5" s="29">
        <v>6123479.2630000003</v>
      </c>
      <c r="F5" s="30">
        <v>115877924.17970008</v>
      </c>
      <c r="G5" s="31">
        <v>20734.3</v>
      </c>
      <c r="H5" s="32"/>
      <c r="I5" s="29">
        <v>3397.99</v>
      </c>
      <c r="J5" s="29">
        <v>167027.9112</v>
      </c>
      <c r="K5" s="29">
        <v>172097345.93099979</v>
      </c>
      <c r="L5" s="30">
        <v>47.8</v>
      </c>
      <c r="M5" s="34"/>
    </row>
    <row r="6" spans="2:13" ht="12.75" x14ac:dyDescent="0.2">
      <c r="B6" s="461"/>
      <c r="C6" s="27" t="s">
        <v>48</v>
      </c>
      <c r="D6" s="28">
        <f t="shared" si="0"/>
        <v>35882004.866200007</v>
      </c>
      <c r="E6" s="35">
        <v>768734.147</v>
      </c>
      <c r="F6" s="36">
        <v>35113270.719200008</v>
      </c>
      <c r="G6" s="37">
        <v>35807.589999999997</v>
      </c>
      <c r="H6" s="38"/>
      <c r="I6" s="35"/>
      <c r="J6" s="35">
        <v>120292.29179999999</v>
      </c>
      <c r="K6" s="35">
        <v>22739312.294960003</v>
      </c>
      <c r="L6" s="36"/>
      <c r="M6" s="39"/>
    </row>
    <row r="7" spans="2:13" ht="12.75" x14ac:dyDescent="0.2">
      <c r="B7" s="461"/>
      <c r="C7" s="27" t="s">
        <v>49</v>
      </c>
      <c r="D7" s="28">
        <f t="shared" si="0"/>
        <v>31160557.6811</v>
      </c>
      <c r="E7" s="35">
        <v>1089186.1399999999</v>
      </c>
      <c r="F7" s="36">
        <v>30071371.541099999</v>
      </c>
      <c r="G7" s="37">
        <v>75384.399999999994</v>
      </c>
      <c r="H7" s="38"/>
      <c r="I7" s="35">
        <v>475.02</v>
      </c>
      <c r="J7" s="35"/>
      <c r="K7" s="35">
        <v>22652237.79375999</v>
      </c>
      <c r="L7" s="36"/>
      <c r="M7" s="39"/>
    </row>
    <row r="8" spans="2:13" ht="12.75" x14ac:dyDescent="0.2">
      <c r="B8" s="461"/>
      <c r="C8" s="40" t="s">
        <v>50</v>
      </c>
      <c r="D8" s="41">
        <f t="shared" si="0"/>
        <v>6644964.8300000001</v>
      </c>
      <c r="E8" s="42">
        <v>424995.3</v>
      </c>
      <c r="F8" s="43">
        <v>6219969.5300000003</v>
      </c>
      <c r="G8" s="44">
        <v>56538.3</v>
      </c>
      <c r="H8" s="45"/>
      <c r="I8" s="42"/>
      <c r="J8" s="42"/>
      <c r="K8" s="42">
        <v>1424311.6486</v>
      </c>
      <c r="L8" s="43"/>
      <c r="M8" s="46"/>
    </row>
    <row r="9" spans="2:13" ht="12.75" x14ac:dyDescent="0.2">
      <c r="B9" s="458" t="s">
        <v>51</v>
      </c>
      <c r="C9" s="47" t="s">
        <v>47</v>
      </c>
      <c r="D9" s="48">
        <f t="shared" si="0"/>
        <v>2056406.2456</v>
      </c>
      <c r="E9" s="49">
        <v>9393</v>
      </c>
      <c r="F9" s="50">
        <v>2047013.2456</v>
      </c>
      <c r="G9" s="51"/>
      <c r="H9" s="52"/>
      <c r="I9" s="53">
        <v>103.2</v>
      </c>
      <c r="J9" s="49">
        <v>2564.8989999999999</v>
      </c>
      <c r="K9" s="49">
        <v>664242.48</v>
      </c>
      <c r="L9" s="50"/>
      <c r="M9" s="54">
        <v>3</v>
      </c>
    </row>
    <row r="10" spans="2:13" ht="12.75" x14ac:dyDescent="0.2">
      <c r="B10" s="459"/>
      <c r="C10" s="27" t="s">
        <v>48</v>
      </c>
      <c r="D10" s="28">
        <f t="shared" si="0"/>
        <v>851657.37840000005</v>
      </c>
      <c r="E10" s="35"/>
      <c r="F10" s="36">
        <v>851657.37840000005</v>
      </c>
      <c r="G10" s="37"/>
      <c r="H10" s="38"/>
      <c r="I10" s="56"/>
      <c r="J10" s="35"/>
      <c r="K10" s="35">
        <v>346882.32</v>
      </c>
      <c r="L10" s="36"/>
      <c r="M10" s="39"/>
    </row>
    <row r="11" spans="2:13" ht="12.75" x14ac:dyDescent="0.2">
      <c r="B11" s="459"/>
      <c r="C11" s="27" t="s">
        <v>49</v>
      </c>
      <c r="D11" s="28">
        <f t="shared" si="0"/>
        <v>103769.42600000001</v>
      </c>
      <c r="E11" s="35"/>
      <c r="F11" s="57">
        <v>103769.42600000001</v>
      </c>
      <c r="G11" s="37"/>
      <c r="H11" s="35"/>
      <c r="I11" s="38"/>
      <c r="J11" s="35"/>
      <c r="K11" s="35">
        <v>35815.300000000003</v>
      </c>
      <c r="L11" s="36"/>
      <c r="M11" s="39"/>
    </row>
    <row r="12" spans="2:13" ht="12.75" x14ac:dyDescent="0.2">
      <c r="B12" s="460"/>
      <c r="C12" s="40" t="s">
        <v>50</v>
      </c>
      <c r="D12" s="28"/>
      <c r="E12" s="42"/>
      <c r="F12" s="43"/>
      <c r="G12" s="31"/>
      <c r="H12" s="32"/>
      <c r="I12" s="29"/>
      <c r="J12" s="29"/>
      <c r="K12" s="29"/>
      <c r="L12" s="30"/>
      <c r="M12" s="34"/>
    </row>
    <row r="13" spans="2:13" ht="12.75" x14ac:dyDescent="0.2">
      <c r="B13" s="458" t="s">
        <v>52</v>
      </c>
      <c r="C13" s="47" t="s">
        <v>47</v>
      </c>
      <c r="D13" s="48">
        <f>E13+F13</f>
        <v>816308.7</v>
      </c>
      <c r="E13" s="49">
        <v>5440</v>
      </c>
      <c r="F13" s="50">
        <v>810868.7</v>
      </c>
      <c r="G13" s="51"/>
      <c r="H13" s="52"/>
      <c r="I13" s="53"/>
      <c r="J13" s="49">
        <v>3851.75</v>
      </c>
      <c r="K13" s="49">
        <v>185342.2</v>
      </c>
      <c r="L13" s="50"/>
      <c r="M13" s="54"/>
    </row>
    <row r="14" spans="2:13" ht="12.75" x14ac:dyDescent="0.2">
      <c r="B14" s="459"/>
      <c r="C14" s="27" t="s">
        <v>48</v>
      </c>
      <c r="D14" s="28">
        <f>E14+F14</f>
        <v>6447962.0800000001</v>
      </c>
      <c r="E14" s="35">
        <v>5588372.7999999998</v>
      </c>
      <c r="F14" s="36">
        <v>859589.28</v>
      </c>
      <c r="G14" s="37"/>
      <c r="H14" s="38"/>
      <c r="I14" s="56"/>
      <c r="J14" s="35">
        <v>98344</v>
      </c>
      <c r="K14" s="35">
        <v>124243.8</v>
      </c>
      <c r="L14" s="36"/>
      <c r="M14" s="39"/>
    </row>
    <row r="15" spans="2:13" ht="12.75" x14ac:dyDescent="0.2">
      <c r="B15" s="459"/>
      <c r="C15" s="27" t="s">
        <v>49</v>
      </c>
      <c r="D15" s="28">
        <f>E15+F15</f>
        <v>1196228.2</v>
      </c>
      <c r="E15" s="35">
        <v>799218.2</v>
      </c>
      <c r="F15" s="57">
        <v>397010</v>
      </c>
      <c r="G15" s="38"/>
      <c r="H15" s="35"/>
      <c r="I15" s="38"/>
      <c r="J15" s="35">
        <v>2946</v>
      </c>
      <c r="K15" s="35">
        <v>46400</v>
      </c>
      <c r="L15" s="36"/>
      <c r="M15" s="39"/>
    </row>
    <row r="16" spans="2:13" ht="12.75" x14ac:dyDescent="0.2">
      <c r="B16" s="460"/>
      <c r="C16" s="40" t="s">
        <v>50</v>
      </c>
      <c r="D16" s="41">
        <f>E16+F16</f>
        <v>122901</v>
      </c>
      <c r="E16" s="42">
        <v>122901</v>
      </c>
      <c r="F16" s="43"/>
      <c r="G16" s="31"/>
      <c r="H16" s="32"/>
      <c r="I16" s="29"/>
      <c r="J16" s="29">
        <v>710</v>
      </c>
      <c r="K16" s="29"/>
      <c r="L16" s="30"/>
      <c r="M16" s="34"/>
    </row>
    <row r="17" spans="2:13" ht="12.75" x14ac:dyDescent="0.2">
      <c r="B17" s="458" t="s">
        <v>53</v>
      </c>
      <c r="C17" s="47" t="s">
        <v>47</v>
      </c>
      <c r="D17" s="48">
        <f>E17+F17</f>
        <v>327550</v>
      </c>
      <c r="E17" s="49"/>
      <c r="F17" s="50">
        <f>319150+8400</f>
        <v>327550</v>
      </c>
      <c r="G17" s="51">
        <v>40</v>
      </c>
      <c r="H17" s="52"/>
      <c r="I17" s="52">
        <v>34</v>
      </c>
      <c r="J17" s="49">
        <v>11</v>
      </c>
      <c r="K17" s="49">
        <v>101810</v>
      </c>
      <c r="L17" s="50">
        <v>8.4</v>
      </c>
      <c r="M17" s="54"/>
    </row>
    <row r="18" spans="2:13" ht="12.75" x14ac:dyDescent="0.2">
      <c r="B18" s="459"/>
      <c r="C18" s="58" t="s">
        <v>48</v>
      </c>
      <c r="D18" s="28">
        <f t="shared" ref="D18:D23" si="1">E18+F18</f>
        <v>38200</v>
      </c>
      <c r="E18" s="35"/>
      <c r="F18" s="36">
        <v>38200</v>
      </c>
      <c r="G18" s="37"/>
      <c r="H18" s="38"/>
      <c r="I18" s="59"/>
      <c r="J18" s="35"/>
      <c r="K18" s="35">
        <v>4200</v>
      </c>
      <c r="L18" s="36"/>
      <c r="M18" s="39"/>
    </row>
    <row r="19" spans="2:13" ht="12.75" x14ac:dyDescent="0.2">
      <c r="B19" s="459"/>
      <c r="C19" s="58" t="s">
        <v>49</v>
      </c>
      <c r="D19" s="28">
        <f t="shared" si="1"/>
        <v>143250</v>
      </c>
      <c r="E19" s="35"/>
      <c r="F19" s="36">
        <v>143250</v>
      </c>
      <c r="G19" s="37"/>
      <c r="H19" s="35"/>
      <c r="I19" s="38"/>
      <c r="J19" s="35"/>
      <c r="K19" s="35">
        <v>15750</v>
      </c>
      <c r="L19" s="36"/>
      <c r="M19" s="39"/>
    </row>
    <row r="20" spans="2:13" ht="12.75" x14ac:dyDescent="0.2">
      <c r="B20" s="460"/>
      <c r="C20" s="40" t="s">
        <v>50</v>
      </c>
      <c r="D20" s="64"/>
      <c r="E20" s="42"/>
      <c r="F20" s="43"/>
      <c r="G20" s="31"/>
      <c r="H20" s="32"/>
      <c r="I20" s="29"/>
      <c r="J20" s="29"/>
      <c r="K20" s="29"/>
      <c r="L20" s="30"/>
      <c r="M20" s="34"/>
    </row>
    <row r="21" spans="2:13" ht="12.75" x14ac:dyDescent="0.2">
      <c r="B21" s="458" t="s">
        <v>54</v>
      </c>
      <c r="C21" s="47" t="s">
        <v>47</v>
      </c>
      <c r="D21" s="48"/>
      <c r="E21" s="49"/>
      <c r="F21" s="50"/>
      <c r="G21" s="51">
        <v>236.5</v>
      </c>
      <c r="H21" s="52"/>
      <c r="I21" s="49">
        <v>31.7</v>
      </c>
      <c r="J21" s="49">
        <v>1088.99</v>
      </c>
      <c r="K21" s="49"/>
      <c r="L21" s="50">
        <v>91.567000000000007</v>
      </c>
      <c r="M21" s="54">
        <v>1.55</v>
      </c>
    </row>
    <row r="22" spans="2:13" ht="12.75" x14ac:dyDescent="0.2">
      <c r="B22" s="459"/>
      <c r="C22" s="58" t="s">
        <v>48</v>
      </c>
      <c r="D22" s="28">
        <f t="shared" si="1"/>
        <v>235000</v>
      </c>
      <c r="E22" s="35"/>
      <c r="F22" s="35">
        <v>235000</v>
      </c>
      <c r="G22" s="37"/>
      <c r="H22" s="38"/>
      <c r="I22" s="59"/>
      <c r="J22" s="35"/>
      <c r="K22" s="35"/>
      <c r="L22" s="36">
        <v>180</v>
      </c>
      <c r="M22" s="39"/>
    </row>
    <row r="23" spans="2:13" ht="12.75" x14ac:dyDescent="0.2">
      <c r="B23" s="459"/>
      <c r="C23" s="58" t="s">
        <v>49</v>
      </c>
      <c r="D23" s="64">
        <f t="shared" si="1"/>
        <v>90000</v>
      </c>
      <c r="E23" s="29"/>
      <c r="F23" s="30">
        <v>90000</v>
      </c>
      <c r="G23" s="37"/>
      <c r="H23" s="35"/>
      <c r="I23" s="38"/>
      <c r="J23" s="35"/>
      <c r="K23" s="35">
        <v>80000</v>
      </c>
      <c r="L23" s="36"/>
      <c r="M23" s="39"/>
    </row>
    <row r="24" spans="2:13" ht="12.75" x14ac:dyDescent="0.2">
      <c r="B24" s="460"/>
      <c r="C24" s="40" t="s">
        <v>50</v>
      </c>
      <c r="D24" s="77"/>
      <c r="E24" s="94"/>
      <c r="F24" s="95"/>
      <c r="G24" s="31"/>
      <c r="H24" s="32"/>
      <c r="I24" s="29"/>
      <c r="J24" s="29"/>
      <c r="K24" s="29"/>
      <c r="L24" s="30"/>
      <c r="M24" s="34"/>
    </row>
    <row r="25" spans="2:13" ht="12.75" x14ac:dyDescent="0.2">
      <c r="B25" s="461" t="s">
        <v>55</v>
      </c>
      <c r="C25" s="47" t="s">
        <v>47</v>
      </c>
      <c r="D25" s="48">
        <f>F25</f>
        <v>14000</v>
      </c>
      <c r="E25" s="49"/>
      <c r="F25" s="50">
        <v>14000</v>
      </c>
      <c r="G25" s="51"/>
      <c r="H25" s="52"/>
      <c r="I25" s="49">
        <v>1100</v>
      </c>
      <c r="J25" s="49"/>
      <c r="K25" s="49">
        <v>5500</v>
      </c>
      <c r="L25" s="50"/>
      <c r="M25" s="54"/>
    </row>
    <row r="26" spans="2:13" ht="12.75" x14ac:dyDescent="0.2">
      <c r="B26" s="461"/>
      <c r="C26" s="27" t="s">
        <v>48</v>
      </c>
      <c r="D26" s="28">
        <f>F26</f>
        <v>1832818.18</v>
      </c>
      <c r="E26" s="35"/>
      <c r="F26" s="36">
        <v>1832818.18</v>
      </c>
      <c r="G26" s="37"/>
      <c r="H26" s="38"/>
      <c r="I26" s="35"/>
      <c r="J26" s="35"/>
      <c r="K26" s="35">
        <v>734500</v>
      </c>
      <c r="L26" s="36"/>
      <c r="M26" s="39"/>
    </row>
    <row r="27" spans="2:13" ht="12.75" x14ac:dyDescent="0.2">
      <c r="B27" s="461"/>
      <c r="C27" s="66" t="s">
        <v>49</v>
      </c>
      <c r="D27" s="64">
        <f>F27</f>
        <v>422600</v>
      </c>
      <c r="E27" s="29"/>
      <c r="F27" s="30">
        <v>422600</v>
      </c>
      <c r="G27" s="31"/>
      <c r="H27" s="32"/>
      <c r="I27" s="29"/>
      <c r="J27" s="29"/>
      <c r="K27" s="29">
        <v>172000</v>
      </c>
      <c r="L27" s="30"/>
      <c r="M27" s="34"/>
    </row>
    <row r="28" spans="2:13" ht="12.75" x14ac:dyDescent="0.2">
      <c r="B28" s="458" t="s">
        <v>56</v>
      </c>
      <c r="C28" s="47" t="s">
        <v>47</v>
      </c>
      <c r="D28" s="48">
        <f>F28</f>
        <v>70000</v>
      </c>
      <c r="E28" s="49"/>
      <c r="F28" s="50">
        <v>70000</v>
      </c>
      <c r="G28" s="51"/>
      <c r="H28" s="52"/>
      <c r="I28" s="53"/>
      <c r="J28" s="49">
        <v>11</v>
      </c>
      <c r="K28" s="49">
        <v>25000</v>
      </c>
      <c r="L28" s="50">
        <v>151.702</v>
      </c>
      <c r="M28" s="54">
        <v>34.270000000000003</v>
      </c>
    </row>
    <row r="29" spans="2:13" ht="12.75" x14ac:dyDescent="0.2">
      <c r="B29" s="459"/>
      <c r="C29" s="27" t="s">
        <v>48</v>
      </c>
      <c r="D29" s="28">
        <f>E29+F29</f>
        <v>8427740.1437999997</v>
      </c>
      <c r="E29" s="35">
        <f>8355490.1438-225000</f>
        <v>8130490.1437999997</v>
      </c>
      <c r="F29" s="36">
        <f>72250+225000</f>
        <v>297250</v>
      </c>
      <c r="G29" s="37">
        <v>33991.300000000003</v>
      </c>
      <c r="H29" s="38">
        <v>922.5</v>
      </c>
      <c r="I29" s="56"/>
      <c r="J29" s="35">
        <v>8000</v>
      </c>
      <c r="K29" s="35">
        <v>25000</v>
      </c>
      <c r="L29" s="36">
        <v>30</v>
      </c>
      <c r="M29" s="39"/>
    </row>
    <row r="30" spans="2:13" ht="12.75" x14ac:dyDescent="0.2">
      <c r="B30" s="459"/>
      <c r="C30" s="27" t="s">
        <v>49</v>
      </c>
      <c r="D30" s="64">
        <f>E30+F30</f>
        <v>1860354.155</v>
      </c>
      <c r="E30" s="29">
        <v>165354.155</v>
      </c>
      <c r="F30" s="30">
        <v>1695000</v>
      </c>
      <c r="G30" s="37">
        <v>17342.5</v>
      </c>
      <c r="H30" s="35">
        <v>307.5</v>
      </c>
      <c r="I30" s="38"/>
      <c r="J30" s="35"/>
      <c r="K30" s="35">
        <v>675000</v>
      </c>
      <c r="L30" s="36"/>
      <c r="M30" s="39"/>
    </row>
    <row r="31" spans="2:13" ht="12.75" x14ac:dyDescent="0.2">
      <c r="B31" s="460"/>
      <c r="C31" s="40" t="s">
        <v>50</v>
      </c>
      <c r="D31" s="77">
        <f>E31</f>
        <v>165572.32120000001</v>
      </c>
      <c r="E31" s="94">
        <v>165572.32120000001</v>
      </c>
      <c r="F31" s="95"/>
      <c r="G31" s="31">
        <v>18036.2</v>
      </c>
      <c r="H31" s="32"/>
      <c r="I31" s="29"/>
      <c r="J31" s="29"/>
      <c r="K31" s="29"/>
      <c r="L31" s="30"/>
      <c r="M31" s="34"/>
    </row>
    <row r="32" spans="2:13" ht="12.75" x14ac:dyDescent="0.2">
      <c r="B32" s="461" t="s">
        <v>73</v>
      </c>
      <c r="C32" s="47" t="s">
        <v>47</v>
      </c>
      <c r="D32" s="48"/>
      <c r="E32" s="49"/>
      <c r="F32" s="50"/>
      <c r="G32" s="51"/>
      <c r="H32" s="52"/>
      <c r="I32" s="49"/>
      <c r="J32" s="49"/>
      <c r="K32" s="49"/>
      <c r="L32" s="50"/>
      <c r="M32" s="54"/>
    </row>
    <row r="33" spans="2:13" ht="12.75" x14ac:dyDescent="0.2">
      <c r="B33" s="461"/>
      <c r="C33" s="101" t="s">
        <v>48</v>
      </c>
      <c r="D33" s="77"/>
      <c r="E33" s="94"/>
      <c r="F33" s="102"/>
      <c r="G33" s="103"/>
      <c r="H33" s="104"/>
      <c r="I33" s="94"/>
      <c r="J33" s="94"/>
      <c r="K33" s="94"/>
      <c r="L33" s="102"/>
      <c r="M33" s="105"/>
    </row>
    <row r="34" spans="2:13" ht="12.75" x14ac:dyDescent="0.2">
      <c r="B34" s="458" t="s">
        <v>57</v>
      </c>
      <c r="C34" s="47" t="s">
        <v>47</v>
      </c>
      <c r="D34" s="48">
        <f>E34+F34</f>
        <v>2605964.2705999999</v>
      </c>
      <c r="E34" s="49"/>
      <c r="F34" s="50">
        <f>2527964.2706+78000</f>
        <v>2605964.2705999999</v>
      </c>
      <c r="G34" s="51">
        <v>750</v>
      </c>
      <c r="H34" s="52"/>
      <c r="I34" s="53"/>
      <c r="J34" s="49">
        <v>744.572</v>
      </c>
      <c r="K34" s="49">
        <v>1037536.5270999999</v>
      </c>
      <c r="L34" s="50">
        <v>284.56400000000002</v>
      </c>
      <c r="M34" s="54">
        <v>17.989999999999998</v>
      </c>
    </row>
    <row r="35" spans="2:13" ht="12.75" x14ac:dyDescent="0.2">
      <c r="B35" s="459"/>
      <c r="C35" s="27" t="s">
        <v>48</v>
      </c>
      <c r="D35" s="28">
        <f>E35+F35</f>
        <v>9219153.0294000003</v>
      </c>
      <c r="E35" s="35">
        <f>1640892.92-220628.4</f>
        <v>1420264.52</v>
      </c>
      <c r="F35" s="36">
        <f>7578260.1094+220628.4</f>
        <v>7798888.5094000008</v>
      </c>
      <c r="G35" s="37"/>
      <c r="H35" s="38">
        <v>2236</v>
      </c>
      <c r="I35" s="38">
        <v>15000</v>
      </c>
      <c r="J35" s="35">
        <v>331.63900000000001</v>
      </c>
      <c r="K35" s="35">
        <v>2947411.8929000003</v>
      </c>
      <c r="L35" s="36">
        <v>186.88</v>
      </c>
      <c r="M35" s="39">
        <v>18</v>
      </c>
    </row>
    <row r="36" spans="2:13" ht="12.75" x14ac:dyDescent="0.2">
      <c r="B36" s="459"/>
      <c r="C36" s="27" t="s">
        <v>49</v>
      </c>
      <c r="D36" s="28">
        <f>E36+F36</f>
        <v>2412400</v>
      </c>
      <c r="E36" s="29"/>
      <c r="F36" s="57">
        <v>2412400</v>
      </c>
      <c r="G36" s="37"/>
      <c r="H36" s="35"/>
      <c r="I36" s="38"/>
      <c r="J36" s="35"/>
      <c r="K36" s="35">
        <v>1176800</v>
      </c>
      <c r="L36" s="36"/>
      <c r="M36" s="39"/>
    </row>
    <row r="37" spans="2:13" ht="12.75" x14ac:dyDescent="0.2">
      <c r="B37" s="460"/>
      <c r="C37" s="40" t="s">
        <v>50</v>
      </c>
      <c r="D37" s="77"/>
      <c r="E37" s="94"/>
      <c r="F37" s="95"/>
      <c r="G37" s="31"/>
      <c r="H37" s="32"/>
      <c r="I37" s="29"/>
      <c r="J37" s="29"/>
      <c r="K37" s="29"/>
      <c r="L37" s="30"/>
      <c r="M37" s="34"/>
    </row>
    <row r="38" spans="2:13" ht="12.75" x14ac:dyDescent="0.2">
      <c r="B38" s="461" t="s">
        <v>58</v>
      </c>
      <c r="C38" s="47" t="s">
        <v>47</v>
      </c>
      <c r="D38" s="48">
        <f>E38+F38</f>
        <v>898149.26</v>
      </c>
      <c r="E38" s="49">
        <f>130000</f>
        <v>130000</v>
      </c>
      <c r="F38" s="50">
        <f>170013+598136.26</f>
        <v>768149.26</v>
      </c>
      <c r="G38" s="51">
        <v>50</v>
      </c>
      <c r="H38" s="52"/>
      <c r="I38" s="49">
        <v>10583</v>
      </c>
      <c r="J38" s="49">
        <v>2296.5079999999998</v>
      </c>
      <c r="K38" s="49">
        <v>64300</v>
      </c>
      <c r="L38" s="50">
        <v>648.04039999999998</v>
      </c>
      <c r="M38" s="54"/>
    </row>
    <row r="39" spans="2:13" ht="12.75" x14ac:dyDescent="0.2">
      <c r="B39" s="461"/>
      <c r="C39" s="27" t="s">
        <v>48</v>
      </c>
      <c r="D39" s="28">
        <f>E39+F39</f>
        <v>2951358.034</v>
      </c>
      <c r="E39" s="35">
        <f>1097651.034-302463.31</f>
        <v>795187.72399999993</v>
      </c>
      <c r="F39" s="36">
        <f>1853707+302463.31</f>
        <v>2156170.31</v>
      </c>
      <c r="G39" s="37"/>
      <c r="H39" s="38">
        <v>10500</v>
      </c>
      <c r="I39" s="35"/>
      <c r="J39" s="35">
        <v>4336.5</v>
      </c>
      <c r="K39" s="35">
        <v>888450</v>
      </c>
      <c r="L39" s="36">
        <v>272.42860000000002</v>
      </c>
      <c r="M39" s="39"/>
    </row>
    <row r="40" spans="2:13" ht="12.75" x14ac:dyDescent="0.2">
      <c r="B40" s="461"/>
      <c r="C40" s="66" t="s">
        <v>49</v>
      </c>
      <c r="D40" s="64"/>
      <c r="E40" s="29"/>
      <c r="F40" s="30"/>
      <c r="G40" s="31"/>
      <c r="H40" s="32"/>
      <c r="I40" s="29"/>
      <c r="J40" s="29"/>
      <c r="K40" s="29"/>
      <c r="L40" s="30"/>
      <c r="M40" s="34"/>
    </row>
    <row r="41" spans="2:13" ht="12.75" x14ac:dyDescent="0.2">
      <c r="B41" s="461" t="s">
        <v>59</v>
      </c>
      <c r="C41" s="47" t="s">
        <v>47</v>
      </c>
      <c r="D41" s="48">
        <f>E41+F41</f>
        <v>649982.16</v>
      </c>
      <c r="E41" s="49">
        <v>110458.01</v>
      </c>
      <c r="F41" s="50">
        <v>539524.15</v>
      </c>
      <c r="G41" s="51"/>
      <c r="H41" s="52"/>
      <c r="I41" s="49"/>
      <c r="J41" s="49">
        <v>2607</v>
      </c>
      <c r="K41" s="49">
        <v>56542</v>
      </c>
      <c r="L41" s="50">
        <v>363.15</v>
      </c>
      <c r="M41" s="54"/>
    </row>
    <row r="42" spans="2:13" ht="12.75" x14ac:dyDescent="0.2">
      <c r="B42" s="461"/>
      <c r="C42" s="27" t="s">
        <v>48</v>
      </c>
      <c r="D42" s="28"/>
      <c r="E42" s="35"/>
      <c r="F42" s="36"/>
      <c r="G42" s="37"/>
      <c r="H42" s="38"/>
      <c r="I42" s="35"/>
      <c r="J42" s="35"/>
      <c r="K42" s="35"/>
      <c r="L42" s="36"/>
      <c r="M42" s="39"/>
    </row>
    <row r="43" spans="2:13" ht="12.75" x14ac:dyDescent="0.2">
      <c r="B43" s="461"/>
      <c r="C43" s="66" t="s">
        <v>49</v>
      </c>
      <c r="D43" s="64"/>
      <c r="E43" s="29"/>
      <c r="F43" s="30"/>
      <c r="G43" s="31"/>
      <c r="H43" s="32"/>
      <c r="I43" s="29"/>
      <c r="J43" s="29"/>
      <c r="K43" s="29"/>
      <c r="L43" s="30"/>
      <c r="M43" s="34"/>
    </row>
    <row r="44" spans="2:13" ht="12.75" x14ac:dyDescent="0.2">
      <c r="B44" s="458" t="s">
        <v>60</v>
      </c>
      <c r="C44" s="47" t="s">
        <v>47</v>
      </c>
      <c r="D44" s="48">
        <f t="shared" ref="D44:D65" si="2">E44+F44</f>
        <v>12292347.351499999</v>
      </c>
      <c r="E44" s="49">
        <f>174092.616+545753.63</f>
        <v>719846.24600000004</v>
      </c>
      <c r="F44" s="50">
        <f>11394901.1055+177600</f>
        <v>11572501.1055</v>
      </c>
      <c r="G44" s="51"/>
      <c r="H44" s="52">
        <v>240</v>
      </c>
      <c r="I44" s="53">
        <v>1250</v>
      </c>
      <c r="J44" s="49">
        <v>2209.6</v>
      </c>
      <c r="K44" s="49">
        <v>4178799.66</v>
      </c>
      <c r="L44" s="50">
        <v>163.80000000000001</v>
      </c>
      <c r="M44" s="54">
        <v>30.27</v>
      </c>
    </row>
    <row r="45" spans="2:13" ht="12.75" x14ac:dyDescent="0.2">
      <c r="B45" s="459"/>
      <c r="C45" s="27" t="s">
        <v>48</v>
      </c>
      <c r="D45" s="28">
        <f t="shared" si="2"/>
        <v>12307733.361499999</v>
      </c>
      <c r="E45" s="35">
        <v>1331456.0109999999</v>
      </c>
      <c r="F45" s="36">
        <v>10976277.350499999</v>
      </c>
      <c r="G45" s="37"/>
      <c r="H45" s="38">
        <v>80</v>
      </c>
      <c r="I45" s="56"/>
      <c r="J45" s="35">
        <v>5040</v>
      </c>
      <c r="K45" s="35">
        <v>2763337.42</v>
      </c>
      <c r="L45" s="36"/>
      <c r="M45" s="39"/>
    </row>
    <row r="46" spans="2:13" ht="12.75" x14ac:dyDescent="0.2">
      <c r="B46" s="459"/>
      <c r="C46" s="27" t="s">
        <v>49</v>
      </c>
      <c r="D46" s="28">
        <f t="shared" si="2"/>
        <v>6175543.2080000006</v>
      </c>
      <c r="E46" s="35">
        <v>116061.74400000001</v>
      </c>
      <c r="F46" s="57">
        <v>6059481.4640000006</v>
      </c>
      <c r="G46" s="37"/>
      <c r="H46" s="35">
        <v>160</v>
      </c>
      <c r="I46" s="38"/>
      <c r="J46" s="35"/>
      <c r="K46" s="35">
        <v>1641004.96</v>
      </c>
      <c r="L46" s="36"/>
      <c r="M46" s="39"/>
    </row>
    <row r="47" spans="2:13" ht="12.75" x14ac:dyDescent="0.2">
      <c r="B47" s="460"/>
      <c r="C47" s="40" t="s">
        <v>50</v>
      </c>
      <c r="D47" s="77">
        <f t="shared" si="2"/>
        <v>20055862.038000003</v>
      </c>
      <c r="E47" s="94">
        <v>232123.48800000001</v>
      </c>
      <c r="F47" s="95">
        <v>19823738.550000001</v>
      </c>
      <c r="G47" s="31"/>
      <c r="H47" s="32">
        <v>320</v>
      </c>
      <c r="I47" s="29"/>
      <c r="J47" s="29"/>
      <c r="K47" s="29">
        <v>1077231.54</v>
      </c>
      <c r="L47" s="30"/>
      <c r="M47" s="34"/>
    </row>
    <row r="48" spans="2:13" ht="12.75" x14ac:dyDescent="0.2">
      <c r="B48" s="458" t="s">
        <v>61</v>
      </c>
      <c r="C48" s="47" t="s">
        <v>47</v>
      </c>
      <c r="D48" s="48">
        <f t="shared" si="2"/>
        <v>30330101.050000001</v>
      </c>
      <c r="E48" s="49">
        <f>2406632.2</f>
        <v>2406632.2000000002</v>
      </c>
      <c r="F48" s="50">
        <f>27869638.85+53830</f>
        <v>27923468.850000001</v>
      </c>
      <c r="G48" s="51"/>
      <c r="H48" s="52"/>
      <c r="I48" s="53"/>
      <c r="J48" s="49">
        <v>12660.688</v>
      </c>
      <c r="K48" s="49">
        <v>5660019.46</v>
      </c>
      <c r="L48" s="50">
        <v>120.779</v>
      </c>
      <c r="M48" s="54"/>
    </row>
    <row r="49" spans="2:13" ht="12.75" x14ac:dyDescent="0.2">
      <c r="B49" s="459"/>
      <c r="C49" s="27" t="s">
        <v>48</v>
      </c>
      <c r="D49" s="28">
        <f t="shared" si="2"/>
        <v>26195397.649999999</v>
      </c>
      <c r="E49" s="35">
        <f>3718097.5</f>
        <v>3718097.5</v>
      </c>
      <c r="F49" s="36">
        <f>22423470.15+53830</f>
        <v>22477300.149999999</v>
      </c>
      <c r="G49" s="37"/>
      <c r="H49" s="38"/>
      <c r="I49" s="56"/>
      <c r="J49" s="35">
        <v>19975</v>
      </c>
      <c r="K49" s="35">
        <v>3951671.2</v>
      </c>
      <c r="L49" s="36">
        <v>57.674999999999997</v>
      </c>
      <c r="M49" s="39"/>
    </row>
    <row r="50" spans="2:13" ht="12.75" x14ac:dyDescent="0.2">
      <c r="B50" s="459"/>
      <c r="C50" s="27" t="s">
        <v>49</v>
      </c>
      <c r="D50" s="28">
        <f t="shared" si="2"/>
        <v>1645026.3</v>
      </c>
      <c r="E50" s="35">
        <v>194360.3</v>
      </c>
      <c r="F50" s="57">
        <v>1450666</v>
      </c>
      <c r="G50" s="37"/>
      <c r="H50" s="35"/>
      <c r="I50" s="38"/>
      <c r="J50" s="35">
        <v>1507.912</v>
      </c>
      <c r="K50" s="35">
        <v>173700</v>
      </c>
      <c r="L50" s="36"/>
      <c r="M50" s="39"/>
    </row>
    <row r="51" spans="2:13" ht="12.75" x14ac:dyDescent="0.2">
      <c r="B51" s="460"/>
      <c r="C51" s="40" t="s">
        <v>50</v>
      </c>
      <c r="D51" s="41">
        <f t="shared" si="2"/>
        <v>6313650</v>
      </c>
      <c r="E51" s="42">
        <v>157750</v>
      </c>
      <c r="F51" s="43">
        <v>6155900</v>
      </c>
      <c r="G51" s="31"/>
      <c r="H51" s="32"/>
      <c r="I51" s="29"/>
      <c r="J51" s="29">
        <v>1300</v>
      </c>
      <c r="K51" s="29">
        <v>978140</v>
      </c>
      <c r="L51" s="30"/>
      <c r="M51" s="34"/>
    </row>
    <row r="52" spans="2:13" ht="12.75" x14ac:dyDescent="0.2">
      <c r="B52" s="458" t="s">
        <v>62</v>
      </c>
      <c r="C52" s="47" t="s">
        <v>47</v>
      </c>
      <c r="D52" s="48">
        <f t="shared" si="2"/>
        <v>4680739.43</v>
      </c>
      <c r="E52" s="49">
        <v>4131197.43</v>
      </c>
      <c r="F52" s="50">
        <v>549542</v>
      </c>
      <c r="G52" s="51"/>
      <c r="H52" s="52"/>
      <c r="I52" s="49"/>
      <c r="J52" s="49">
        <v>13817.82812</v>
      </c>
      <c r="K52" s="49">
        <v>178665</v>
      </c>
      <c r="L52" s="50"/>
      <c r="M52" s="54"/>
    </row>
    <row r="53" spans="2:13" ht="12.75" x14ac:dyDescent="0.2">
      <c r="B53" s="459"/>
      <c r="C53" s="27" t="s">
        <v>48</v>
      </c>
      <c r="D53" s="28">
        <f t="shared" si="2"/>
        <v>4190664.0649999999</v>
      </c>
      <c r="E53" s="35">
        <v>4190664.0649999999</v>
      </c>
      <c r="F53" s="36"/>
      <c r="G53" s="37"/>
      <c r="H53" s="38"/>
      <c r="I53" s="35"/>
      <c r="J53" s="35">
        <v>11583.5265</v>
      </c>
      <c r="K53" s="35"/>
      <c r="L53" s="36"/>
      <c r="M53" s="39"/>
    </row>
    <row r="54" spans="2:13" ht="12.75" x14ac:dyDescent="0.2">
      <c r="B54" s="459"/>
      <c r="C54" s="27" t="s">
        <v>49</v>
      </c>
      <c r="D54" s="28">
        <f t="shared" si="2"/>
        <v>733829.63</v>
      </c>
      <c r="E54" s="35">
        <v>733829.63</v>
      </c>
      <c r="F54" s="36"/>
      <c r="G54" s="37"/>
      <c r="H54" s="38"/>
      <c r="I54" s="35"/>
      <c r="J54" s="35">
        <v>2398.1241399999999</v>
      </c>
      <c r="K54" s="35"/>
      <c r="L54" s="36"/>
      <c r="M54" s="39"/>
    </row>
    <row r="55" spans="2:13" ht="12.75" x14ac:dyDescent="0.2">
      <c r="B55" s="460"/>
      <c r="C55" s="40" t="s">
        <v>50</v>
      </c>
      <c r="D55" s="41">
        <f t="shared" si="2"/>
        <v>93427.875</v>
      </c>
      <c r="E55" s="42">
        <v>93427.875</v>
      </c>
      <c r="F55" s="43"/>
      <c r="G55" s="31"/>
      <c r="H55" s="32"/>
      <c r="I55" s="29"/>
      <c r="J55" s="29">
        <v>228.97524000000001</v>
      </c>
      <c r="K55" s="29"/>
      <c r="L55" s="30"/>
      <c r="M55" s="34"/>
    </row>
    <row r="56" spans="2:13" ht="12.75" x14ac:dyDescent="0.2">
      <c r="B56" s="458" t="s">
        <v>63</v>
      </c>
      <c r="C56" s="47" t="s">
        <v>47</v>
      </c>
      <c r="D56" s="48">
        <f t="shared" si="2"/>
        <v>11368734.2722</v>
      </c>
      <c r="E56" s="49">
        <f>510420+1775296.45</f>
        <v>2285716.4500000002</v>
      </c>
      <c r="F56" s="50">
        <f>8916228.4722+166789.35</f>
        <v>9083017.8222000003</v>
      </c>
      <c r="G56" s="51"/>
      <c r="H56" s="52">
        <v>1269</v>
      </c>
      <c r="I56" s="49"/>
      <c r="J56" s="49">
        <v>5343.0927099999999</v>
      </c>
      <c r="K56" s="49">
        <v>1808089.6924999997</v>
      </c>
      <c r="L56" s="50">
        <v>203.536</v>
      </c>
      <c r="M56" s="54">
        <v>4.2</v>
      </c>
    </row>
    <row r="57" spans="2:13" ht="12.75" x14ac:dyDescent="0.2">
      <c r="B57" s="459"/>
      <c r="C57" s="27" t="s">
        <v>48</v>
      </c>
      <c r="D57" s="28">
        <f t="shared" si="2"/>
        <v>26508325.146700002</v>
      </c>
      <c r="E57" s="35">
        <v>5207916.62</v>
      </c>
      <c r="F57" s="36">
        <v>21300408.526700001</v>
      </c>
      <c r="G57" s="37"/>
      <c r="H57" s="38">
        <v>1215</v>
      </c>
      <c r="I57" s="59"/>
      <c r="J57" s="35">
        <v>26052.656040000002</v>
      </c>
      <c r="K57" s="35">
        <v>4337046.6389999986</v>
      </c>
      <c r="L57" s="36"/>
      <c r="M57" s="39"/>
    </row>
    <row r="58" spans="2:13" ht="12.75" x14ac:dyDescent="0.2">
      <c r="B58" s="459"/>
      <c r="C58" s="27" t="s">
        <v>49</v>
      </c>
      <c r="D58" s="28">
        <f t="shared" si="2"/>
        <v>12444069.7303</v>
      </c>
      <c r="E58" s="35">
        <v>44621.25</v>
      </c>
      <c r="F58" s="57">
        <v>12399448.4803</v>
      </c>
      <c r="G58" s="37"/>
      <c r="H58" s="35">
        <v>108</v>
      </c>
      <c r="I58" s="38"/>
      <c r="J58" s="35">
        <v>25.41375</v>
      </c>
      <c r="K58" s="35">
        <v>1993536.3385000001</v>
      </c>
      <c r="L58" s="36"/>
      <c r="M58" s="39"/>
    </row>
    <row r="59" spans="2:13" ht="12.75" x14ac:dyDescent="0.2">
      <c r="B59" s="460"/>
      <c r="C59" s="40" t="s">
        <v>50</v>
      </c>
      <c r="D59" s="41">
        <f t="shared" si="2"/>
        <v>6067754.0208000001</v>
      </c>
      <c r="E59" s="42">
        <v>48952.5</v>
      </c>
      <c r="F59" s="43">
        <v>6018801.5208000001</v>
      </c>
      <c r="G59" s="31"/>
      <c r="H59" s="32">
        <v>108</v>
      </c>
      <c r="I59" s="29"/>
      <c r="J59" s="29">
        <v>118.5975</v>
      </c>
      <c r="K59" s="29">
        <v>517581.3</v>
      </c>
      <c r="L59" s="30"/>
      <c r="M59" s="34"/>
    </row>
    <row r="60" spans="2:13" ht="12.75" x14ac:dyDescent="0.2">
      <c r="B60" s="458" t="s">
        <v>64</v>
      </c>
      <c r="C60" s="47" t="s">
        <v>47</v>
      </c>
      <c r="D60" s="48">
        <f t="shared" si="2"/>
        <v>5985433.4500000002</v>
      </c>
      <c r="E60" s="49">
        <v>531053.44999999995</v>
      </c>
      <c r="F60" s="50">
        <v>5454380</v>
      </c>
      <c r="G60" s="51"/>
      <c r="H60" s="52"/>
      <c r="I60" s="53"/>
      <c r="J60" s="49">
        <v>1763</v>
      </c>
      <c r="K60" s="49">
        <v>1133000</v>
      </c>
      <c r="L60" s="50">
        <v>23</v>
      </c>
      <c r="M60" s="54"/>
    </row>
    <row r="61" spans="2:13" ht="12.75" x14ac:dyDescent="0.2">
      <c r="B61" s="459"/>
      <c r="C61" s="27" t="s">
        <v>48</v>
      </c>
      <c r="D61" s="28">
        <f t="shared" si="2"/>
        <v>18511328.960000001</v>
      </c>
      <c r="E61" s="35">
        <v>2696910.8</v>
      </c>
      <c r="F61" s="36">
        <v>15814418.16</v>
      </c>
      <c r="G61" s="37"/>
      <c r="H61" s="38"/>
      <c r="I61" s="56"/>
      <c r="J61" s="35">
        <v>8953.25</v>
      </c>
      <c r="K61" s="35">
        <v>4051706.94</v>
      </c>
      <c r="L61" s="36"/>
      <c r="M61" s="39"/>
    </row>
    <row r="62" spans="2:13" ht="12.75" x14ac:dyDescent="0.2">
      <c r="B62" s="459"/>
      <c r="C62" s="27" t="s">
        <v>49</v>
      </c>
      <c r="D62" s="64">
        <f t="shared" si="2"/>
        <v>12325303.010000002</v>
      </c>
      <c r="E62" s="35">
        <v>17696.75</v>
      </c>
      <c r="F62" s="57">
        <v>12307606.260000002</v>
      </c>
      <c r="G62" s="37"/>
      <c r="H62" s="35"/>
      <c r="I62" s="38"/>
      <c r="J62" s="35">
        <v>58.75</v>
      </c>
      <c r="K62" s="35">
        <v>3421655.27</v>
      </c>
      <c r="L62" s="36"/>
      <c r="M62" s="39"/>
    </row>
    <row r="63" spans="2:13" ht="12.75" x14ac:dyDescent="0.2">
      <c r="B63" s="460"/>
      <c r="C63" s="40" t="s">
        <v>50</v>
      </c>
      <c r="D63" s="77">
        <f t="shared" si="2"/>
        <v>14377412.84</v>
      </c>
      <c r="E63" s="42"/>
      <c r="F63" s="43">
        <v>14377412.84</v>
      </c>
      <c r="G63" s="31"/>
      <c r="H63" s="32"/>
      <c r="I63" s="29"/>
      <c r="J63" s="29"/>
      <c r="K63" s="29">
        <v>1006496.79</v>
      </c>
      <c r="L63" s="30"/>
      <c r="M63" s="34"/>
    </row>
    <row r="64" spans="2:13" ht="12.75" x14ac:dyDescent="0.2">
      <c r="B64" s="461" t="s">
        <v>65</v>
      </c>
      <c r="C64" s="47" t="s">
        <v>47</v>
      </c>
      <c r="D64" s="48">
        <f t="shared" si="2"/>
        <v>14950708.646899998</v>
      </c>
      <c r="E64" s="49"/>
      <c r="F64" s="50">
        <v>14950708.646899998</v>
      </c>
      <c r="G64" s="51"/>
      <c r="H64" s="52"/>
      <c r="I64" s="49"/>
      <c r="J64" s="49"/>
      <c r="K64" s="49">
        <v>2430134.9300000002</v>
      </c>
      <c r="L64" s="50"/>
      <c r="M64" s="54"/>
    </row>
    <row r="65" spans="2:13" ht="12.75" x14ac:dyDescent="0.2">
      <c r="B65" s="461"/>
      <c r="C65" s="58" t="s">
        <v>48</v>
      </c>
      <c r="D65" s="28">
        <f t="shared" si="2"/>
        <v>15981794.103099998</v>
      </c>
      <c r="E65" s="35"/>
      <c r="F65" s="36">
        <v>15981794.103099998</v>
      </c>
      <c r="G65" s="37"/>
      <c r="H65" s="38"/>
      <c r="I65" s="35"/>
      <c r="J65" s="35"/>
      <c r="K65" s="35">
        <v>4625198.67</v>
      </c>
      <c r="L65" s="36"/>
      <c r="M65" s="39"/>
    </row>
    <row r="66" spans="2:13" ht="12.75" x14ac:dyDescent="0.2">
      <c r="B66" s="461"/>
      <c r="C66" s="78" t="s">
        <v>49</v>
      </c>
      <c r="D66" s="28"/>
      <c r="E66" s="35"/>
      <c r="F66" s="36"/>
      <c r="G66" s="37"/>
      <c r="H66" s="38"/>
      <c r="I66" s="35"/>
      <c r="J66" s="35"/>
      <c r="K66" s="35"/>
      <c r="L66" s="36"/>
      <c r="M66" s="39"/>
    </row>
    <row r="67" spans="2:13" ht="13.5" thickBot="1" x14ac:dyDescent="0.25">
      <c r="B67" s="461"/>
      <c r="C67" s="40" t="s">
        <v>50</v>
      </c>
      <c r="D67" s="79"/>
      <c r="E67" s="29"/>
      <c r="F67" s="30"/>
      <c r="G67" s="37"/>
      <c r="H67" s="38"/>
      <c r="I67" s="35"/>
      <c r="J67" s="35"/>
      <c r="K67" s="35"/>
      <c r="L67" s="36"/>
      <c r="M67" s="39"/>
    </row>
    <row r="68" spans="2:13" ht="14.25" thickTop="1" thickBot="1" x14ac:dyDescent="0.25">
      <c r="B68" s="462" t="s">
        <v>66</v>
      </c>
      <c r="C68" s="463"/>
      <c r="D68" s="80">
        <f t="shared" ref="D68:M68" si="3">SUM(D5:D67)</f>
        <v>503183441.54299998</v>
      </c>
      <c r="E68" s="81">
        <f t="shared" si="3"/>
        <v>54707361.033</v>
      </c>
      <c r="F68" s="81">
        <f t="shared" si="3"/>
        <v>448476080.51000005</v>
      </c>
      <c r="G68" s="82">
        <f t="shared" si="3"/>
        <v>258911.08999999997</v>
      </c>
      <c r="H68" s="92">
        <f t="shared" si="3"/>
        <v>17466</v>
      </c>
      <c r="I68" s="92">
        <f t="shared" si="3"/>
        <v>31974.91</v>
      </c>
      <c r="J68" s="92">
        <f t="shared" si="3"/>
        <v>528200.47499999986</v>
      </c>
      <c r="K68" s="92">
        <f t="shared" si="3"/>
        <v>274252949.99831975</v>
      </c>
      <c r="L68" s="92">
        <f t="shared" si="3"/>
        <v>2833.3220000000001</v>
      </c>
      <c r="M68" s="93">
        <f t="shared" si="3"/>
        <v>109.28</v>
      </c>
    </row>
    <row r="69" spans="2:13" ht="12" thickTop="1" x14ac:dyDescent="0.2"/>
    <row r="70" spans="2:13" x14ac:dyDescent="0.2">
      <c r="B70" s="84" t="s">
        <v>67</v>
      </c>
      <c r="D70" s="9"/>
      <c r="E70" s="9"/>
      <c r="F70" s="9"/>
    </row>
    <row r="71" spans="2:13" x14ac:dyDescent="0.2">
      <c r="D71" s="106"/>
      <c r="E71" s="9"/>
      <c r="F71" s="106"/>
    </row>
    <row r="72" spans="2:13" ht="12.75" x14ac:dyDescent="0.2">
      <c r="D72" s="9"/>
      <c r="E72" s="107"/>
      <c r="F72" s="9"/>
    </row>
    <row r="73" spans="2:13" ht="12.75" x14ac:dyDescent="0.2">
      <c r="E73" s="107"/>
    </row>
    <row r="74" spans="2:13" x14ac:dyDescent="0.2">
      <c r="E74" s="106"/>
    </row>
    <row r="75" spans="2:13" x14ac:dyDescent="0.2">
      <c r="E75" s="9"/>
    </row>
    <row r="76" spans="2:13" x14ac:dyDescent="0.2">
      <c r="E76" s="9"/>
    </row>
  </sheetData>
  <mergeCells count="23">
    <mergeCell ref="B52:B55"/>
    <mergeCell ref="B56:B59"/>
    <mergeCell ref="B60:B63"/>
    <mergeCell ref="B64:B67"/>
    <mergeCell ref="B68:C68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5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2:13" s="9" customFormat="1" ht="23.25" customHeight="1" x14ac:dyDescent="0.2">
      <c r="B1" s="447" t="s">
        <v>74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60" t="s">
        <v>46</v>
      </c>
      <c r="C5" s="87" t="s">
        <v>47</v>
      </c>
      <c r="D5" s="108">
        <v>115659296.59739998</v>
      </c>
      <c r="E5" s="109">
        <v>5237893.4639999866</v>
      </c>
      <c r="F5" s="110">
        <v>110421403.13339999</v>
      </c>
      <c r="G5" s="31">
        <v>14023.013999999999</v>
      </c>
      <c r="H5" s="111"/>
      <c r="I5" s="29">
        <v>469.41469999999998</v>
      </c>
      <c r="J5" s="29">
        <v>394730.39288000006</v>
      </c>
      <c r="K5" s="109">
        <v>159857356.75830013</v>
      </c>
      <c r="L5" s="30">
        <v>442.84300000000002</v>
      </c>
      <c r="M5" s="34">
        <v>0.11800000000000001</v>
      </c>
    </row>
    <row r="6" spans="2:13" ht="12.75" x14ac:dyDescent="0.2">
      <c r="B6" s="461"/>
      <c r="C6" s="27" t="s">
        <v>48</v>
      </c>
      <c r="D6" s="112">
        <v>32295865.450018004</v>
      </c>
      <c r="E6" s="113">
        <v>892384.56199999899</v>
      </c>
      <c r="F6" s="114">
        <v>31403480.888018005</v>
      </c>
      <c r="G6" s="37">
        <v>28018.727999999999</v>
      </c>
      <c r="H6" s="115">
        <v>2309.08</v>
      </c>
      <c r="I6" s="35">
        <v>111.8253</v>
      </c>
      <c r="J6" s="35">
        <v>7643.7917799999996</v>
      </c>
      <c r="K6" s="113">
        <v>21407763.176599991</v>
      </c>
      <c r="L6" s="36"/>
      <c r="M6" s="39"/>
    </row>
    <row r="7" spans="2:13" ht="12.75" x14ac:dyDescent="0.2">
      <c r="B7" s="461"/>
      <c r="C7" s="27" t="s">
        <v>49</v>
      </c>
      <c r="D7" s="112">
        <v>32198577.227817994</v>
      </c>
      <c r="E7" s="113">
        <v>7865731.2207999974</v>
      </c>
      <c r="F7" s="114">
        <v>24332846.007017996</v>
      </c>
      <c r="G7" s="37">
        <v>81254.311199999996</v>
      </c>
      <c r="H7" s="115"/>
      <c r="I7" s="35"/>
      <c r="J7" s="35">
        <v>6805.0173400000003</v>
      </c>
      <c r="K7" s="113">
        <v>16356113.145099986</v>
      </c>
      <c r="L7" s="36"/>
      <c r="M7" s="39"/>
    </row>
    <row r="8" spans="2:13" ht="12.75" x14ac:dyDescent="0.2">
      <c r="B8" s="461"/>
      <c r="C8" s="40" t="s">
        <v>50</v>
      </c>
      <c r="D8" s="116">
        <v>7241112.3631999996</v>
      </c>
      <c r="E8" s="117">
        <v>168112.36319999956</v>
      </c>
      <c r="F8" s="118">
        <v>7073000</v>
      </c>
      <c r="G8" s="44">
        <v>16811.236799999999</v>
      </c>
      <c r="H8" s="119"/>
      <c r="I8" s="42"/>
      <c r="J8" s="42"/>
      <c r="K8" s="117">
        <v>1744750</v>
      </c>
      <c r="L8" s="43"/>
      <c r="M8" s="46"/>
    </row>
    <row r="9" spans="2:13" ht="12.75" x14ac:dyDescent="0.2">
      <c r="B9" s="458" t="s">
        <v>51</v>
      </c>
      <c r="C9" s="47" t="s">
        <v>47</v>
      </c>
      <c r="D9" s="120">
        <v>1642937</v>
      </c>
      <c r="E9" s="121"/>
      <c r="F9" s="122">
        <v>1642937</v>
      </c>
      <c r="G9" s="51"/>
      <c r="H9" s="123"/>
      <c r="I9" s="49"/>
      <c r="J9" s="49">
        <v>2800.4360000000001</v>
      </c>
      <c r="K9" s="121">
        <v>550813</v>
      </c>
      <c r="L9" s="50"/>
      <c r="M9" s="54"/>
    </row>
    <row r="10" spans="2:13" ht="12.75" x14ac:dyDescent="0.2">
      <c r="B10" s="459"/>
      <c r="C10" s="27" t="s">
        <v>48</v>
      </c>
      <c r="D10" s="112">
        <v>1305119.2</v>
      </c>
      <c r="E10" s="113">
        <v>23000</v>
      </c>
      <c r="F10" s="114">
        <v>1282119.2</v>
      </c>
      <c r="G10" s="37"/>
      <c r="H10" s="115"/>
      <c r="I10" s="115"/>
      <c r="J10" s="35">
        <v>440</v>
      </c>
      <c r="K10" s="113">
        <v>575479</v>
      </c>
      <c r="L10" s="36"/>
      <c r="M10" s="39"/>
    </row>
    <row r="11" spans="2:13" ht="12.75" x14ac:dyDescent="0.2">
      <c r="B11" s="459"/>
      <c r="C11" s="27" t="s">
        <v>49</v>
      </c>
      <c r="D11" s="108">
        <v>187626.8</v>
      </c>
      <c r="E11" s="109"/>
      <c r="F11" s="110">
        <v>187626.8</v>
      </c>
      <c r="G11" s="37"/>
      <c r="H11" s="113"/>
      <c r="I11" s="38"/>
      <c r="J11" s="35"/>
      <c r="K11" s="113">
        <v>80982</v>
      </c>
      <c r="L11" s="36"/>
      <c r="M11" s="39"/>
    </row>
    <row r="12" spans="2:13" ht="12.75" x14ac:dyDescent="0.2">
      <c r="B12" s="460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458" t="s">
        <v>52</v>
      </c>
      <c r="C13" s="47" t="s">
        <v>47</v>
      </c>
      <c r="D13" s="120">
        <v>561052.68799999997</v>
      </c>
      <c r="E13" s="121">
        <v>12032</v>
      </c>
      <c r="F13" s="122">
        <v>549020.68799999997</v>
      </c>
      <c r="G13" s="51">
        <v>580</v>
      </c>
      <c r="H13" s="123"/>
      <c r="I13" s="49">
        <v>333</v>
      </c>
      <c r="J13" s="49">
        <v>2014.789</v>
      </c>
      <c r="K13" s="121">
        <v>161415</v>
      </c>
      <c r="L13" s="50"/>
      <c r="M13" s="54"/>
    </row>
    <row r="14" spans="2:13" ht="12.75" x14ac:dyDescent="0.2">
      <c r="B14" s="459"/>
      <c r="C14" s="27" t="s">
        <v>48</v>
      </c>
      <c r="D14" s="112">
        <v>6795605.0620000008</v>
      </c>
      <c r="E14" s="113">
        <v>5311049.6800000006</v>
      </c>
      <c r="F14" s="114">
        <v>1484555.3820000002</v>
      </c>
      <c r="G14" s="37"/>
      <c r="H14" s="115"/>
      <c r="I14" s="115"/>
      <c r="J14" s="35">
        <v>121442</v>
      </c>
      <c r="K14" s="113">
        <v>184284.4</v>
      </c>
      <c r="L14" s="36"/>
      <c r="M14" s="39"/>
    </row>
    <row r="15" spans="2:13" ht="12.75" x14ac:dyDescent="0.2">
      <c r="B15" s="459"/>
      <c r="C15" s="27" t="s">
        <v>49</v>
      </c>
      <c r="D15" s="108">
        <v>978585.72</v>
      </c>
      <c r="E15" s="109">
        <v>628815.31999999995</v>
      </c>
      <c r="F15" s="110">
        <v>349770.4</v>
      </c>
      <c r="G15" s="37"/>
      <c r="H15" s="113"/>
      <c r="I15" s="38"/>
      <c r="J15" s="35">
        <v>2420</v>
      </c>
      <c r="K15" s="113">
        <v>38016.6</v>
      </c>
      <c r="L15" s="36"/>
      <c r="M15" s="39"/>
    </row>
    <row r="16" spans="2:13" ht="12.75" x14ac:dyDescent="0.2">
      <c r="B16" s="460"/>
      <c r="C16" s="40" t="s">
        <v>50</v>
      </c>
      <c r="D16" s="124">
        <v>41115</v>
      </c>
      <c r="E16" s="125">
        <v>41115</v>
      </c>
      <c r="F16" s="126"/>
      <c r="G16" s="31"/>
      <c r="H16" s="111"/>
      <c r="I16" s="29"/>
      <c r="J16" s="29">
        <v>158</v>
      </c>
      <c r="K16" s="109"/>
      <c r="L16" s="30"/>
      <c r="M16" s="34"/>
    </row>
    <row r="17" spans="2:13" ht="12.75" x14ac:dyDescent="0.2">
      <c r="B17" s="458" t="s">
        <v>53</v>
      </c>
      <c r="C17" s="47" t="s">
        <v>47</v>
      </c>
      <c r="D17" s="120">
        <v>368900</v>
      </c>
      <c r="E17" s="121"/>
      <c r="F17" s="122">
        <v>368900</v>
      </c>
      <c r="G17" s="51">
        <v>40</v>
      </c>
      <c r="H17" s="123"/>
      <c r="I17" s="49">
        <v>53</v>
      </c>
      <c r="J17" s="49"/>
      <c r="K17" s="121">
        <v>106585</v>
      </c>
      <c r="L17" s="50"/>
      <c r="M17" s="54"/>
    </row>
    <row r="18" spans="2:13" ht="12.75" x14ac:dyDescent="0.2">
      <c r="B18" s="459"/>
      <c r="C18" s="27" t="s">
        <v>48</v>
      </c>
      <c r="D18" s="112">
        <v>118100</v>
      </c>
      <c r="E18" s="113"/>
      <c r="F18" s="114">
        <v>118100</v>
      </c>
      <c r="G18" s="37"/>
      <c r="H18" s="115"/>
      <c r="I18" s="115"/>
      <c r="J18" s="35"/>
      <c r="K18" s="113">
        <v>11000</v>
      </c>
      <c r="L18" s="36">
        <v>18.216999999999999</v>
      </c>
      <c r="M18" s="39"/>
    </row>
    <row r="19" spans="2:13" ht="12.75" x14ac:dyDescent="0.2">
      <c r="B19" s="459"/>
      <c r="C19" s="27" t="s">
        <v>49</v>
      </c>
      <c r="D19" s="108">
        <v>375000</v>
      </c>
      <c r="E19" s="109"/>
      <c r="F19" s="110">
        <v>375000</v>
      </c>
      <c r="G19" s="37"/>
      <c r="H19" s="113"/>
      <c r="I19" s="38"/>
      <c r="J19" s="35"/>
      <c r="K19" s="113">
        <v>41250</v>
      </c>
      <c r="L19" s="36"/>
      <c r="M19" s="39"/>
    </row>
    <row r="20" spans="2:13" ht="12.75" x14ac:dyDescent="0.2">
      <c r="B20" s="460"/>
      <c r="C20" s="40" t="s">
        <v>50</v>
      </c>
      <c r="D20" s="124"/>
      <c r="E20" s="125"/>
      <c r="F20" s="126"/>
      <c r="G20" s="31"/>
      <c r="H20" s="111"/>
      <c r="I20" s="29"/>
      <c r="J20" s="29"/>
      <c r="K20" s="109"/>
      <c r="L20" s="30"/>
      <c r="M20" s="34"/>
    </row>
    <row r="21" spans="2:13" ht="12.75" x14ac:dyDescent="0.2">
      <c r="B21" s="458" t="s">
        <v>54</v>
      </c>
      <c r="C21" s="47" t="s">
        <v>47</v>
      </c>
      <c r="D21" s="120"/>
      <c r="E21" s="121"/>
      <c r="F21" s="122"/>
      <c r="G21" s="51">
        <v>24</v>
      </c>
      <c r="H21" s="123"/>
      <c r="I21" s="49"/>
      <c r="J21" s="49">
        <v>705.5030999999999</v>
      </c>
      <c r="K21" s="121"/>
      <c r="L21" s="50">
        <v>70.372</v>
      </c>
      <c r="M21" s="54">
        <v>1</v>
      </c>
    </row>
    <row r="22" spans="2:13" ht="12.75" x14ac:dyDescent="0.2">
      <c r="B22" s="459"/>
      <c r="C22" s="27" t="s">
        <v>48</v>
      </c>
      <c r="D22" s="112">
        <v>151777.82</v>
      </c>
      <c r="E22" s="113"/>
      <c r="F22" s="114">
        <v>151777.82</v>
      </c>
      <c r="G22" s="37"/>
      <c r="H22" s="115"/>
      <c r="I22" s="35">
        <v>30</v>
      </c>
      <c r="J22" s="35">
        <v>31.6539</v>
      </c>
      <c r="K22" s="113">
        <v>5600</v>
      </c>
      <c r="L22" s="36">
        <v>100.5</v>
      </c>
      <c r="M22" s="39"/>
    </row>
    <row r="23" spans="2:13" ht="12.75" x14ac:dyDescent="0.2">
      <c r="B23" s="459"/>
      <c r="C23" s="27" t="s">
        <v>49</v>
      </c>
      <c r="D23" s="108"/>
      <c r="E23" s="109"/>
      <c r="F23" s="110"/>
      <c r="G23" s="37"/>
      <c r="H23" s="113"/>
      <c r="I23" s="38"/>
      <c r="J23" s="35"/>
      <c r="K23" s="113"/>
      <c r="L23" s="36"/>
      <c r="M23" s="39"/>
    </row>
    <row r="24" spans="2:13" ht="12.75" x14ac:dyDescent="0.2">
      <c r="B24" s="460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461" t="s">
        <v>55</v>
      </c>
      <c r="C25" s="47" t="s">
        <v>47</v>
      </c>
      <c r="D25" s="120">
        <v>10350</v>
      </c>
      <c r="E25" s="121"/>
      <c r="F25" s="122">
        <v>10350</v>
      </c>
      <c r="G25" s="51">
        <v>150</v>
      </c>
      <c r="H25" s="123"/>
      <c r="I25" s="49">
        <v>1000</v>
      </c>
      <c r="J25" s="49">
        <v>1100</v>
      </c>
      <c r="K25" s="121">
        <v>4050</v>
      </c>
      <c r="L25" s="50"/>
      <c r="M25" s="54"/>
    </row>
    <row r="26" spans="2:13" ht="12.75" x14ac:dyDescent="0.2">
      <c r="B26" s="461"/>
      <c r="C26" s="27" t="s">
        <v>48</v>
      </c>
      <c r="D26" s="112">
        <v>1184230</v>
      </c>
      <c r="E26" s="113"/>
      <c r="F26" s="114">
        <v>1184230</v>
      </c>
      <c r="G26" s="37"/>
      <c r="H26" s="115"/>
      <c r="I26" s="35"/>
      <c r="J26" s="35"/>
      <c r="K26" s="113">
        <v>372090</v>
      </c>
      <c r="L26" s="36"/>
      <c r="M26" s="39"/>
    </row>
    <row r="27" spans="2:13" ht="12.75" x14ac:dyDescent="0.2">
      <c r="B27" s="461"/>
      <c r="C27" s="66" t="s">
        <v>49</v>
      </c>
      <c r="D27" s="108">
        <v>12420</v>
      </c>
      <c r="E27" s="109"/>
      <c r="F27" s="110">
        <v>12420</v>
      </c>
      <c r="G27" s="31"/>
      <c r="H27" s="111"/>
      <c r="I27" s="29"/>
      <c r="J27" s="29"/>
      <c r="K27" s="109">
        <v>4860</v>
      </c>
      <c r="L27" s="30"/>
      <c r="M27" s="34"/>
    </row>
    <row r="28" spans="2:13" ht="12.75" x14ac:dyDescent="0.2">
      <c r="B28" s="458" t="s">
        <v>56</v>
      </c>
      <c r="C28" s="47" t="s">
        <v>47</v>
      </c>
      <c r="D28" s="120">
        <v>29500</v>
      </c>
      <c r="E28" s="121"/>
      <c r="F28" s="122">
        <v>29500</v>
      </c>
      <c r="G28" s="51"/>
      <c r="H28" s="123"/>
      <c r="I28" s="49"/>
      <c r="J28" s="49">
        <v>5.3629999999999995</v>
      </c>
      <c r="K28" s="121">
        <v>10000</v>
      </c>
      <c r="L28" s="50">
        <v>240.73699999999999</v>
      </c>
      <c r="M28" s="54"/>
    </row>
    <row r="29" spans="2:13" ht="12.75" x14ac:dyDescent="0.2">
      <c r="B29" s="459"/>
      <c r="C29" s="27" t="s">
        <v>48</v>
      </c>
      <c r="D29" s="112">
        <v>8096750</v>
      </c>
      <c r="E29" s="113">
        <v>7977750</v>
      </c>
      <c r="F29" s="114">
        <v>119000</v>
      </c>
      <c r="G29" s="37">
        <v>31680</v>
      </c>
      <c r="H29" s="115">
        <v>450</v>
      </c>
      <c r="I29" s="115"/>
      <c r="J29" s="35">
        <v>7850</v>
      </c>
      <c r="K29" s="113">
        <v>20000</v>
      </c>
      <c r="L29" s="36">
        <v>60</v>
      </c>
      <c r="M29" s="39"/>
    </row>
    <row r="30" spans="2:13" ht="12.75" x14ac:dyDescent="0.2">
      <c r="B30" s="459"/>
      <c r="C30" s="27" t="s">
        <v>49</v>
      </c>
      <c r="D30" s="108">
        <v>2904800</v>
      </c>
      <c r="E30" s="109">
        <v>96000</v>
      </c>
      <c r="F30" s="110">
        <v>2808800</v>
      </c>
      <c r="G30" s="37">
        <v>9360</v>
      </c>
      <c r="H30" s="113">
        <v>150</v>
      </c>
      <c r="I30" s="38"/>
      <c r="J30" s="35"/>
      <c r="K30" s="113">
        <v>1024000</v>
      </c>
      <c r="L30" s="36"/>
      <c r="M30" s="39"/>
    </row>
    <row r="31" spans="2:13" ht="12.75" x14ac:dyDescent="0.2">
      <c r="B31" s="460"/>
      <c r="C31" s="40" t="s">
        <v>50</v>
      </c>
      <c r="D31" s="124">
        <v>327300</v>
      </c>
      <c r="E31" s="125">
        <v>309600</v>
      </c>
      <c r="F31" s="126">
        <v>17700</v>
      </c>
      <c r="G31" s="31">
        <v>30960</v>
      </c>
      <c r="H31" s="111"/>
      <c r="I31" s="29"/>
      <c r="J31" s="29"/>
      <c r="K31" s="109">
        <v>6000</v>
      </c>
      <c r="L31" s="30"/>
      <c r="M31" s="34"/>
    </row>
    <row r="32" spans="2:13" ht="12.75" x14ac:dyDescent="0.2">
      <c r="B32" s="46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46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458" t="s">
        <v>57</v>
      </c>
      <c r="C34" s="47" t="s">
        <v>47</v>
      </c>
      <c r="D34" s="120">
        <v>2963399.1894999999</v>
      </c>
      <c r="E34" s="121">
        <v>73538.413499999791</v>
      </c>
      <c r="F34" s="122">
        <v>2889860.7760000001</v>
      </c>
      <c r="G34" s="51">
        <v>300</v>
      </c>
      <c r="H34" s="123"/>
      <c r="I34" s="49"/>
      <c r="J34" s="49">
        <v>237.99255099999999</v>
      </c>
      <c r="K34" s="121">
        <v>1115618.0153000001</v>
      </c>
      <c r="L34" s="50">
        <v>444.791</v>
      </c>
      <c r="M34" s="54">
        <v>0.46400000000000002</v>
      </c>
    </row>
    <row r="35" spans="2:13" ht="12.75" x14ac:dyDescent="0.2">
      <c r="B35" s="459"/>
      <c r="C35" s="27" t="s">
        <v>48</v>
      </c>
      <c r="D35" s="112">
        <v>9912729.0105000008</v>
      </c>
      <c r="E35" s="113">
        <v>1384380.0465000011</v>
      </c>
      <c r="F35" s="114">
        <v>8528348.9639999997</v>
      </c>
      <c r="G35" s="37"/>
      <c r="H35" s="115">
        <v>2370</v>
      </c>
      <c r="I35" s="35">
        <v>15000</v>
      </c>
      <c r="J35" s="35">
        <v>549.54945099999998</v>
      </c>
      <c r="K35" s="113">
        <v>3142571.8747000005</v>
      </c>
      <c r="L35" s="36">
        <v>14.506</v>
      </c>
      <c r="M35" s="39">
        <v>10</v>
      </c>
    </row>
    <row r="36" spans="2:13" ht="12.75" x14ac:dyDescent="0.2">
      <c r="B36" s="459"/>
      <c r="C36" s="27" t="s">
        <v>49</v>
      </c>
      <c r="D36" s="108">
        <v>2369000</v>
      </c>
      <c r="E36" s="109"/>
      <c r="F36" s="110">
        <v>2369000</v>
      </c>
      <c r="G36" s="37"/>
      <c r="H36" s="113"/>
      <c r="I36" s="38"/>
      <c r="J36" s="35"/>
      <c r="K36" s="113">
        <v>1184500</v>
      </c>
      <c r="L36" s="36"/>
      <c r="M36" s="39"/>
    </row>
    <row r="37" spans="2:13" ht="12.75" x14ac:dyDescent="0.2">
      <c r="B37" s="460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461" t="s">
        <v>58</v>
      </c>
      <c r="C38" s="47" t="s">
        <v>47</v>
      </c>
      <c r="D38" s="120">
        <v>916098.73800000001</v>
      </c>
      <c r="E38" s="121">
        <v>70000</v>
      </c>
      <c r="F38" s="122">
        <v>846098.73800000001</v>
      </c>
      <c r="G38" s="51"/>
      <c r="H38" s="123"/>
      <c r="I38" s="49">
        <v>20.54</v>
      </c>
      <c r="J38" s="49">
        <v>1446.223</v>
      </c>
      <c r="K38" s="121">
        <v>62192.5</v>
      </c>
      <c r="L38" s="50">
        <v>816.73320000000012</v>
      </c>
      <c r="M38" s="54"/>
    </row>
    <row r="39" spans="2:13" ht="12.75" x14ac:dyDescent="0.2">
      <c r="B39" s="461"/>
      <c r="C39" s="27" t="s">
        <v>48</v>
      </c>
      <c r="D39" s="112">
        <v>2645234.8420000002</v>
      </c>
      <c r="E39" s="113">
        <v>753701.4700000002</v>
      </c>
      <c r="F39" s="114">
        <v>1891533.372</v>
      </c>
      <c r="G39" s="37"/>
      <c r="H39" s="115">
        <v>9900</v>
      </c>
      <c r="I39" s="35"/>
      <c r="J39" s="35">
        <v>6023.4</v>
      </c>
      <c r="K39" s="113">
        <v>893937.5</v>
      </c>
      <c r="L39" s="36">
        <v>179.14280000000002</v>
      </c>
      <c r="M39" s="39"/>
    </row>
    <row r="40" spans="2:13" ht="12.75" x14ac:dyDescent="0.2">
      <c r="B40" s="461"/>
      <c r="C40" s="66" t="s">
        <v>49</v>
      </c>
      <c r="D40" s="108"/>
      <c r="E40" s="109"/>
      <c r="F40" s="110"/>
      <c r="G40" s="31"/>
      <c r="H40" s="111"/>
      <c r="I40" s="29"/>
      <c r="J40" s="29"/>
      <c r="K40" s="109"/>
      <c r="L40" s="30"/>
      <c r="M40" s="34"/>
    </row>
    <row r="41" spans="2:13" ht="12.75" x14ac:dyDescent="0.2">
      <c r="B41" s="461" t="s">
        <v>59</v>
      </c>
      <c r="C41" s="47" t="s">
        <v>47</v>
      </c>
      <c r="D41" s="120">
        <v>753237.39249999996</v>
      </c>
      <c r="E41" s="121">
        <v>136548.33250000002</v>
      </c>
      <c r="F41" s="122">
        <v>616689.05999999994</v>
      </c>
      <c r="G41" s="51"/>
      <c r="H41" s="123"/>
      <c r="I41" s="49"/>
      <c r="J41" s="49">
        <v>2953.5499999999997</v>
      </c>
      <c r="K41" s="121">
        <v>66595</v>
      </c>
      <c r="L41" s="50">
        <v>69.165999999999997</v>
      </c>
      <c r="M41" s="54"/>
    </row>
    <row r="42" spans="2:13" ht="12.75" x14ac:dyDescent="0.2">
      <c r="B42" s="461"/>
      <c r="C42" s="27" t="s">
        <v>48</v>
      </c>
      <c r="D42" s="112">
        <v>27666.6675</v>
      </c>
      <c r="E42" s="113">
        <v>27666.6675</v>
      </c>
      <c r="F42" s="114"/>
      <c r="G42" s="37"/>
      <c r="H42" s="115"/>
      <c r="I42" s="35"/>
      <c r="J42" s="35">
        <v>100</v>
      </c>
      <c r="K42" s="113"/>
      <c r="L42" s="36"/>
      <c r="M42" s="39"/>
    </row>
    <row r="43" spans="2:13" ht="12.75" x14ac:dyDescent="0.2">
      <c r="B43" s="46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458" t="s">
        <v>60</v>
      </c>
      <c r="C44" s="47" t="s">
        <v>47</v>
      </c>
      <c r="D44" s="120">
        <v>10392098.309700001</v>
      </c>
      <c r="E44" s="121">
        <v>720404.49300000072</v>
      </c>
      <c r="F44" s="122">
        <v>9671693.8167000003</v>
      </c>
      <c r="G44" s="51"/>
      <c r="H44" s="123">
        <v>192.64</v>
      </c>
      <c r="I44" s="49"/>
      <c r="J44" s="49">
        <v>3063</v>
      </c>
      <c r="K44" s="121">
        <v>3997189.12</v>
      </c>
      <c r="L44" s="50">
        <v>768</v>
      </c>
      <c r="M44" s="54">
        <v>4.827</v>
      </c>
    </row>
    <row r="45" spans="2:13" ht="12.75" x14ac:dyDescent="0.2">
      <c r="B45" s="459"/>
      <c r="C45" s="27" t="s">
        <v>48</v>
      </c>
      <c r="D45" s="112">
        <v>11309576.978300001</v>
      </c>
      <c r="E45" s="113">
        <v>1129678.7250000015</v>
      </c>
      <c r="F45" s="114">
        <v>10179898.2533</v>
      </c>
      <c r="G45" s="37"/>
      <c r="H45" s="115">
        <v>66.22</v>
      </c>
      <c r="I45" s="38"/>
      <c r="J45" s="35">
        <v>5040</v>
      </c>
      <c r="K45" s="113">
        <v>3275713.33</v>
      </c>
      <c r="L45" s="36"/>
      <c r="M45" s="39"/>
    </row>
    <row r="46" spans="2:13" ht="12.75" x14ac:dyDescent="0.2">
      <c r="B46" s="459"/>
      <c r="C46" s="27" t="s">
        <v>49</v>
      </c>
      <c r="D46" s="108">
        <v>4407083.9680000003</v>
      </c>
      <c r="E46" s="109">
        <v>182429.47800000012</v>
      </c>
      <c r="F46" s="110">
        <v>4224654.49</v>
      </c>
      <c r="G46" s="37"/>
      <c r="H46" s="113">
        <v>198.66</v>
      </c>
      <c r="I46" s="38"/>
      <c r="J46" s="35"/>
      <c r="K46" s="113">
        <v>1212292.45</v>
      </c>
      <c r="L46" s="36"/>
      <c r="M46" s="39"/>
    </row>
    <row r="47" spans="2:13" ht="12.75" x14ac:dyDescent="0.2">
      <c r="B47" s="460"/>
      <c r="C47" s="40" t="s">
        <v>50</v>
      </c>
      <c r="D47" s="124">
        <v>14048476.983999999</v>
      </c>
      <c r="E47" s="125">
        <v>132675.98399999924</v>
      </c>
      <c r="F47" s="126">
        <v>13915801</v>
      </c>
      <c r="G47" s="31"/>
      <c r="H47" s="111">
        <v>144.47999999999999</v>
      </c>
      <c r="I47" s="29"/>
      <c r="J47" s="29"/>
      <c r="K47" s="109">
        <v>831339.2</v>
      </c>
      <c r="L47" s="30"/>
      <c r="M47" s="34"/>
    </row>
    <row r="48" spans="2:13" ht="12.75" x14ac:dyDescent="0.2">
      <c r="B48" s="458" t="s">
        <v>61</v>
      </c>
      <c r="C48" s="47" t="s">
        <v>47</v>
      </c>
      <c r="D48" s="120">
        <v>30048410.368999999</v>
      </c>
      <c r="E48" s="121">
        <v>3352693.8900000006</v>
      </c>
      <c r="F48" s="122">
        <v>26695716.478999998</v>
      </c>
      <c r="G48" s="51"/>
      <c r="H48" s="123"/>
      <c r="I48" s="49"/>
      <c r="J48" s="49">
        <v>14167.323</v>
      </c>
      <c r="K48" s="121">
        <v>5166568.97</v>
      </c>
      <c r="L48" s="50">
        <v>61.400000000000006</v>
      </c>
      <c r="M48" s="54"/>
    </row>
    <row r="49" spans="2:13" ht="12.75" x14ac:dyDescent="0.2">
      <c r="B49" s="459"/>
      <c r="C49" s="27" t="s">
        <v>48</v>
      </c>
      <c r="D49" s="112">
        <v>26884958.330999997</v>
      </c>
      <c r="E49" s="113">
        <v>2949672.5399999991</v>
      </c>
      <c r="F49" s="114">
        <v>23935285.790999997</v>
      </c>
      <c r="G49" s="37"/>
      <c r="H49" s="115"/>
      <c r="I49" s="35"/>
      <c r="J49" s="35">
        <v>13620.436</v>
      </c>
      <c r="K49" s="113">
        <v>4422169</v>
      </c>
      <c r="L49" s="36"/>
      <c r="M49" s="39"/>
    </row>
    <row r="50" spans="2:13" ht="12.75" x14ac:dyDescent="0.2">
      <c r="B50" s="459"/>
      <c r="C50" s="27" t="s">
        <v>49</v>
      </c>
      <c r="D50" s="108">
        <v>7005600</v>
      </c>
      <c r="E50" s="109"/>
      <c r="F50" s="110">
        <v>7005600</v>
      </c>
      <c r="G50" s="37"/>
      <c r="H50" s="113"/>
      <c r="I50" s="38"/>
      <c r="J50" s="35"/>
      <c r="K50" s="113">
        <v>1592100</v>
      </c>
      <c r="L50" s="36"/>
      <c r="M50" s="39"/>
    </row>
    <row r="51" spans="2:13" ht="12.75" x14ac:dyDescent="0.2">
      <c r="B51" s="460"/>
      <c r="C51" s="40" t="s">
        <v>50</v>
      </c>
      <c r="D51" s="124">
        <v>3600</v>
      </c>
      <c r="E51" s="125"/>
      <c r="F51" s="126">
        <v>3600</v>
      </c>
      <c r="G51" s="31"/>
      <c r="H51" s="111"/>
      <c r="I51" s="29"/>
      <c r="J51" s="29"/>
      <c r="K51" s="109">
        <v>392</v>
      </c>
      <c r="L51" s="30"/>
      <c r="M51" s="34"/>
    </row>
    <row r="52" spans="2:13" ht="12.75" x14ac:dyDescent="0.2">
      <c r="B52" s="461" t="s">
        <v>62</v>
      </c>
      <c r="C52" s="47" t="s">
        <v>47</v>
      </c>
      <c r="D52" s="120">
        <v>545059</v>
      </c>
      <c r="E52" s="121">
        <v>11000</v>
      </c>
      <c r="F52" s="122">
        <v>534059</v>
      </c>
      <c r="G52" s="51"/>
      <c r="H52" s="123"/>
      <c r="I52" s="49"/>
      <c r="J52" s="49">
        <v>6</v>
      </c>
      <c r="K52" s="121">
        <v>167159</v>
      </c>
      <c r="L52" s="50"/>
      <c r="M52" s="54"/>
    </row>
    <row r="53" spans="2:13" ht="12.75" x14ac:dyDescent="0.2">
      <c r="B53" s="461"/>
      <c r="C53" s="101" t="s">
        <v>48</v>
      </c>
      <c r="D53" s="124">
        <v>7346021.25</v>
      </c>
      <c r="E53" s="125">
        <v>7346021.25</v>
      </c>
      <c r="F53" s="127"/>
      <c r="G53" s="103"/>
      <c r="H53" s="128"/>
      <c r="I53" s="94"/>
      <c r="J53" s="94">
        <v>20176</v>
      </c>
      <c r="K53" s="125"/>
      <c r="L53" s="102"/>
      <c r="M53" s="105"/>
    </row>
    <row r="54" spans="2:13" ht="12.75" x14ac:dyDescent="0.2">
      <c r="B54" s="458" t="s">
        <v>63</v>
      </c>
      <c r="C54" s="47" t="s">
        <v>47</v>
      </c>
      <c r="D54" s="120">
        <v>16699683.5013</v>
      </c>
      <c r="E54" s="121">
        <v>1114281.8656000011</v>
      </c>
      <c r="F54" s="122">
        <v>15585401.635699999</v>
      </c>
      <c r="G54" s="51"/>
      <c r="H54" s="123">
        <v>588</v>
      </c>
      <c r="I54" s="49">
        <v>95</v>
      </c>
      <c r="J54" s="49">
        <v>3730.76296</v>
      </c>
      <c r="K54" s="121">
        <v>3536317.6639999999</v>
      </c>
      <c r="L54" s="50">
        <v>76.599999999999994</v>
      </c>
      <c r="M54" s="54">
        <v>0.11499999999999999</v>
      </c>
    </row>
    <row r="55" spans="2:13" ht="12.75" x14ac:dyDescent="0.2">
      <c r="B55" s="459"/>
      <c r="C55" s="27" t="s">
        <v>48</v>
      </c>
      <c r="D55" s="112">
        <v>32123207.227200001</v>
      </c>
      <c r="E55" s="113">
        <v>5688903.0950000025</v>
      </c>
      <c r="F55" s="114">
        <v>26434304.132199999</v>
      </c>
      <c r="G55" s="37"/>
      <c r="H55" s="115">
        <v>525</v>
      </c>
      <c r="I55" s="35"/>
      <c r="J55" s="35">
        <v>28693.147259999998</v>
      </c>
      <c r="K55" s="113">
        <v>4604097.1773000006</v>
      </c>
      <c r="L55" s="36"/>
      <c r="M55" s="39"/>
    </row>
    <row r="56" spans="2:13" ht="12.75" x14ac:dyDescent="0.2">
      <c r="B56" s="459"/>
      <c r="C56" s="27" t="s">
        <v>49</v>
      </c>
      <c r="D56" s="108">
        <v>6906014.2127999999</v>
      </c>
      <c r="E56" s="109">
        <v>1351691.4238</v>
      </c>
      <c r="F56" s="110">
        <v>5554322.7889999999</v>
      </c>
      <c r="G56" s="37"/>
      <c r="H56" s="113">
        <v>504</v>
      </c>
      <c r="I56" s="38"/>
      <c r="J56" s="35">
        <v>5299.0547999999999</v>
      </c>
      <c r="K56" s="113">
        <v>809386.48579999991</v>
      </c>
      <c r="L56" s="36"/>
      <c r="M56" s="39"/>
    </row>
    <row r="57" spans="2:13" ht="12.75" x14ac:dyDescent="0.2">
      <c r="B57" s="460"/>
      <c r="C57" s="40" t="s">
        <v>50</v>
      </c>
      <c r="D57" s="124">
        <v>2090039.9387000001</v>
      </c>
      <c r="E57" s="125">
        <v>397524.34560000012</v>
      </c>
      <c r="F57" s="126">
        <v>1692515.5930999999</v>
      </c>
      <c r="G57" s="31"/>
      <c r="H57" s="111">
        <v>483</v>
      </c>
      <c r="I57" s="29"/>
      <c r="J57" s="29"/>
      <c r="K57" s="109">
        <v>117618.75289999999</v>
      </c>
      <c r="L57" s="30"/>
      <c r="M57" s="34"/>
    </row>
    <row r="58" spans="2:13" ht="12.75" x14ac:dyDescent="0.2">
      <c r="B58" s="458" t="s">
        <v>64</v>
      </c>
      <c r="C58" s="47" t="s">
        <v>47</v>
      </c>
      <c r="D58" s="120">
        <v>24199674.719999999</v>
      </c>
      <c r="E58" s="121">
        <v>117377.51000000164</v>
      </c>
      <c r="F58" s="122">
        <v>24082297.209999997</v>
      </c>
      <c r="G58" s="51"/>
      <c r="H58" s="123"/>
      <c r="I58" s="49"/>
      <c r="J58" s="49">
        <v>784.76</v>
      </c>
      <c r="K58" s="121">
        <v>6655609.7699999996</v>
      </c>
      <c r="L58" s="50">
        <v>50</v>
      </c>
      <c r="M58" s="54"/>
    </row>
    <row r="59" spans="2:13" ht="12.75" x14ac:dyDescent="0.2">
      <c r="B59" s="459"/>
      <c r="C59" s="27" t="s">
        <v>48</v>
      </c>
      <c r="D59" s="112">
        <v>11683221.600000001</v>
      </c>
      <c r="E59" s="113">
        <v>393191.26000000164</v>
      </c>
      <c r="F59" s="114">
        <v>11290030.34</v>
      </c>
      <c r="G59" s="37"/>
      <c r="H59" s="115"/>
      <c r="I59" s="35"/>
      <c r="J59" s="35">
        <v>1986.48</v>
      </c>
      <c r="K59" s="113">
        <v>1997800.4300000002</v>
      </c>
      <c r="L59" s="36"/>
      <c r="M59" s="39"/>
    </row>
    <row r="60" spans="2:13" ht="12.75" x14ac:dyDescent="0.2">
      <c r="B60" s="459"/>
      <c r="C60" s="27" t="s">
        <v>49</v>
      </c>
      <c r="D60" s="108">
        <v>2777165.81</v>
      </c>
      <c r="E60" s="109">
        <v>15660.799999999814</v>
      </c>
      <c r="F60" s="110">
        <v>2761505.0100000002</v>
      </c>
      <c r="G60" s="37"/>
      <c r="H60" s="113"/>
      <c r="I60" s="38"/>
      <c r="J60" s="35">
        <v>31.76</v>
      </c>
      <c r="K60" s="113">
        <v>413232.6</v>
      </c>
      <c r="L60" s="36"/>
      <c r="M60" s="39"/>
    </row>
    <row r="61" spans="2:13" ht="12.75" x14ac:dyDescent="0.2">
      <c r="B61" s="460"/>
      <c r="C61" s="40" t="s">
        <v>50</v>
      </c>
      <c r="D61" s="124">
        <v>4681371.5699999994</v>
      </c>
      <c r="E61" s="125"/>
      <c r="F61" s="126">
        <v>4681371.5699999994</v>
      </c>
      <c r="G61" s="31"/>
      <c r="H61" s="111"/>
      <c r="I61" s="29"/>
      <c r="J61" s="29"/>
      <c r="K61" s="109">
        <v>525657.19999999995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120">
        <v>14254778.2621</v>
      </c>
      <c r="E62" s="121"/>
      <c r="F62" s="122">
        <v>14254778.2621</v>
      </c>
      <c r="G62" s="51"/>
      <c r="H62" s="123"/>
      <c r="I62" s="49"/>
      <c r="J62" s="49"/>
      <c r="K62" s="121">
        <v>2392643.0759999999</v>
      </c>
      <c r="L62" s="50"/>
      <c r="M62" s="54"/>
    </row>
    <row r="63" spans="2:13" ht="12.75" x14ac:dyDescent="0.2">
      <c r="B63" s="461"/>
      <c r="C63" s="27" t="s">
        <v>48</v>
      </c>
      <c r="D63" s="112">
        <v>8537391.1279000007</v>
      </c>
      <c r="E63" s="113"/>
      <c r="F63" s="114">
        <v>8537391.1279000007</v>
      </c>
      <c r="G63" s="37"/>
      <c r="H63" s="115"/>
      <c r="I63" s="35"/>
      <c r="J63" s="35"/>
      <c r="K63" s="113">
        <v>2476122.324</v>
      </c>
      <c r="L63" s="36"/>
      <c r="M63" s="39"/>
    </row>
    <row r="64" spans="2:13" ht="12.75" x14ac:dyDescent="0.2">
      <c r="B64" s="461"/>
      <c r="C64" s="129" t="s">
        <v>49</v>
      </c>
      <c r="D64" s="112">
        <v>2382443.4000000004</v>
      </c>
      <c r="E64" s="113"/>
      <c r="F64" s="114">
        <v>2382443.4000000004</v>
      </c>
      <c r="G64" s="37"/>
      <c r="H64" s="115"/>
      <c r="I64" s="35"/>
      <c r="J64" s="35"/>
      <c r="K64" s="113">
        <v>620323.19999999995</v>
      </c>
      <c r="L64" s="36"/>
      <c r="M64" s="39"/>
    </row>
    <row r="65" spans="2:13" ht="13.5" thickBot="1" x14ac:dyDescent="0.25">
      <c r="B65" s="461"/>
      <c r="C65" s="40" t="s">
        <v>50</v>
      </c>
      <c r="D65" s="130"/>
      <c r="E65" s="109"/>
      <c r="F65" s="110"/>
      <c r="G65" s="37"/>
      <c r="H65" s="115"/>
      <c r="I65" s="35"/>
      <c r="J65" s="35"/>
      <c r="K65" s="113"/>
      <c r="L65" s="36"/>
      <c r="M65" s="39"/>
    </row>
    <row r="66" spans="2:13" ht="14.25" thickTop="1" thickBot="1" x14ac:dyDescent="0.25">
      <c r="B66" s="462" t="s">
        <v>66</v>
      </c>
      <c r="C66" s="463"/>
      <c r="D66" s="131">
        <v>470399263.32843608</v>
      </c>
      <c r="E66" s="132">
        <v>55912525.199999988</v>
      </c>
      <c r="F66" s="132">
        <v>414486738.12843609</v>
      </c>
      <c r="G66" s="82">
        <v>213201.29</v>
      </c>
      <c r="H66" s="133">
        <v>17881.080000000002</v>
      </c>
      <c r="I66" s="92">
        <v>17112.78</v>
      </c>
      <c r="J66" s="92">
        <v>656056.38602200011</v>
      </c>
      <c r="K66" s="134">
        <v>253841554.72000006</v>
      </c>
      <c r="L66" s="81">
        <v>3413.0080000000003</v>
      </c>
      <c r="M66" s="93">
        <v>16.524000000000001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47" t="s">
        <v>76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60" t="s">
        <v>46</v>
      </c>
      <c r="C5" s="87" t="s">
        <v>47</v>
      </c>
      <c r="D5" s="108">
        <v>105199451.49604408</v>
      </c>
      <c r="E5" s="109">
        <v>2153085.7618000209</v>
      </c>
      <c r="F5" s="110">
        <v>103046365.73424406</v>
      </c>
      <c r="G5" s="31">
        <v>32868.504999999997</v>
      </c>
      <c r="H5" s="111">
        <v>1000</v>
      </c>
      <c r="I5" s="29">
        <v>3613.84</v>
      </c>
      <c r="J5" s="29">
        <v>121609.19112</v>
      </c>
      <c r="K5" s="109">
        <v>168132702.97600004</v>
      </c>
      <c r="L5" s="30">
        <v>4.8460000000000001</v>
      </c>
      <c r="M5" s="34"/>
    </row>
    <row r="6" spans="2:13" ht="12.75" x14ac:dyDescent="0.2">
      <c r="B6" s="461"/>
      <c r="C6" s="27" t="s">
        <v>48</v>
      </c>
      <c r="D6" s="112">
        <v>35079309.388300002</v>
      </c>
      <c r="E6" s="113">
        <v>3583131.8682000041</v>
      </c>
      <c r="F6" s="114">
        <v>31496177.520099998</v>
      </c>
      <c r="G6" s="37">
        <v>46001.906999999999</v>
      </c>
      <c r="H6" s="115">
        <v>3448.6</v>
      </c>
      <c r="I6" s="35">
        <v>311.2</v>
      </c>
      <c r="J6" s="35">
        <v>39540.242880000005</v>
      </c>
      <c r="K6" s="113">
        <v>24070486.819700003</v>
      </c>
      <c r="L6" s="36"/>
      <c r="M6" s="39"/>
    </row>
    <row r="7" spans="2:13" ht="12.75" x14ac:dyDescent="0.2">
      <c r="B7" s="461"/>
      <c r="C7" s="27" t="s">
        <v>49</v>
      </c>
      <c r="D7" s="112">
        <v>30619542.675802007</v>
      </c>
      <c r="E7" s="113">
        <v>4146850.0000000037</v>
      </c>
      <c r="F7" s="114">
        <v>26472692.675802004</v>
      </c>
      <c r="G7" s="37">
        <v>47316.247199999998</v>
      </c>
      <c r="H7" s="115"/>
      <c r="I7" s="35">
        <v>700</v>
      </c>
      <c r="J7" s="35">
        <v>3306.2779999999998</v>
      </c>
      <c r="K7" s="113">
        <v>16681634.586300001</v>
      </c>
      <c r="L7" s="36"/>
      <c r="M7" s="39"/>
    </row>
    <row r="8" spans="2:13" ht="12.75" x14ac:dyDescent="0.2">
      <c r="B8" s="461"/>
      <c r="C8" s="40" t="s">
        <v>50</v>
      </c>
      <c r="D8" s="116">
        <v>4337408.6940000001</v>
      </c>
      <c r="E8" s="117">
        <v>36800</v>
      </c>
      <c r="F8" s="118">
        <v>4300608.6940000001</v>
      </c>
      <c r="G8" s="44">
        <v>5257.3608000000004</v>
      </c>
      <c r="H8" s="119"/>
      <c r="I8" s="42"/>
      <c r="J8" s="42"/>
      <c r="K8" s="117">
        <v>917429.64800000004</v>
      </c>
      <c r="L8" s="43"/>
      <c r="M8" s="46"/>
    </row>
    <row r="9" spans="2:13" ht="12.75" x14ac:dyDescent="0.2">
      <c r="B9" s="458" t="s">
        <v>51</v>
      </c>
      <c r="C9" s="47" t="s">
        <v>47</v>
      </c>
      <c r="D9" s="120">
        <v>1510746.4975000001</v>
      </c>
      <c r="E9" s="121"/>
      <c r="F9" s="122">
        <v>1510746.4975000001</v>
      </c>
      <c r="G9" s="51"/>
      <c r="H9" s="123"/>
      <c r="I9" s="49"/>
      <c r="J9" s="49">
        <v>2834</v>
      </c>
      <c r="K9" s="121">
        <v>559013.5</v>
      </c>
      <c r="L9" s="50"/>
      <c r="M9" s="54"/>
    </row>
    <row r="10" spans="2:13" ht="12.75" x14ac:dyDescent="0.2">
      <c r="B10" s="459"/>
      <c r="C10" s="27" t="s">
        <v>48</v>
      </c>
      <c r="D10" s="112">
        <v>1049075.1924999999</v>
      </c>
      <c r="E10" s="113">
        <v>22800</v>
      </c>
      <c r="F10" s="114">
        <v>1026275.1924999999</v>
      </c>
      <c r="G10" s="37"/>
      <c r="H10" s="115"/>
      <c r="I10" s="35"/>
      <c r="J10" s="35">
        <v>445</v>
      </c>
      <c r="K10" s="113">
        <v>518640.5</v>
      </c>
      <c r="L10" s="36"/>
      <c r="M10" s="39"/>
    </row>
    <row r="11" spans="2:13" ht="12.75" x14ac:dyDescent="0.2">
      <c r="B11" s="459"/>
      <c r="C11" s="27" t="s">
        <v>49</v>
      </c>
      <c r="D11" s="108">
        <v>190992.9</v>
      </c>
      <c r="E11" s="109"/>
      <c r="F11" s="110">
        <v>190992.9</v>
      </c>
      <c r="G11" s="37"/>
      <c r="H11" s="113"/>
      <c r="I11" s="38"/>
      <c r="J11" s="35"/>
      <c r="K11" s="113">
        <v>89808</v>
      </c>
      <c r="L11" s="36"/>
      <c r="M11" s="39"/>
    </row>
    <row r="12" spans="2:13" ht="12.75" x14ac:dyDescent="0.2">
      <c r="B12" s="460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458" t="s">
        <v>52</v>
      </c>
      <c r="C13" s="47" t="s">
        <v>47</v>
      </c>
      <c r="D13" s="120">
        <v>640114.86</v>
      </c>
      <c r="E13" s="121">
        <v>20748</v>
      </c>
      <c r="F13" s="122">
        <v>619366.86</v>
      </c>
      <c r="G13" s="51">
        <v>220</v>
      </c>
      <c r="H13" s="123"/>
      <c r="I13" s="49">
        <v>6371.25</v>
      </c>
      <c r="J13" s="49">
        <v>3120.14</v>
      </c>
      <c r="K13" s="121">
        <v>192712</v>
      </c>
      <c r="L13" s="50"/>
      <c r="M13" s="54"/>
    </row>
    <row r="14" spans="2:13" ht="12.75" x14ac:dyDescent="0.2">
      <c r="B14" s="459"/>
      <c r="C14" s="27" t="s">
        <v>48</v>
      </c>
      <c r="D14" s="112">
        <v>5476553.75</v>
      </c>
      <c r="E14" s="113">
        <v>4468224.75</v>
      </c>
      <c r="F14" s="114">
        <v>1008329</v>
      </c>
      <c r="G14" s="37"/>
      <c r="H14" s="115"/>
      <c r="I14" s="35">
        <v>3.75</v>
      </c>
      <c r="J14" s="35">
        <v>155445</v>
      </c>
      <c r="K14" s="113">
        <v>181075.3</v>
      </c>
      <c r="L14" s="36"/>
      <c r="M14" s="39"/>
    </row>
    <row r="15" spans="2:13" ht="12.75" x14ac:dyDescent="0.2">
      <c r="B15" s="459"/>
      <c r="C15" s="27" t="s">
        <v>49</v>
      </c>
      <c r="D15" s="108">
        <v>947669.6</v>
      </c>
      <c r="E15" s="109">
        <v>727625</v>
      </c>
      <c r="F15" s="110">
        <v>220044.59999999998</v>
      </c>
      <c r="G15" s="37"/>
      <c r="H15" s="113"/>
      <c r="I15" s="38"/>
      <c r="J15" s="35">
        <v>2700</v>
      </c>
      <c r="K15" s="113">
        <v>40167.699999999997</v>
      </c>
      <c r="L15" s="36"/>
      <c r="M15" s="39"/>
    </row>
    <row r="16" spans="2:13" ht="12.75" x14ac:dyDescent="0.2">
      <c r="B16" s="460"/>
      <c r="C16" s="40" t="s">
        <v>50</v>
      </c>
      <c r="D16" s="124">
        <v>36381.25</v>
      </c>
      <c r="E16" s="125">
        <v>36381.25</v>
      </c>
      <c r="F16" s="126"/>
      <c r="G16" s="31"/>
      <c r="H16" s="111"/>
      <c r="I16" s="29"/>
      <c r="J16" s="29">
        <v>135</v>
      </c>
      <c r="K16" s="109"/>
      <c r="L16" s="30"/>
      <c r="M16" s="34"/>
    </row>
    <row r="17" spans="2:13" ht="12.75" x14ac:dyDescent="0.2">
      <c r="B17" s="458" t="s">
        <v>53</v>
      </c>
      <c r="C17" s="47" t="s">
        <v>47</v>
      </c>
      <c r="D17" s="120">
        <v>432000</v>
      </c>
      <c r="E17" s="121"/>
      <c r="F17" s="122">
        <v>432000</v>
      </c>
      <c r="G17" s="51">
        <v>10</v>
      </c>
      <c r="H17" s="123"/>
      <c r="I17" s="49">
        <v>66</v>
      </c>
      <c r="J17" s="49"/>
      <c r="K17" s="121">
        <v>106775</v>
      </c>
      <c r="L17" s="50"/>
      <c r="M17" s="54"/>
    </row>
    <row r="18" spans="2:13" ht="12.75" x14ac:dyDescent="0.2">
      <c r="B18" s="459"/>
      <c r="C18" s="27" t="s">
        <v>48</v>
      </c>
      <c r="D18" s="112">
        <v>922000</v>
      </c>
      <c r="E18" s="113"/>
      <c r="F18" s="114">
        <v>922000</v>
      </c>
      <c r="G18" s="37"/>
      <c r="H18" s="115"/>
      <c r="I18" s="38"/>
      <c r="J18" s="35">
        <v>9.1</v>
      </c>
      <c r="K18" s="113">
        <v>135750</v>
      </c>
      <c r="L18" s="36">
        <v>44.9</v>
      </c>
      <c r="M18" s="39"/>
    </row>
    <row r="19" spans="2:13" ht="12.75" x14ac:dyDescent="0.2">
      <c r="B19" s="459"/>
      <c r="C19" s="27" t="s">
        <v>49</v>
      </c>
      <c r="D19" s="108">
        <v>325000</v>
      </c>
      <c r="E19" s="109"/>
      <c r="F19" s="110">
        <v>325000</v>
      </c>
      <c r="G19" s="37"/>
      <c r="H19" s="113"/>
      <c r="I19" s="38"/>
      <c r="J19" s="35"/>
      <c r="K19" s="113">
        <v>42250</v>
      </c>
      <c r="L19" s="36"/>
      <c r="M19" s="39"/>
    </row>
    <row r="20" spans="2:13" ht="12.75" x14ac:dyDescent="0.2">
      <c r="B20" s="460"/>
      <c r="C20" s="40" t="s">
        <v>50</v>
      </c>
      <c r="D20" s="124"/>
      <c r="E20" s="125"/>
      <c r="F20" s="126"/>
      <c r="G20" s="31"/>
      <c r="H20" s="111"/>
      <c r="I20" s="29"/>
      <c r="J20" s="29"/>
      <c r="K20" s="109"/>
      <c r="L20" s="30"/>
      <c r="M20" s="34"/>
    </row>
    <row r="21" spans="2:13" ht="12.75" x14ac:dyDescent="0.2">
      <c r="B21" s="458" t="s">
        <v>54</v>
      </c>
      <c r="C21" s="47" t="s">
        <v>47</v>
      </c>
      <c r="D21" s="120">
        <v>275032.00680000003</v>
      </c>
      <c r="E21" s="121">
        <v>280.50679999997374</v>
      </c>
      <c r="F21" s="122">
        <v>274751.50000000006</v>
      </c>
      <c r="G21" s="51">
        <v>57.38</v>
      </c>
      <c r="H21" s="123"/>
      <c r="I21" s="49">
        <v>138.43</v>
      </c>
      <c r="J21" s="49">
        <v>173.10423</v>
      </c>
      <c r="K21" s="121">
        <v>400</v>
      </c>
      <c r="L21" s="50">
        <v>460</v>
      </c>
      <c r="M21" s="54"/>
    </row>
    <row r="22" spans="2:13" ht="12.75" x14ac:dyDescent="0.2">
      <c r="B22" s="459"/>
      <c r="C22" s="27" t="s">
        <v>48</v>
      </c>
      <c r="D22" s="112">
        <v>3729.7332000000001</v>
      </c>
      <c r="E22" s="113">
        <v>3729.7332000000001</v>
      </c>
      <c r="F22" s="114"/>
      <c r="G22" s="37"/>
      <c r="H22" s="115"/>
      <c r="I22" s="35">
        <v>28</v>
      </c>
      <c r="J22" s="35">
        <v>497.44677000000001</v>
      </c>
      <c r="K22" s="113"/>
      <c r="L22" s="36"/>
      <c r="M22" s="39"/>
    </row>
    <row r="23" spans="2:13" ht="12.75" x14ac:dyDescent="0.2">
      <c r="B23" s="459"/>
      <c r="C23" s="27" t="s">
        <v>49</v>
      </c>
      <c r="D23" s="108"/>
      <c r="E23" s="109"/>
      <c r="F23" s="110"/>
      <c r="G23" s="37"/>
      <c r="H23" s="113"/>
      <c r="I23" s="38"/>
      <c r="J23" s="35"/>
      <c r="K23" s="113"/>
      <c r="L23" s="36"/>
      <c r="M23" s="39"/>
    </row>
    <row r="24" spans="2:13" ht="12.75" x14ac:dyDescent="0.2">
      <c r="B24" s="460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461" t="s">
        <v>55</v>
      </c>
      <c r="C25" s="47" t="s">
        <v>47</v>
      </c>
      <c r="D25" s="120">
        <v>37800</v>
      </c>
      <c r="E25" s="121"/>
      <c r="F25" s="122">
        <v>37800</v>
      </c>
      <c r="G25" s="51"/>
      <c r="H25" s="123"/>
      <c r="I25" s="49"/>
      <c r="J25" s="49">
        <v>920</v>
      </c>
      <c r="K25" s="121">
        <v>17400</v>
      </c>
      <c r="L25" s="50">
        <v>80</v>
      </c>
      <c r="M25" s="54"/>
    </row>
    <row r="26" spans="2:13" ht="12.75" x14ac:dyDescent="0.2">
      <c r="B26" s="461"/>
      <c r="C26" s="27" t="s">
        <v>48</v>
      </c>
      <c r="D26" s="112">
        <v>718200</v>
      </c>
      <c r="E26" s="113"/>
      <c r="F26" s="114">
        <v>718200</v>
      </c>
      <c r="G26" s="37"/>
      <c r="H26" s="115"/>
      <c r="I26" s="35"/>
      <c r="J26" s="35"/>
      <c r="K26" s="113">
        <v>330600</v>
      </c>
      <c r="L26" s="36"/>
      <c r="M26" s="39"/>
    </row>
    <row r="27" spans="2:13" ht="12.75" x14ac:dyDescent="0.2">
      <c r="B27" s="46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458" t="s">
        <v>56</v>
      </c>
      <c r="C28" s="47" t="s">
        <v>47</v>
      </c>
      <c r="D28" s="120">
        <v>150475</v>
      </c>
      <c r="E28" s="121">
        <v>3850</v>
      </c>
      <c r="F28" s="122">
        <v>146625</v>
      </c>
      <c r="G28" s="51">
        <v>326.97000000000003</v>
      </c>
      <c r="H28" s="123"/>
      <c r="I28" s="49"/>
      <c r="J28" s="49"/>
      <c r="K28" s="121"/>
      <c r="L28" s="50">
        <v>494.28800000000001</v>
      </c>
      <c r="M28" s="54"/>
    </row>
    <row r="29" spans="2:13" ht="12.75" x14ac:dyDescent="0.2">
      <c r="B29" s="459"/>
      <c r="C29" s="27" t="s">
        <v>48</v>
      </c>
      <c r="D29" s="112">
        <v>1541481.7408</v>
      </c>
      <c r="E29" s="113">
        <v>1110953.3488</v>
      </c>
      <c r="F29" s="114">
        <v>430528.39199999999</v>
      </c>
      <c r="G29" s="37">
        <v>26227.98</v>
      </c>
      <c r="H29" s="115"/>
      <c r="I29" s="35"/>
      <c r="J29" s="35">
        <v>7350</v>
      </c>
      <c r="K29" s="113">
        <v>178676</v>
      </c>
      <c r="L29" s="36">
        <v>20</v>
      </c>
      <c r="M29" s="39"/>
    </row>
    <row r="30" spans="2:13" ht="12.75" x14ac:dyDescent="0.2">
      <c r="B30" s="459"/>
      <c r="C30" s="27" t="s">
        <v>49</v>
      </c>
      <c r="D30" s="108">
        <v>2955990.2971000001</v>
      </c>
      <c r="E30" s="109">
        <v>357015.92510000011</v>
      </c>
      <c r="F30" s="110">
        <v>2598974.372</v>
      </c>
      <c r="G30" s="37">
        <v>34177.224999999999</v>
      </c>
      <c r="H30" s="113">
        <v>530.29999999999995</v>
      </c>
      <c r="I30" s="38"/>
      <c r="J30" s="35"/>
      <c r="K30" s="113">
        <v>1126800</v>
      </c>
      <c r="L30" s="36"/>
      <c r="M30" s="39"/>
    </row>
    <row r="31" spans="2:13" ht="12.75" x14ac:dyDescent="0.2">
      <c r="B31" s="460"/>
      <c r="C31" s="40" t="s">
        <v>50</v>
      </c>
      <c r="D31" s="124">
        <v>280107.72210000001</v>
      </c>
      <c r="E31" s="125">
        <v>125968.52610000002</v>
      </c>
      <c r="F31" s="126">
        <v>154139.196</v>
      </c>
      <c r="G31" s="31">
        <v>12361.975</v>
      </c>
      <c r="H31" s="111"/>
      <c r="I31" s="29"/>
      <c r="J31" s="29"/>
      <c r="K31" s="109">
        <v>60000</v>
      </c>
      <c r="L31" s="30"/>
      <c r="M31" s="34"/>
    </row>
    <row r="32" spans="2:13" ht="12.75" x14ac:dyDescent="0.2">
      <c r="B32" s="46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46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458" t="s">
        <v>57</v>
      </c>
      <c r="C34" s="47" t="s">
        <v>47</v>
      </c>
      <c r="D34" s="120">
        <v>4300171.6898999996</v>
      </c>
      <c r="E34" s="121">
        <v>237115.58000000007</v>
      </c>
      <c r="F34" s="122">
        <v>4063056.1098999996</v>
      </c>
      <c r="G34" s="51">
        <v>200</v>
      </c>
      <c r="H34" s="123"/>
      <c r="I34" s="49">
        <v>328445</v>
      </c>
      <c r="J34" s="49">
        <v>419.51900000000001</v>
      </c>
      <c r="K34" s="121">
        <v>1615802.8289999999</v>
      </c>
      <c r="L34" s="50">
        <v>215.31783799999999</v>
      </c>
      <c r="M34" s="54">
        <v>0.27800000000000002</v>
      </c>
    </row>
    <row r="35" spans="2:13" ht="12.75" x14ac:dyDescent="0.2">
      <c r="B35" s="459"/>
      <c r="C35" s="27" t="s">
        <v>48</v>
      </c>
      <c r="D35" s="112">
        <v>7046995.3700999999</v>
      </c>
      <c r="E35" s="113">
        <v>1258322.0499999989</v>
      </c>
      <c r="F35" s="114">
        <v>5788673.3201000011</v>
      </c>
      <c r="G35" s="37"/>
      <c r="H35" s="115">
        <v>2489.66</v>
      </c>
      <c r="I35" s="35">
        <v>19125</v>
      </c>
      <c r="J35" s="35">
        <v>291.02499999999998</v>
      </c>
      <c r="K35" s="113">
        <v>2678086.801</v>
      </c>
      <c r="L35" s="36">
        <v>19.402532999999998</v>
      </c>
      <c r="M35" s="39">
        <v>7.77</v>
      </c>
    </row>
    <row r="36" spans="2:13" ht="12.75" x14ac:dyDescent="0.2">
      <c r="B36" s="459"/>
      <c r="C36" s="27" t="s">
        <v>49</v>
      </c>
      <c r="D36" s="108">
        <v>2458594.6800000002</v>
      </c>
      <c r="E36" s="109"/>
      <c r="F36" s="110">
        <v>2458594.6800000002</v>
      </c>
      <c r="G36" s="37"/>
      <c r="H36" s="113"/>
      <c r="I36" s="38"/>
      <c r="J36" s="35"/>
      <c r="K36" s="113">
        <v>1306156.92</v>
      </c>
      <c r="L36" s="36"/>
      <c r="M36" s="39"/>
    </row>
    <row r="37" spans="2:13" ht="12.75" x14ac:dyDescent="0.2">
      <c r="B37" s="460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461" t="s">
        <v>58</v>
      </c>
      <c r="C38" s="47" t="s">
        <v>47</v>
      </c>
      <c r="D38" s="120">
        <v>655061.67319999996</v>
      </c>
      <c r="E38" s="121">
        <v>81079.999999999884</v>
      </c>
      <c r="F38" s="122">
        <v>573981.67320000008</v>
      </c>
      <c r="G38" s="51"/>
      <c r="H38" s="123"/>
      <c r="I38" s="49">
        <v>14.28</v>
      </c>
      <c r="J38" s="49">
        <v>1048.5929999999998</v>
      </c>
      <c r="K38" s="121">
        <v>71981</v>
      </c>
      <c r="L38" s="50">
        <v>753.89639999999997</v>
      </c>
      <c r="M38" s="54"/>
    </row>
    <row r="39" spans="2:13" ht="12.75" x14ac:dyDescent="0.2">
      <c r="B39" s="461"/>
      <c r="C39" s="27" t="s">
        <v>48</v>
      </c>
      <c r="D39" s="112">
        <v>2743697.2668000003</v>
      </c>
      <c r="E39" s="113">
        <v>534918.11000000034</v>
      </c>
      <c r="F39" s="114">
        <v>2208779.1568</v>
      </c>
      <c r="G39" s="37"/>
      <c r="H39" s="115">
        <v>6976</v>
      </c>
      <c r="I39" s="35"/>
      <c r="J39" s="35">
        <v>4085.5</v>
      </c>
      <c r="K39" s="113">
        <v>814469</v>
      </c>
      <c r="L39" s="36">
        <v>311.15160000000003</v>
      </c>
      <c r="M39" s="39"/>
    </row>
    <row r="40" spans="2:13" ht="12.75" x14ac:dyDescent="0.2">
      <c r="B40" s="461"/>
      <c r="C40" s="66" t="s">
        <v>49</v>
      </c>
      <c r="D40" s="108">
        <v>199550.9</v>
      </c>
      <c r="E40" s="109"/>
      <c r="F40" s="110">
        <v>199550.9</v>
      </c>
      <c r="G40" s="31"/>
      <c r="H40" s="111"/>
      <c r="I40" s="29"/>
      <c r="J40" s="29"/>
      <c r="K40" s="109">
        <v>80000</v>
      </c>
      <c r="L40" s="30"/>
      <c r="M40" s="34"/>
    </row>
    <row r="41" spans="2:13" ht="12.75" x14ac:dyDescent="0.2">
      <c r="B41" s="461" t="s">
        <v>59</v>
      </c>
      <c r="C41" s="47" t="s">
        <v>47</v>
      </c>
      <c r="D41" s="120">
        <v>281014.77399999998</v>
      </c>
      <c r="E41" s="121">
        <v>149930.03999999998</v>
      </c>
      <c r="F41" s="122">
        <v>131084.734</v>
      </c>
      <c r="G41" s="51"/>
      <c r="H41" s="123"/>
      <c r="I41" s="49">
        <v>6</v>
      </c>
      <c r="J41" s="49">
        <v>2723.6</v>
      </c>
      <c r="K41" s="121">
        <v>11568.220000000001</v>
      </c>
      <c r="L41" s="50">
        <v>73.5</v>
      </c>
      <c r="M41" s="54"/>
    </row>
    <row r="42" spans="2:13" ht="12.75" x14ac:dyDescent="0.2">
      <c r="B42" s="461"/>
      <c r="C42" s="27" t="s">
        <v>48</v>
      </c>
      <c r="D42" s="112">
        <v>34265.216</v>
      </c>
      <c r="E42" s="113">
        <v>25625</v>
      </c>
      <c r="F42" s="114">
        <v>8640.2160000000003</v>
      </c>
      <c r="G42" s="37"/>
      <c r="H42" s="115"/>
      <c r="I42" s="35"/>
      <c r="J42" s="35">
        <v>100</v>
      </c>
      <c r="K42" s="113">
        <v>1010.4</v>
      </c>
      <c r="L42" s="36"/>
      <c r="M42" s="39"/>
    </row>
    <row r="43" spans="2:13" ht="12.75" x14ac:dyDescent="0.2">
      <c r="B43" s="46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458" t="s">
        <v>60</v>
      </c>
      <c r="C44" s="47" t="s">
        <v>47</v>
      </c>
      <c r="D44" s="120">
        <v>15020314.131999997</v>
      </c>
      <c r="E44" s="121">
        <v>593478.48599999957</v>
      </c>
      <c r="F44" s="122">
        <v>14426835.645999998</v>
      </c>
      <c r="G44" s="51"/>
      <c r="H44" s="123">
        <v>59.763599999999997</v>
      </c>
      <c r="I44" s="49"/>
      <c r="J44" s="49">
        <v>3648.4085</v>
      </c>
      <c r="K44" s="121">
        <v>5020242.6899999995</v>
      </c>
      <c r="L44" s="50">
        <v>120</v>
      </c>
      <c r="M44" s="54"/>
    </row>
    <row r="45" spans="2:13" ht="12.75" x14ac:dyDescent="0.2">
      <c r="B45" s="459"/>
      <c r="C45" s="27" t="s">
        <v>48</v>
      </c>
      <c r="D45" s="112">
        <v>9049675.966</v>
      </c>
      <c r="E45" s="113">
        <v>1443159.7340000002</v>
      </c>
      <c r="F45" s="114">
        <v>7606516.2319999998</v>
      </c>
      <c r="G45" s="37"/>
      <c r="H45" s="115">
        <v>229.09379999999999</v>
      </c>
      <c r="I45" s="35"/>
      <c r="J45" s="35">
        <v>5040</v>
      </c>
      <c r="K45" s="113">
        <v>2459590.59</v>
      </c>
      <c r="L45" s="36"/>
      <c r="M45" s="39"/>
    </row>
    <row r="46" spans="2:13" ht="12.75" x14ac:dyDescent="0.2">
      <c r="B46" s="459"/>
      <c r="C46" s="27" t="s">
        <v>49</v>
      </c>
      <c r="D46" s="108">
        <v>4569407.477</v>
      </c>
      <c r="E46" s="109">
        <v>155405.79999999981</v>
      </c>
      <c r="F46" s="110">
        <v>4414001.6770000001</v>
      </c>
      <c r="G46" s="37"/>
      <c r="H46" s="113">
        <v>169.33019999999999</v>
      </c>
      <c r="I46" s="38"/>
      <c r="J46" s="35">
        <v>274.22550000000001</v>
      </c>
      <c r="K46" s="113">
        <v>1414093.72</v>
      </c>
      <c r="L46" s="36"/>
      <c r="M46" s="39"/>
    </row>
    <row r="47" spans="2:13" ht="12.75" x14ac:dyDescent="0.2">
      <c r="B47" s="460"/>
      <c r="C47" s="40" t="s">
        <v>50</v>
      </c>
      <c r="D47" s="124">
        <v>14539433.695</v>
      </c>
      <c r="E47" s="125">
        <v>67031.599999999627</v>
      </c>
      <c r="F47" s="126">
        <v>14472402.095000001</v>
      </c>
      <c r="G47" s="31"/>
      <c r="H47" s="111">
        <v>39.842399999999998</v>
      </c>
      <c r="I47" s="29"/>
      <c r="J47" s="29">
        <v>530.45100000000002</v>
      </c>
      <c r="K47" s="109">
        <v>1123270</v>
      </c>
      <c r="L47" s="30"/>
      <c r="M47" s="34"/>
    </row>
    <row r="48" spans="2:13" ht="12.75" x14ac:dyDescent="0.2">
      <c r="B48" s="458" t="s">
        <v>61</v>
      </c>
      <c r="C48" s="47" t="s">
        <v>47</v>
      </c>
      <c r="D48" s="120">
        <v>16941262.57</v>
      </c>
      <c r="E48" s="121">
        <v>1190198.9600000009</v>
      </c>
      <c r="F48" s="122">
        <v>15751063.609999999</v>
      </c>
      <c r="G48" s="51"/>
      <c r="H48" s="123"/>
      <c r="I48" s="49"/>
      <c r="J48" s="49">
        <v>4502.0287399999997</v>
      </c>
      <c r="K48" s="121">
        <v>4331885.51</v>
      </c>
      <c r="L48" s="50">
        <v>188.64600000000002</v>
      </c>
      <c r="M48" s="54"/>
    </row>
    <row r="49" spans="2:13" ht="12.75" x14ac:dyDescent="0.2">
      <c r="B49" s="459"/>
      <c r="C49" s="27" t="s">
        <v>48</v>
      </c>
      <c r="D49" s="112">
        <v>25283224.190000005</v>
      </c>
      <c r="E49" s="113">
        <v>1801660.7199999988</v>
      </c>
      <c r="F49" s="114">
        <v>23481563.470000006</v>
      </c>
      <c r="G49" s="37"/>
      <c r="H49" s="115"/>
      <c r="I49" s="35"/>
      <c r="J49" s="35">
        <v>12718.349260000001</v>
      </c>
      <c r="K49" s="113">
        <v>5561249.1200000001</v>
      </c>
      <c r="L49" s="36"/>
      <c r="M49" s="39"/>
    </row>
    <row r="50" spans="2:13" ht="12.75" x14ac:dyDescent="0.2">
      <c r="B50" s="459"/>
      <c r="C50" s="27" t="s">
        <v>49</v>
      </c>
      <c r="D50" s="108">
        <v>6796289.2699999996</v>
      </c>
      <c r="E50" s="109"/>
      <c r="F50" s="110">
        <v>6796289.2699999996</v>
      </c>
      <c r="G50" s="37"/>
      <c r="H50" s="113"/>
      <c r="I50" s="38"/>
      <c r="J50" s="35"/>
      <c r="K50" s="113">
        <v>1660000</v>
      </c>
      <c r="L50" s="36"/>
      <c r="M50" s="39"/>
    </row>
    <row r="51" spans="2:13" ht="12.75" x14ac:dyDescent="0.2">
      <c r="B51" s="460"/>
      <c r="C51" s="40" t="s">
        <v>50</v>
      </c>
      <c r="D51" s="124"/>
      <c r="E51" s="125"/>
      <c r="F51" s="126"/>
      <c r="G51" s="31"/>
      <c r="H51" s="111"/>
      <c r="I51" s="29"/>
      <c r="J51" s="29"/>
      <c r="K51" s="109"/>
      <c r="L51" s="30"/>
      <c r="M51" s="34"/>
    </row>
    <row r="52" spans="2:13" ht="12.75" x14ac:dyDescent="0.2">
      <c r="B52" s="461" t="s">
        <v>62</v>
      </c>
      <c r="C52" s="47" t="s">
        <v>47</v>
      </c>
      <c r="D52" s="120">
        <v>504645</v>
      </c>
      <c r="E52" s="121">
        <v>11000</v>
      </c>
      <c r="F52" s="122">
        <v>493645</v>
      </c>
      <c r="G52" s="51"/>
      <c r="H52" s="123"/>
      <c r="I52" s="49"/>
      <c r="J52" s="49">
        <v>6</v>
      </c>
      <c r="K52" s="121">
        <v>157548</v>
      </c>
      <c r="L52" s="50"/>
      <c r="M52" s="54"/>
    </row>
    <row r="53" spans="2:13" ht="12.75" x14ac:dyDescent="0.2">
      <c r="B53" s="461"/>
      <c r="C53" s="101" t="s">
        <v>48</v>
      </c>
      <c r="D53" s="124">
        <v>7200000</v>
      </c>
      <c r="E53" s="125">
        <v>7200000</v>
      </c>
      <c r="F53" s="127"/>
      <c r="G53" s="103"/>
      <c r="H53" s="128"/>
      <c r="I53" s="94"/>
      <c r="J53" s="94">
        <v>14800</v>
      </c>
      <c r="K53" s="125"/>
      <c r="L53" s="102"/>
      <c r="M53" s="105"/>
    </row>
    <row r="54" spans="2:13" ht="12.75" x14ac:dyDescent="0.2">
      <c r="B54" s="458" t="s">
        <v>63</v>
      </c>
      <c r="C54" s="47" t="s">
        <v>47</v>
      </c>
      <c r="D54" s="120">
        <v>12899703.677199997</v>
      </c>
      <c r="E54" s="121">
        <v>2341238.7900999971</v>
      </c>
      <c r="F54" s="122">
        <v>10558464.8871</v>
      </c>
      <c r="G54" s="51"/>
      <c r="H54" s="123">
        <v>114</v>
      </c>
      <c r="I54" s="49">
        <v>0.15</v>
      </c>
      <c r="J54" s="49">
        <v>8833.0813999999991</v>
      </c>
      <c r="K54" s="121">
        <v>2589603.4135000003</v>
      </c>
      <c r="L54" s="50">
        <v>248.4</v>
      </c>
      <c r="M54" s="54"/>
    </row>
    <row r="55" spans="2:13" ht="12.75" x14ac:dyDescent="0.2">
      <c r="B55" s="459"/>
      <c r="C55" s="27" t="s">
        <v>48</v>
      </c>
      <c r="D55" s="112">
        <v>31462718.433700003</v>
      </c>
      <c r="E55" s="113">
        <v>5651306.9460999966</v>
      </c>
      <c r="F55" s="114">
        <v>25811411.487600006</v>
      </c>
      <c r="G55" s="37"/>
      <c r="H55" s="115">
        <v>695.4</v>
      </c>
      <c r="I55" s="35"/>
      <c r="J55" s="35">
        <v>19231.194600000003</v>
      </c>
      <c r="K55" s="113">
        <v>5559901.3278999999</v>
      </c>
      <c r="L55" s="36"/>
      <c r="M55" s="39"/>
    </row>
    <row r="56" spans="2:13" ht="12.75" x14ac:dyDescent="0.2">
      <c r="B56" s="459"/>
      <c r="C56" s="27" t="s">
        <v>49</v>
      </c>
      <c r="D56" s="108">
        <v>5609034.4237000002</v>
      </c>
      <c r="E56" s="109">
        <v>313170.77380000055</v>
      </c>
      <c r="F56" s="110">
        <v>5295863.6498999996</v>
      </c>
      <c r="G56" s="37"/>
      <c r="H56" s="113">
        <v>330.6</v>
      </c>
      <c r="I56" s="38"/>
      <c r="J56" s="35"/>
      <c r="K56" s="113">
        <v>806041.90859999997</v>
      </c>
      <c r="L56" s="36"/>
      <c r="M56" s="39"/>
    </row>
    <row r="57" spans="2:13" ht="12.75" x14ac:dyDescent="0.2">
      <c r="B57" s="460"/>
      <c r="C57" s="40" t="s">
        <v>50</v>
      </c>
      <c r="D57" s="124">
        <v>2537518.0054000001</v>
      </c>
      <c r="E57" s="125"/>
      <c r="F57" s="126">
        <v>2537518.0054000001</v>
      </c>
      <c r="G57" s="31"/>
      <c r="H57" s="111"/>
      <c r="I57" s="29"/>
      <c r="J57" s="29"/>
      <c r="K57" s="109">
        <v>190617.66</v>
      </c>
      <c r="L57" s="30"/>
      <c r="M57" s="34"/>
    </row>
    <row r="58" spans="2:13" ht="12.75" x14ac:dyDescent="0.2">
      <c r="B58" s="458" t="s">
        <v>64</v>
      </c>
      <c r="C58" s="47" t="s">
        <v>47</v>
      </c>
      <c r="D58" s="120">
        <v>7405061.8366</v>
      </c>
      <c r="E58" s="121"/>
      <c r="F58" s="122">
        <v>7405061.8366</v>
      </c>
      <c r="G58" s="51"/>
      <c r="H58" s="123"/>
      <c r="I58" s="49"/>
      <c r="J58" s="49"/>
      <c r="K58" s="121">
        <v>2092587.5</v>
      </c>
      <c r="L58" s="50">
        <v>33</v>
      </c>
      <c r="M58" s="54"/>
    </row>
    <row r="59" spans="2:13" ht="12.75" x14ac:dyDescent="0.2">
      <c r="B59" s="459"/>
      <c r="C59" s="27" t="s">
        <v>48</v>
      </c>
      <c r="D59" s="112">
        <v>21940776.558400001</v>
      </c>
      <c r="E59" s="113">
        <v>605060</v>
      </c>
      <c r="F59" s="114">
        <v>21335716.558400001</v>
      </c>
      <c r="G59" s="37"/>
      <c r="H59" s="115"/>
      <c r="I59" s="35"/>
      <c r="J59" s="35">
        <v>2535</v>
      </c>
      <c r="K59" s="113">
        <v>4458341.7</v>
      </c>
      <c r="L59" s="36"/>
      <c r="M59" s="39"/>
    </row>
    <row r="60" spans="2:13" ht="12.75" x14ac:dyDescent="0.2">
      <c r="B60" s="459"/>
      <c r="C60" s="27" t="s">
        <v>49</v>
      </c>
      <c r="D60" s="108">
        <v>8219015.3049999997</v>
      </c>
      <c r="E60" s="109"/>
      <c r="F60" s="110">
        <v>8219015.3049999997</v>
      </c>
      <c r="G60" s="37"/>
      <c r="H60" s="113"/>
      <c r="I60" s="38"/>
      <c r="J60" s="35"/>
      <c r="K60" s="113">
        <v>2022000</v>
      </c>
      <c r="L60" s="36"/>
      <c r="M60" s="39"/>
    </row>
    <row r="61" spans="2:13" ht="12.75" x14ac:dyDescent="0.2">
      <c r="B61" s="460"/>
      <c r="C61" s="40" t="s">
        <v>50</v>
      </c>
      <c r="D61" s="124">
        <v>4772400</v>
      </c>
      <c r="E61" s="125"/>
      <c r="F61" s="126">
        <v>4772400</v>
      </c>
      <c r="G61" s="31"/>
      <c r="H61" s="111"/>
      <c r="I61" s="29"/>
      <c r="J61" s="29"/>
      <c r="K61" s="109">
        <v>540635.4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120">
        <v>18944865.466000002</v>
      </c>
      <c r="E62" s="121">
        <v>646425.42000000179</v>
      </c>
      <c r="F62" s="122">
        <v>18298440.046</v>
      </c>
      <c r="G62" s="51"/>
      <c r="H62" s="123"/>
      <c r="I62" s="49"/>
      <c r="J62" s="49">
        <v>2298.4899999999998</v>
      </c>
      <c r="K62" s="121">
        <v>3863613.5979999998</v>
      </c>
      <c r="L62" s="50"/>
      <c r="M62" s="54"/>
    </row>
    <row r="63" spans="2:13" ht="12.75" x14ac:dyDescent="0.2">
      <c r="B63" s="461"/>
      <c r="C63" s="27" t="s">
        <v>48</v>
      </c>
      <c r="D63" s="112">
        <v>13818713.816</v>
      </c>
      <c r="E63" s="113"/>
      <c r="F63" s="114">
        <v>13818713.816</v>
      </c>
      <c r="G63" s="37"/>
      <c r="H63" s="115"/>
      <c r="I63" s="35"/>
      <c r="J63" s="35"/>
      <c r="K63" s="113">
        <v>4054342.1919999998</v>
      </c>
      <c r="L63" s="36"/>
      <c r="M63" s="39"/>
    </row>
    <row r="64" spans="2:13" ht="12.75" x14ac:dyDescent="0.2">
      <c r="B64" s="461"/>
      <c r="C64" s="129" t="s">
        <v>49</v>
      </c>
      <c r="D64" s="112">
        <v>1677714.648</v>
      </c>
      <c r="E64" s="113"/>
      <c r="F64" s="114">
        <v>1677714.648</v>
      </c>
      <c r="G64" s="37"/>
      <c r="H64" s="115"/>
      <c r="I64" s="35"/>
      <c r="J64" s="35"/>
      <c r="K64" s="113">
        <v>565388</v>
      </c>
      <c r="L64" s="36"/>
      <c r="M64" s="39"/>
    </row>
    <row r="65" spans="2:13" ht="13.5" thickBot="1" x14ac:dyDescent="0.25">
      <c r="B65" s="461"/>
      <c r="C65" s="40" t="s">
        <v>50</v>
      </c>
      <c r="D65" s="130">
        <v>375000</v>
      </c>
      <c r="E65" s="109"/>
      <c r="F65" s="110">
        <v>375000</v>
      </c>
      <c r="G65" s="37"/>
      <c r="H65" s="115"/>
      <c r="I65" s="35"/>
      <c r="J65" s="35"/>
      <c r="K65" s="113">
        <v>125000</v>
      </c>
      <c r="L65" s="36"/>
      <c r="M65" s="39"/>
    </row>
    <row r="66" spans="2:13" ht="14.25" thickTop="1" thickBot="1" x14ac:dyDescent="0.25">
      <c r="B66" s="462" t="s">
        <v>66</v>
      </c>
      <c r="C66" s="463"/>
      <c r="D66" s="131">
        <v>440015188.84414601</v>
      </c>
      <c r="E66" s="132">
        <v>41103572.680000007</v>
      </c>
      <c r="F66" s="132">
        <v>398911616.16414601</v>
      </c>
      <c r="G66" s="82">
        <v>205025.55</v>
      </c>
      <c r="H66" s="133">
        <v>16082.59</v>
      </c>
      <c r="I66" s="92">
        <v>358822.90000000008</v>
      </c>
      <c r="J66" s="92">
        <v>421169.96900000004</v>
      </c>
      <c r="K66" s="134">
        <v>268557349.53000003</v>
      </c>
      <c r="L66" s="81">
        <v>3067.3483709999996</v>
      </c>
      <c r="M66" s="93">
        <v>8.048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47" t="s">
        <v>77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60" t="s">
        <v>46</v>
      </c>
      <c r="C5" s="87" t="s">
        <v>47</v>
      </c>
      <c r="D5" s="108">
        <v>120759178.0235</v>
      </c>
      <c r="E5" s="109">
        <v>4987947.3455000073</v>
      </c>
      <c r="F5" s="110">
        <v>115771230.67799999</v>
      </c>
      <c r="G5" s="31">
        <v>31280.409</v>
      </c>
      <c r="H5" s="111"/>
      <c r="I5" s="29">
        <v>816.27400000000011</v>
      </c>
      <c r="J5" s="29">
        <v>76741.005069999999</v>
      </c>
      <c r="K5" s="109">
        <v>173185832.15060017</v>
      </c>
      <c r="L5" s="30"/>
      <c r="M5" s="34"/>
    </row>
    <row r="6" spans="2:13" ht="12.75" x14ac:dyDescent="0.2">
      <c r="B6" s="461"/>
      <c r="C6" s="27" t="s">
        <v>48</v>
      </c>
      <c r="D6" s="112">
        <v>32079978.042800002</v>
      </c>
      <c r="E6" s="113">
        <v>1359226.069600001</v>
      </c>
      <c r="F6" s="114">
        <v>30720751.973200001</v>
      </c>
      <c r="G6" s="37">
        <v>108246.3512</v>
      </c>
      <c r="H6" s="115"/>
      <c r="I6" s="35">
        <v>157.5</v>
      </c>
      <c r="J6" s="35">
        <v>47264.946649999998</v>
      </c>
      <c r="K6" s="113">
        <v>13100487.906599998</v>
      </c>
      <c r="L6" s="36"/>
      <c r="M6" s="39"/>
    </row>
    <row r="7" spans="2:13" ht="12.75" x14ac:dyDescent="0.2">
      <c r="B7" s="461"/>
      <c r="C7" s="27" t="s">
        <v>49</v>
      </c>
      <c r="D7" s="112">
        <v>22790271.868700001</v>
      </c>
      <c r="E7" s="113">
        <v>1370929.7298999988</v>
      </c>
      <c r="F7" s="114">
        <v>21419342.138800003</v>
      </c>
      <c r="G7" s="37">
        <v>47878.193800000001</v>
      </c>
      <c r="H7" s="115"/>
      <c r="I7" s="35">
        <v>164.114</v>
      </c>
      <c r="J7" s="35">
        <v>608.59727999999996</v>
      </c>
      <c r="K7" s="113">
        <v>7440529.8028000016</v>
      </c>
      <c r="L7" s="36"/>
      <c r="M7" s="39"/>
    </row>
    <row r="8" spans="2:13" ht="12.75" x14ac:dyDescent="0.2">
      <c r="B8" s="461"/>
      <c r="C8" s="40" t="s">
        <v>50</v>
      </c>
      <c r="D8" s="116">
        <v>7114208.7449999992</v>
      </c>
      <c r="E8" s="117">
        <v>188993.69499999937</v>
      </c>
      <c r="F8" s="118">
        <v>6925215.0499999998</v>
      </c>
      <c r="G8" s="44">
        <v>20816.606</v>
      </c>
      <c r="H8" s="119"/>
      <c r="I8" s="42">
        <v>42.351999999999997</v>
      </c>
      <c r="J8" s="42"/>
      <c r="K8" s="117">
        <v>1288436</v>
      </c>
      <c r="L8" s="43"/>
      <c r="M8" s="46"/>
    </row>
    <row r="9" spans="2:13" ht="12.75" x14ac:dyDescent="0.2">
      <c r="B9" s="458" t="s">
        <v>51</v>
      </c>
      <c r="C9" s="47" t="s">
        <v>47</v>
      </c>
      <c r="D9" s="120">
        <v>1584160.75</v>
      </c>
      <c r="E9" s="121"/>
      <c r="F9" s="122">
        <v>1584160.75</v>
      </c>
      <c r="G9" s="51"/>
      <c r="H9" s="123"/>
      <c r="I9" s="49"/>
      <c r="J9" s="49">
        <v>2896</v>
      </c>
      <c r="K9" s="121">
        <v>593380.25</v>
      </c>
      <c r="L9" s="50"/>
      <c r="M9" s="54"/>
    </row>
    <row r="10" spans="2:13" ht="12.75" x14ac:dyDescent="0.2">
      <c r="B10" s="459"/>
      <c r="C10" s="27" t="s">
        <v>48</v>
      </c>
      <c r="D10" s="112">
        <v>2492009.5499999998</v>
      </c>
      <c r="E10" s="113"/>
      <c r="F10" s="114">
        <v>2492009.5499999998</v>
      </c>
      <c r="G10" s="37"/>
      <c r="H10" s="115"/>
      <c r="I10" s="38"/>
      <c r="J10" s="35"/>
      <c r="K10" s="113">
        <v>756108.75</v>
      </c>
      <c r="L10" s="36"/>
      <c r="M10" s="39"/>
    </row>
    <row r="11" spans="2:13" ht="12.75" x14ac:dyDescent="0.2">
      <c r="B11" s="459"/>
      <c r="C11" s="27" t="s">
        <v>49</v>
      </c>
      <c r="D11" s="108">
        <v>97157.700000000012</v>
      </c>
      <c r="E11" s="109"/>
      <c r="F11" s="110">
        <v>97157.700000000012</v>
      </c>
      <c r="G11" s="37"/>
      <c r="H11" s="113"/>
      <c r="I11" s="38"/>
      <c r="J11" s="35"/>
      <c r="K11" s="113">
        <v>53430</v>
      </c>
      <c r="L11" s="36"/>
      <c r="M11" s="39"/>
    </row>
    <row r="12" spans="2:13" ht="12.75" x14ac:dyDescent="0.2">
      <c r="B12" s="460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458" t="s">
        <v>52</v>
      </c>
      <c r="C13" s="47" t="s">
        <v>47</v>
      </c>
      <c r="D13" s="120">
        <v>619643.66500000004</v>
      </c>
      <c r="E13" s="121">
        <v>5576</v>
      </c>
      <c r="F13" s="122">
        <v>614067.66500000004</v>
      </c>
      <c r="G13" s="51">
        <v>291</v>
      </c>
      <c r="H13" s="123"/>
      <c r="I13" s="49">
        <v>439.71</v>
      </c>
      <c r="J13" s="49">
        <v>820.19100000000003</v>
      </c>
      <c r="K13" s="121">
        <v>141175.56</v>
      </c>
      <c r="L13" s="50"/>
      <c r="M13" s="54">
        <v>0.223</v>
      </c>
    </row>
    <row r="14" spans="2:13" ht="12.75" x14ac:dyDescent="0.2">
      <c r="B14" s="459"/>
      <c r="C14" s="27" t="s">
        <v>48</v>
      </c>
      <c r="D14" s="112">
        <v>8231357.29</v>
      </c>
      <c r="E14" s="113">
        <v>6600772.5099999998</v>
      </c>
      <c r="F14" s="114">
        <v>1630584.78</v>
      </c>
      <c r="G14" s="37"/>
      <c r="H14" s="115"/>
      <c r="I14" s="38">
        <v>4.29</v>
      </c>
      <c r="J14" s="35">
        <v>121600</v>
      </c>
      <c r="K14" s="113">
        <v>423403.18</v>
      </c>
      <c r="L14" s="36"/>
      <c r="M14" s="39"/>
    </row>
    <row r="15" spans="2:13" ht="12.75" x14ac:dyDescent="0.2">
      <c r="B15" s="459"/>
      <c r="C15" s="27" t="s">
        <v>49</v>
      </c>
      <c r="D15" s="108">
        <v>870273.23499999999</v>
      </c>
      <c r="E15" s="109">
        <v>710973.49</v>
      </c>
      <c r="F15" s="110">
        <v>159299.745</v>
      </c>
      <c r="G15" s="37"/>
      <c r="H15" s="113"/>
      <c r="I15" s="38"/>
      <c r="J15" s="35">
        <v>2380</v>
      </c>
      <c r="K15" s="113">
        <v>24779.9</v>
      </c>
      <c r="L15" s="36"/>
      <c r="M15" s="39"/>
    </row>
    <row r="16" spans="2:13" ht="12.75" x14ac:dyDescent="0.2">
      <c r="B16" s="460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458" t="s">
        <v>53</v>
      </c>
      <c r="C17" s="47" t="s">
        <v>47</v>
      </c>
      <c r="D17" s="120">
        <v>739600</v>
      </c>
      <c r="E17" s="121"/>
      <c r="F17" s="122">
        <v>739600</v>
      </c>
      <c r="G17" s="51"/>
      <c r="H17" s="123"/>
      <c r="I17" s="49">
        <v>85</v>
      </c>
      <c r="J17" s="49"/>
      <c r="K17" s="121">
        <v>288700</v>
      </c>
      <c r="L17" s="50"/>
      <c r="M17" s="54"/>
    </row>
    <row r="18" spans="2:13" ht="12.75" x14ac:dyDescent="0.2">
      <c r="B18" s="459"/>
      <c r="C18" s="27" t="s">
        <v>48</v>
      </c>
      <c r="D18" s="112">
        <v>454400</v>
      </c>
      <c r="E18" s="113"/>
      <c r="F18" s="114">
        <v>454400</v>
      </c>
      <c r="G18" s="37"/>
      <c r="H18" s="115"/>
      <c r="I18" s="38"/>
      <c r="J18" s="35">
        <v>9.1</v>
      </c>
      <c r="K18" s="113">
        <v>166800</v>
      </c>
      <c r="L18" s="36"/>
      <c r="M18" s="39"/>
    </row>
    <row r="19" spans="2:13" ht="12.75" x14ac:dyDescent="0.2">
      <c r="B19" s="459"/>
      <c r="C19" s="27" t="s">
        <v>49</v>
      </c>
      <c r="D19" s="108">
        <v>250000</v>
      </c>
      <c r="E19" s="109"/>
      <c r="F19" s="110">
        <v>250000</v>
      </c>
      <c r="G19" s="37"/>
      <c r="H19" s="113"/>
      <c r="I19" s="38"/>
      <c r="J19" s="35"/>
      <c r="K19" s="113">
        <v>32500</v>
      </c>
      <c r="L19" s="36"/>
      <c r="M19" s="39"/>
    </row>
    <row r="20" spans="2:13" ht="12.75" x14ac:dyDescent="0.2">
      <c r="B20" s="460"/>
      <c r="C20" s="40" t="s">
        <v>50</v>
      </c>
      <c r="D20" s="124">
        <v>584000</v>
      </c>
      <c r="E20" s="125"/>
      <c r="F20" s="126">
        <v>584000</v>
      </c>
      <c r="G20" s="31"/>
      <c r="H20" s="111"/>
      <c r="I20" s="29"/>
      <c r="J20" s="29"/>
      <c r="K20" s="109">
        <v>73000</v>
      </c>
      <c r="L20" s="30"/>
      <c r="M20" s="34"/>
    </row>
    <row r="21" spans="2:13" ht="12.75" x14ac:dyDescent="0.2">
      <c r="B21" s="458" t="s">
        <v>54</v>
      </c>
      <c r="C21" s="47" t="s">
        <v>47</v>
      </c>
      <c r="D21" s="120">
        <v>357540</v>
      </c>
      <c r="E21" s="121">
        <v>5040</v>
      </c>
      <c r="F21" s="122">
        <v>352500</v>
      </c>
      <c r="G21" s="51">
        <v>129.88999999999999</v>
      </c>
      <c r="H21" s="123"/>
      <c r="I21" s="49"/>
      <c r="J21" s="49">
        <v>511.10799999999995</v>
      </c>
      <c r="K21" s="121">
        <v>134542</v>
      </c>
      <c r="L21" s="50"/>
      <c r="M21" s="54"/>
    </row>
    <row r="22" spans="2:13" ht="12.75" x14ac:dyDescent="0.2">
      <c r="B22" s="459"/>
      <c r="C22" s="27" t="s">
        <v>48</v>
      </c>
      <c r="D22" s="112">
        <v>468</v>
      </c>
      <c r="E22" s="113">
        <v>468</v>
      </c>
      <c r="F22" s="114"/>
      <c r="G22" s="37">
        <v>28.3</v>
      </c>
      <c r="H22" s="115"/>
      <c r="I22" s="38"/>
      <c r="J22" s="35"/>
      <c r="K22" s="113"/>
      <c r="L22" s="36"/>
      <c r="M22" s="39"/>
    </row>
    <row r="23" spans="2:13" ht="12.75" x14ac:dyDescent="0.2">
      <c r="B23" s="459"/>
      <c r="C23" s="27" t="s">
        <v>49</v>
      </c>
      <c r="D23" s="108">
        <v>132000</v>
      </c>
      <c r="E23" s="109"/>
      <c r="F23" s="110">
        <v>132000</v>
      </c>
      <c r="G23" s="37"/>
      <c r="H23" s="113"/>
      <c r="I23" s="38"/>
      <c r="J23" s="35"/>
      <c r="K23" s="113">
        <v>44000</v>
      </c>
      <c r="L23" s="36"/>
      <c r="M23" s="39"/>
    </row>
    <row r="24" spans="2:13" ht="12.75" x14ac:dyDescent="0.2">
      <c r="B24" s="460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461" t="s">
        <v>55</v>
      </c>
      <c r="C25" s="47" t="s">
        <v>47</v>
      </c>
      <c r="D25" s="120">
        <v>13040</v>
      </c>
      <c r="E25" s="121"/>
      <c r="F25" s="122">
        <v>13040</v>
      </c>
      <c r="G25" s="51"/>
      <c r="H25" s="123"/>
      <c r="I25" s="49"/>
      <c r="J25" s="49">
        <v>319.2</v>
      </c>
      <c r="K25" s="121">
        <v>9320</v>
      </c>
      <c r="L25" s="50"/>
      <c r="M25" s="54">
        <v>12</v>
      </c>
    </row>
    <row r="26" spans="2:13" ht="12.75" x14ac:dyDescent="0.2">
      <c r="B26" s="461"/>
      <c r="C26" s="27" t="s">
        <v>48</v>
      </c>
      <c r="D26" s="112">
        <v>1290960</v>
      </c>
      <c r="E26" s="113"/>
      <c r="F26" s="114">
        <v>1290960</v>
      </c>
      <c r="G26" s="37"/>
      <c r="H26" s="115"/>
      <c r="I26" s="35"/>
      <c r="J26" s="35"/>
      <c r="K26" s="113">
        <v>645480</v>
      </c>
      <c r="L26" s="36"/>
      <c r="M26" s="39"/>
    </row>
    <row r="27" spans="2:13" ht="12.75" x14ac:dyDescent="0.2">
      <c r="B27" s="46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458" t="s">
        <v>56</v>
      </c>
      <c r="C28" s="47" t="s">
        <v>47</v>
      </c>
      <c r="D28" s="120">
        <v>274514.00100000005</v>
      </c>
      <c r="E28" s="121">
        <v>14000</v>
      </c>
      <c r="F28" s="122">
        <v>260514.00100000005</v>
      </c>
      <c r="G28" s="51"/>
      <c r="H28" s="123"/>
      <c r="I28" s="49"/>
      <c r="J28" s="49">
        <v>168</v>
      </c>
      <c r="K28" s="121">
        <v>146938</v>
      </c>
      <c r="L28" s="50"/>
      <c r="M28" s="54"/>
    </row>
    <row r="29" spans="2:13" ht="12.75" x14ac:dyDescent="0.2">
      <c r="B29" s="459"/>
      <c r="C29" s="27" t="s">
        <v>48</v>
      </c>
      <c r="D29" s="112">
        <v>1528954.0010000002</v>
      </c>
      <c r="E29" s="113">
        <v>1233480</v>
      </c>
      <c r="F29" s="114">
        <v>295474.00100000005</v>
      </c>
      <c r="G29" s="37">
        <v>58172.575001999998</v>
      </c>
      <c r="H29" s="115"/>
      <c r="I29" s="38"/>
      <c r="J29" s="35">
        <v>7348.5</v>
      </c>
      <c r="K29" s="113">
        <v>155560</v>
      </c>
      <c r="L29" s="36"/>
      <c r="M29" s="39"/>
    </row>
    <row r="30" spans="2:13" ht="12.75" x14ac:dyDescent="0.2">
      <c r="B30" s="459"/>
      <c r="C30" s="27" t="s">
        <v>49</v>
      </c>
      <c r="D30" s="108">
        <v>822166.00400000007</v>
      </c>
      <c r="E30" s="109">
        <v>273390</v>
      </c>
      <c r="F30" s="110">
        <v>548776.00400000007</v>
      </c>
      <c r="G30" s="37">
        <v>53062.125002000001</v>
      </c>
      <c r="H30" s="113"/>
      <c r="I30" s="38"/>
      <c r="J30" s="35"/>
      <c r="K30" s="113">
        <v>300000</v>
      </c>
      <c r="L30" s="36"/>
      <c r="M30" s="39"/>
    </row>
    <row r="31" spans="2:13" ht="12.75" x14ac:dyDescent="0.2">
      <c r="B31" s="460"/>
      <c r="C31" s="40" t="s">
        <v>50</v>
      </c>
      <c r="D31" s="124">
        <v>2809006.0040000002</v>
      </c>
      <c r="E31" s="125">
        <v>76230</v>
      </c>
      <c r="F31" s="126">
        <v>2732776.0040000002</v>
      </c>
      <c r="G31" s="31">
        <v>7623</v>
      </c>
      <c r="H31" s="111"/>
      <c r="I31" s="29"/>
      <c r="J31" s="29"/>
      <c r="K31" s="109">
        <v>1284000</v>
      </c>
      <c r="L31" s="30"/>
      <c r="M31" s="34"/>
    </row>
    <row r="32" spans="2:13" ht="12.75" x14ac:dyDescent="0.2">
      <c r="B32" s="46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46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458" t="s">
        <v>57</v>
      </c>
      <c r="C34" s="47" t="s">
        <v>47</v>
      </c>
      <c r="D34" s="120">
        <v>4129906.58</v>
      </c>
      <c r="E34" s="121">
        <v>308984.99000000022</v>
      </c>
      <c r="F34" s="122">
        <v>3820921.59</v>
      </c>
      <c r="G34" s="51"/>
      <c r="H34" s="123"/>
      <c r="I34" s="49">
        <v>4223</v>
      </c>
      <c r="J34" s="49">
        <v>1097.34554</v>
      </c>
      <c r="K34" s="121">
        <v>1646845.398</v>
      </c>
      <c r="L34" s="50"/>
      <c r="M34" s="54">
        <v>0.15</v>
      </c>
    </row>
    <row r="35" spans="2:13" ht="12.75" x14ac:dyDescent="0.2">
      <c r="B35" s="459"/>
      <c r="C35" s="27" t="s">
        <v>48</v>
      </c>
      <c r="D35" s="112">
        <v>8480208.5499999989</v>
      </c>
      <c r="E35" s="113">
        <v>1287217.7599999998</v>
      </c>
      <c r="F35" s="114">
        <v>7192990.7899999991</v>
      </c>
      <c r="G35" s="37">
        <v>78872.5</v>
      </c>
      <c r="H35" s="115"/>
      <c r="I35" s="38">
        <v>19125</v>
      </c>
      <c r="J35" s="35">
        <v>339.61245999999994</v>
      </c>
      <c r="K35" s="113">
        <v>3189728.1120000002</v>
      </c>
      <c r="L35" s="36"/>
      <c r="M35" s="39">
        <v>7.1369999999999996</v>
      </c>
    </row>
    <row r="36" spans="2:13" ht="12.75" x14ac:dyDescent="0.2">
      <c r="B36" s="459"/>
      <c r="C36" s="27" t="s">
        <v>49</v>
      </c>
      <c r="D36" s="108">
        <v>1842604.5</v>
      </c>
      <c r="E36" s="109"/>
      <c r="F36" s="110">
        <v>1842604.5</v>
      </c>
      <c r="G36" s="37"/>
      <c r="H36" s="113"/>
      <c r="I36" s="38"/>
      <c r="J36" s="35"/>
      <c r="K36" s="113">
        <v>985350</v>
      </c>
      <c r="L36" s="36"/>
      <c r="M36" s="39"/>
    </row>
    <row r="37" spans="2:13" ht="12.75" x14ac:dyDescent="0.2">
      <c r="B37" s="460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461" t="s">
        <v>58</v>
      </c>
      <c r="C38" s="47" t="s">
        <v>47</v>
      </c>
      <c r="D38" s="120">
        <v>863720</v>
      </c>
      <c r="E38" s="121">
        <v>106120</v>
      </c>
      <c r="F38" s="122">
        <v>757600</v>
      </c>
      <c r="G38" s="51"/>
      <c r="H38" s="123"/>
      <c r="I38" s="49"/>
      <c r="J38" s="49">
        <v>1447.4</v>
      </c>
      <c r="K38" s="121">
        <v>357150</v>
      </c>
      <c r="L38" s="50"/>
      <c r="M38" s="54"/>
    </row>
    <row r="39" spans="2:13" ht="12.75" x14ac:dyDescent="0.2">
      <c r="B39" s="461"/>
      <c r="C39" s="27" t="s">
        <v>48</v>
      </c>
      <c r="D39" s="112">
        <v>1897153.63</v>
      </c>
      <c r="E39" s="113">
        <v>331363.62999999989</v>
      </c>
      <c r="F39" s="114">
        <v>1565790</v>
      </c>
      <c r="G39" s="37">
        <v>140000</v>
      </c>
      <c r="H39" s="115"/>
      <c r="I39" s="35"/>
      <c r="J39" s="35">
        <v>608</v>
      </c>
      <c r="K39" s="113">
        <v>786300</v>
      </c>
      <c r="L39" s="36"/>
      <c r="M39" s="39"/>
    </row>
    <row r="40" spans="2:13" ht="12.75" x14ac:dyDescent="0.2">
      <c r="B40" s="461"/>
      <c r="C40" s="66" t="s">
        <v>49</v>
      </c>
      <c r="D40" s="108">
        <v>290530</v>
      </c>
      <c r="E40" s="109"/>
      <c r="F40" s="110">
        <v>290530</v>
      </c>
      <c r="G40" s="31"/>
      <c r="H40" s="111"/>
      <c r="I40" s="29"/>
      <c r="J40" s="29"/>
      <c r="K40" s="109">
        <v>154300</v>
      </c>
      <c r="L40" s="30"/>
      <c r="M40" s="34"/>
    </row>
    <row r="41" spans="2:13" ht="12.75" x14ac:dyDescent="0.2">
      <c r="B41" s="461" t="s">
        <v>59</v>
      </c>
      <c r="C41" s="47" t="s">
        <v>47</v>
      </c>
      <c r="D41" s="120">
        <v>395077.30000000005</v>
      </c>
      <c r="E41" s="121">
        <v>163146.33000000005</v>
      </c>
      <c r="F41" s="122">
        <v>231930.97</v>
      </c>
      <c r="G41" s="51"/>
      <c r="H41" s="123"/>
      <c r="I41" s="49"/>
      <c r="J41" s="49">
        <v>2828.1000000000004</v>
      </c>
      <c r="K41" s="121">
        <v>36257.32</v>
      </c>
      <c r="L41" s="50"/>
      <c r="M41" s="54">
        <v>4</v>
      </c>
    </row>
    <row r="42" spans="2:13" ht="12.75" x14ac:dyDescent="0.2">
      <c r="B42" s="461"/>
      <c r="C42" s="27" t="s">
        <v>48</v>
      </c>
      <c r="D42" s="112">
        <v>6062.4</v>
      </c>
      <c r="E42" s="113"/>
      <c r="F42" s="114">
        <v>6062.4</v>
      </c>
      <c r="G42" s="37"/>
      <c r="H42" s="115"/>
      <c r="I42" s="35"/>
      <c r="J42" s="35"/>
      <c r="K42" s="113">
        <v>1010.4</v>
      </c>
      <c r="L42" s="36"/>
      <c r="M42" s="39"/>
    </row>
    <row r="43" spans="2:13" ht="12.75" x14ac:dyDescent="0.2">
      <c r="B43" s="46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458" t="s">
        <v>60</v>
      </c>
      <c r="C44" s="47" t="s">
        <v>47</v>
      </c>
      <c r="D44" s="120">
        <v>13153391.6195</v>
      </c>
      <c r="E44" s="121">
        <v>1386366</v>
      </c>
      <c r="F44" s="122">
        <v>11767025.6195</v>
      </c>
      <c r="G44" s="51">
        <v>27590.76</v>
      </c>
      <c r="H44" s="123"/>
      <c r="I44" s="49"/>
      <c r="J44" s="49">
        <v>3850</v>
      </c>
      <c r="K44" s="121">
        <v>4638881.7689999994</v>
      </c>
      <c r="L44" s="50"/>
      <c r="M44" s="54"/>
    </row>
    <row r="45" spans="2:13" ht="12.75" x14ac:dyDescent="0.2">
      <c r="B45" s="459"/>
      <c r="C45" s="27" t="s">
        <v>48</v>
      </c>
      <c r="D45" s="112">
        <v>8225380.3690000009</v>
      </c>
      <c r="E45" s="113">
        <v>2888607.4000000004</v>
      </c>
      <c r="F45" s="114">
        <v>5336772.9690000005</v>
      </c>
      <c r="G45" s="37">
        <v>15634.763999999999</v>
      </c>
      <c r="H45" s="115"/>
      <c r="I45" s="38"/>
      <c r="J45" s="35">
        <v>5040</v>
      </c>
      <c r="K45" s="113">
        <v>1870327.618</v>
      </c>
      <c r="L45" s="36"/>
      <c r="M45" s="39"/>
    </row>
    <row r="46" spans="2:13" ht="12.75" x14ac:dyDescent="0.2">
      <c r="B46" s="459"/>
      <c r="C46" s="27" t="s">
        <v>49</v>
      </c>
      <c r="D46" s="108">
        <v>3442484.6275000004</v>
      </c>
      <c r="E46" s="109">
        <v>46436.600000000559</v>
      </c>
      <c r="F46" s="110">
        <v>3396048.0274999999</v>
      </c>
      <c r="G46" s="37">
        <v>2759.076</v>
      </c>
      <c r="H46" s="113"/>
      <c r="I46" s="38"/>
      <c r="J46" s="35">
        <v>350</v>
      </c>
      <c r="K46" s="113">
        <v>896020.55299999996</v>
      </c>
      <c r="L46" s="36"/>
      <c r="M46" s="39"/>
    </row>
    <row r="47" spans="2:13" ht="12.75" x14ac:dyDescent="0.2">
      <c r="B47" s="460"/>
      <c r="C47" s="40" t="s">
        <v>50</v>
      </c>
      <c r="D47" s="124">
        <v>24018492.623999998</v>
      </c>
      <c r="E47" s="125">
        <v>13200</v>
      </c>
      <c r="F47" s="126">
        <v>24005292.623999998</v>
      </c>
      <c r="G47" s="31"/>
      <c r="H47" s="111"/>
      <c r="I47" s="29"/>
      <c r="J47" s="29">
        <v>150</v>
      </c>
      <c r="K47" s="109">
        <v>2156287.2999999998</v>
      </c>
      <c r="L47" s="30"/>
      <c r="M47" s="34"/>
    </row>
    <row r="48" spans="2:13" ht="12.75" x14ac:dyDescent="0.2">
      <c r="B48" s="458" t="s">
        <v>61</v>
      </c>
      <c r="C48" s="47" t="s">
        <v>47</v>
      </c>
      <c r="D48" s="120">
        <v>19289355</v>
      </c>
      <c r="E48" s="121">
        <v>3522000</v>
      </c>
      <c r="F48" s="122">
        <v>15767355</v>
      </c>
      <c r="G48" s="51"/>
      <c r="H48" s="123"/>
      <c r="I48" s="49"/>
      <c r="J48" s="49">
        <v>10407.028999999999</v>
      </c>
      <c r="K48" s="121">
        <v>3881615.9699999997</v>
      </c>
      <c r="L48" s="50"/>
      <c r="M48" s="54"/>
    </row>
    <row r="49" spans="2:13" ht="12.75" x14ac:dyDescent="0.2">
      <c r="B49" s="459"/>
      <c r="C49" s="27" t="s">
        <v>48</v>
      </c>
      <c r="D49" s="112">
        <v>28130633.899999999</v>
      </c>
      <c r="E49" s="113">
        <v>2798000</v>
      </c>
      <c r="F49" s="114">
        <v>25332633.899999999</v>
      </c>
      <c r="G49" s="37"/>
      <c r="H49" s="115"/>
      <c r="I49" s="38"/>
      <c r="J49" s="35">
        <v>8560</v>
      </c>
      <c r="K49" s="113">
        <v>6227730</v>
      </c>
      <c r="L49" s="36"/>
      <c r="M49" s="39"/>
    </row>
    <row r="50" spans="2:13" ht="12.75" x14ac:dyDescent="0.2">
      <c r="B50" s="459"/>
      <c r="C50" s="27" t="s">
        <v>49</v>
      </c>
      <c r="D50" s="108">
        <v>8663210.6999999993</v>
      </c>
      <c r="E50" s="109"/>
      <c r="F50" s="110">
        <v>8663210.6999999993</v>
      </c>
      <c r="G50" s="37"/>
      <c r="H50" s="113"/>
      <c r="I50" s="38"/>
      <c r="J50" s="35"/>
      <c r="K50" s="113">
        <v>2088950</v>
      </c>
      <c r="L50" s="36"/>
      <c r="M50" s="39"/>
    </row>
    <row r="51" spans="2:13" ht="12.75" x14ac:dyDescent="0.2">
      <c r="B51" s="460"/>
      <c r="C51" s="40" t="s">
        <v>50</v>
      </c>
      <c r="D51" s="124">
        <v>154970.40000000002</v>
      </c>
      <c r="E51" s="125"/>
      <c r="F51" s="126">
        <v>154970.40000000002</v>
      </c>
      <c r="G51" s="31"/>
      <c r="H51" s="111"/>
      <c r="I51" s="29"/>
      <c r="J51" s="29"/>
      <c r="K51" s="109">
        <v>34500</v>
      </c>
      <c r="L51" s="30"/>
      <c r="M51" s="34"/>
    </row>
    <row r="52" spans="2:13" ht="12.75" x14ac:dyDescent="0.2">
      <c r="B52" s="461" t="s">
        <v>62</v>
      </c>
      <c r="C52" s="47" t="s">
        <v>47</v>
      </c>
      <c r="D52" s="120">
        <v>319625.59999999998</v>
      </c>
      <c r="E52" s="121">
        <v>65599.999999999971</v>
      </c>
      <c r="F52" s="122">
        <v>254025.60000000001</v>
      </c>
      <c r="G52" s="51"/>
      <c r="H52" s="123"/>
      <c r="I52" s="49"/>
      <c r="J52" s="49">
        <v>35</v>
      </c>
      <c r="K52" s="121">
        <v>80375.199999999997</v>
      </c>
      <c r="L52" s="50"/>
      <c r="M52" s="54">
        <v>0.02</v>
      </c>
    </row>
    <row r="53" spans="2:13" ht="12.75" x14ac:dyDescent="0.2">
      <c r="B53" s="461"/>
      <c r="C53" s="101" t="s">
        <v>48</v>
      </c>
      <c r="D53" s="124">
        <v>7005000</v>
      </c>
      <c r="E53" s="125">
        <v>7005000</v>
      </c>
      <c r="F53" s="127"/>
      <c r="G53" s="103"/>
      <c r="H53" s="128"/>
      <c r="I53" s="94"/>
      <c r="J53" s="94">
        <v>13081</v>
      </c>
      <c r="K53" s="125"/>
      <c r="L53" s="102"/>
      <c r="M53" s="105"/>
    </row>
    <row r="54" spans="2:13" ht="12.75" x14ac:dyDescent="0.2">
      <c r="B54" s="458" t="s">
        <v>63</v>
      </c>
      <c r="C54" s="47" t="s">
        <v>47</v>
      </c>
      <c r="D54" s="120">
        <v>19758336.412599999</v>
      </c>
      <c r="E54" s="121">
        <v>5104893.9376000017</v>
      </c>
      <c r="F54" s="122">
        <v>14653442.474999998</v>
      </c>
      <c r="G54" s="51">
        <v>63000</v>
      </c>
      <c r="H54" s="123"/>
      <c r="I54" s="49"/>
      <c r="J54" s="49">
        <v>22137.126359999998</v>
      </c>
      <c r="K54" s="121">
        <v>3405298.58</v>
      </c>
      <c r="L54" s="50"/>
      <c r="M54" s="54"/>
    </row>
    <row r="55" spans="2:13" ht="12.75" x14ac:dyDescent="0.2">
      <c r="B55" s="459"/>
      <c r="C55" s="27" t="s">
        <v>48</v>
      </c>
      <c r="D55" s="112">
        <v>29026627.217399999</v>
      </c>
      <c r="E55" s="113">
        <v>6395728.4224000014</v>
      </c>
      <c r="F55" s="114">
        <v>22630898.794999998</v>
      </c>
      <c r="G55" s="37">
        <v>63000</v>
      </c>
      <c r="H55" s="115"/>
      <c r="I55" s="38"/>
      <c r="J55" s="35">
        <v>22355.147639999999</v>
      </c>
      <c r="K55" s="113">
        <v>4800477.8899999997</v>
      </c>
      <c r="L55" s="36"/>
      <c r="M55" s="39">
        <v>0.58799999999999997</v>
      </c>
    </row>
    <row r="56" spans="2:13" ht="12.75" x14ac:dyDescent="0.2">
      <c r="B56" s="459"/>
      <c r="C56" s="27" t="s">
        <v>49</v>
      </c>
      <c r="D56" s="108">
        <v>4465247.46</v>
      </c>
      <c r="E56" s="109">
        <v>400000</v>
      </c>
      <c r="F56" s="110">
        <v>4065247.46</v>
      </c>
      <c r="G56" s="37">
        <v>36000</v>
      </c>
      <c r="H56" s="113"/>
      <c r="I56" s="38"/>
      <c r="J56" s="35"/>
      <c r="K56" s="113">
        <v>522422.03</v>
      </c>
      <c r="L56" s="36"/>
      <c r="M56" s="39"/>
    </row>
    <row r="57" spans="2:13" ht="12.75" x14ac:dyDescent="0.2">
      <c r="B57" s="460"/>
      <c r="C57" s="40" t="s">
        <v>50</v>
      </c>
      <c r="D57" s="124">
        <v>2322880</v>
      </c>
      <c r="E57" s="125">
        <v>200000</v>
      </c>
      <c r="F57" s="126">
        <v>2122880</v>
      </c>
      <c r="G57" s="31">
        <v>18000</v>
      </c>
      <c r="H57" s="111"/>
      <c r="I57" s="29"/>
      <c r="J57" s="29"/>
      <c r="K57" s="109">
        <v>96469.6</v>
      </c>
      <c r="L57" s="30"/>
      <c r="M57" s="34"/>
    </row>
    <row r="58" spans="2:13" ht="12.75" x14ac:dyDescent="0.2">
      <c r="B58" s="458" t="s">
        <v>64</v>
      </c>
      <c r="C58" s="47" t="s">
        <v>47</v>
      </c>
      <c r="D58" s="120">
        <v>18912820</v>
      </c>
      <c r="E58" s="121"/>
      <c r="F58" s="122">
        <v>18912820</v>
      </c>
      <c r="G58" s="51"/>
      <c r="H58" s="123"/>
      <c r="I58" s="49"/>
      <c r="J58" s="49"/>
      <c r="K58" s="121">
        <v>5356087</v>
      </c>
      <c r="L58" s="50"/>
      <c r="M58" s="54"/>
    </row>
    <row r="59" spans="2:13" ht="12.75" x14ac:dyDescent="0.2">
      <c r="B59" s="459"/>
      <c r="C59" s="27" t="s">
        <v>48</v>
      </c>
      <c r="D59" s="112">
        <v>9014420.4130000006</v>
      </c>
      <c r="E59" s="113">
        <v>253992</v>
      </c>
      <c r="F59" s="114">
        <v>8760428.4130000006</v>
      </c>
      <c r="G59" s="37"/>
      <c r="H59" s="115"/>
      <c r="I59" s="38"/>
      <c r="J59" s="35">
        <v>950</v>
      </c>
      <c r="K59" s="113">
        <v>1355768</v>
      </c>
      <c r="L59" s="36"/>
      <c r="M59" s="39"/>
    </row>
    <row r="60" spans="2:13" ht="12.75" x14ac:dyDescent="0.2">
      <c r="B60" s="459"/>
      <c r="C60" s="27" t="s">
        <v>49</v>
      </c>
      <c r="D60" s="108">
        <v>1402640</v>
      </c>
      <c r="E60" s="109"/>
      <c r="F60" s="110">
        <v>1402640</v>
      </c>
      <c r="G60" s="37"/>
      <c r="H60" s="113"/>
      <c r="I60" s="38"/>
      <c r="J60" s="35"/>
      <c r="K60" s="113">
        <v>200000</v>
      </c>
      <c r="L60" s="36"/>
      <c r="M60" s="39"/>
    </row>
    <row r="61" spans="2:13" ht="12.75" x14ac:dyDescent="0.2">
      <c r="B61" s="460"/>
      <c r="C61" s="40" t="s">
        <v>50</v>
      </c>
      <c r="D61" s="124">
        <v>16257715.847000001</v>
      </c>
      <c r="E61" s="125">
        <v>13368</v>
      </c>
      <c r="F61" s="126">
        <v>16244347.847000001</v>
      </c>
      <c r="G61" s="31"/>
      <c r="H61" s="111"/>
      <c r="I61" s="29"/>
      <c r="J61" s="29">
        <v>50</v>
      </c>
      <c r="K61" s="109">
        <v>1264963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120">
        <v>12913210.198000001</v>
      </c>
      <c r="E62" s="121"/>
      <c r="F62" s="122">
        <v>12913210.198000001</v>
      </c>
      <c r="G62" s="51"/>
      <c r="H62" s="123"/>
      <c r="I62" s="49"/>
      <c r="J62" s="49"/>
      <c r="K62" s="121">
        <v>2643975.7000000002</v>
      </c>
      <c r="L62" s="50"/>
      <c r="M62" s="54"/>
    </row>
    <row r="63" spans="2:13" ht="12.75" x14ac:dyDescent="0.2">
      <c r="B63" s="461"/>
      <c r="C63" s="27" t="s">
        <v>48</v>
      </c>
      <c r="D63" s="112">
        <v>12366792.512000002</v>
      </c>
      <c r="E63" s="113"/>
      <c r="F63" s="114">
        <v>12366792.512000002</v>
      </c>
      <c r="G63" s="37"/>
      <c r="H63" s="115"/>
      <c r="I63" s="35"/>
      <c r="J63" s="35"/>
      <c r="K63" s="113">
        <v>4176803.2800000003</v>
      </c>
      <c r="L63" s="36"/>
      <c r="M63" s="39"/>
    </row>
    <row r="64" spans="2:13" ht="12.75" x14ac:dyDescent="0.2">
      <c r="B64" s="461"/>
      <c r="C64" s="129" t="s">
        <v>49</v>
      </c>
      <c r="D64" s="112">
        <v>21724.799999999999</v>
      </c>
      <c r="E64" s="113"/>
      <c r="F64" s="114">
        <v>21724.799999999999</v>
      </c>
      <c r="G64" s="37"/>
      <c r="H64" s="115"/>
      <c r="I64" s="35"/>
      <c r="J64" s="35"/>
      <c r="K64" s="113">
        <v>10862.4</v>
      </c>
      <c r="L64" s="36"/>
      <c r="M64" s="39"/>
    </row>
    <row r="65" spans="2:13" ht="13.5" thickBot="1" x14ac:dyDescent="0.25">
      <c r="B65" s="461"/>
      <c r="C65" s="40" t="s">
        <v>50</v>
      </c>
      <c r="D65" s="130"/>
      <c r="E65" s="109"/>
      <c r="F65" s="110"/>
      <c r="G65" s="37"/>
      <c r="H65" s="115"/>
      <c r="I65" s="35"/>
      <c r="J65" s="35"/>
      <c r="K65" s="113"/>
      <c r="L65" s="36"/>
      <c r="M65" s="39"/>
    </row>
    <row r="66" spans="2:13" ht="14.25" thickTop="1" thickBot="1" x14ac:dyDescent="0.25">
      <c r="B66" s="462" t="s">
        <v>66</v>
      </c>
      <c r="C66" s="463"/>
      <c r="D66" s="131">
        <v>462665109.5399999</v>
      </c>
      <c r="E66" s="132">
        <v>49117051.909999967</v>
      </c>
      <c r="F66" s="132">
        <v>413548057.62999994</v>
      </c>
      <c r="G66" s="82">
        <v>772385.55000399996</v>
      </c>
      <c r="H66" s="133"/>
      <c r="I66" s="92">
        <v>25057.24</v>
      </c>
      <c r="J66" s="92">
        <v>353952.40899999999</v>
      </c>
      <c r="K66" s="134">
        <v>253153160.62000015</v>
      </c>
      <c r="L66" s="81"/>
      <c r="M66" s="93">
        <v>24.118000000000002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47" t="s">
        <v>78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60" t="s">
        <v>46</v>
      </c>
      <c r="C5" s="87" t="s">
        <v>47</v>
      </c>
      <c r="D5" s="108">
        <v>160335398.70540011</v>
      </c>
      <c r="E5" s="109">
        <v>4456697.5095999837</v>
      </c>
      <c r="F5" s="110">
        <v>155878701.19580013</v>
      </c>
      <c r="G5" s="31">
        <v>29934.339400000001</v>
      </c>
      <c r="H5" s="111"/>
      <c r="I5" s="29">
        <v>517.13</v>
      </c>
      <c r="J5" s="29">
        <v>62549.109740000007</v>
      </c>
      <c r="K5" s="109">
        <v>198798766.26120025</v>
      </c>
      <c r="L5" s="30"/>
      <c r="M5" s="34">
        <v>18</v>
      </c>
    </row>
    <row r="6" spans="2:13" ht="12.75" x14ac:dyDescent="0.2">
      <c r="B6" s="461"/>
      <c r="C6" s="27" t="s">
        <v>48</v>
      </c>
      <c r="D6" s="112">
        <v>23666953.109600004</v>
      </c>
      <c r="E6" s="113">
        <v>1821669.6713999994</v>
      </c>
      <c r="F6" s="114">
        <v>21845283.438200004</v>
      </c>
      <c r="G6" s="37">
        <v>109046.52209999999</v>
      </c>
      <c r="H6" s="115"/>
      <c r="I6" s="35">
        <v>250</v>
      </c>
      <c r="J6" s="35">
        <v>41606.6</v>
      </c>
      <c r="K6" s="113">
        <v>16295437.324399987</v>
      </c>
      <c r="L6" s="36"/>
      <c r="M6" s="39"/>
    </row>
    <row r="7" spans="2:13" ht="12.75" x14ac:dyDescent="0.2">
      <c r="B7" s="461"/>
      <c r="C7" s="27" t="s">
        <v>49</v>
      </c>
      <c r="D7" s="112">
        <v>21397167.559799992</v>
      </c>
      <c r="E7" s="113">
        <v>947255.9619999975</v>
      </c>
      <c r="F7" s="114">
        <v>20449911.597799994</v>
      </c>
      <c r="G7" s="37">
        <v>64145.012999999999</v>
      </c>
      <c r="H7" s="115"/>
      <c r="I7" s="35">
        <v>347.85</v>
      </c>
      <c r="J7" s="35">
        <v>82.680260000000004</v>
      </c>
      <c r="K7" s="113">
        <v>11444071.634400008</v>
      </c>
      <c r="L7" s="36"/>
      <c r="M7" s="39"/>
    </row>
    <row r="8" spans="2:13" ht="12.75" x14ac:dyDescent="0.2">
      <c r="B8" s="461"/>
      <c r="C8" s="40" t="s">
        <v>50</v>
      </c>
      <c r="D8" s="116">
        <v>6681135.0351999998</v>
      </c>
      <c r="E8" s="117">
        <v>68065.156999999657</v>
      </c>
      <c r="F8" s="118">
        <v>6613069.8782000002</v>
      </c>
      <c r="G8" s="44">
        <v>10690.835500000001</v>
      </c>
      <c r="H8" s="119"/>
      <c r="I8" s="42"/>
      <c r="J8" s="42"/>
      <c r="K8" s="117">
        <v>962545.25</v>
      </c>
      <c r="L8" s="43"/>
      <c r="M8" s="46"/>
    </row>
    <row r="9" spans="2:13" ht="12.75" x14ac:dyDescent="0.2">
      <c r="B9" s="458" t="s">
        <v>51</v>
      </c>
      <c r="C9" s="47" t="s">
        <v>47</v>
      </c>
      <c r="D9" s="120">
        <v>1339326.3050000002</v>
      </c>
      <c r="E9" s="121">
        <v>31165</v>
      </c>
      <c r="F9" s="122">
        <v>1308161.3050000002</v>
      </c>
      <c r="G9" s="51"/>
      <c r="H9" s="123"/>
      <c r="I9" s="49">
        <v>740</v>
      </c>
      <c r="J9" s="49">
        <v>2945.4300000000003</v>
      </c>
      <c r="K9" s="121">
        <v>501094</v>
      </c>
      <c r="L9" s="50"/>
      <c r="M9" s="54"/>
    </row>
    <row r="10" spans="2:13" ht="12.75" x14ac:dyDescent="0.2">
      <c r="B10" s="459"/>
      <c r="C10" s="27" t="s">
        <v>48</v>
      </c>
      <c r="D10" s="112">
        <v>2021472.1910000001</v>
      </c>
      <c r="E10" s="113"/>
      <c r="F10" s="114">
        <v>2021472.1910000001</v>
      </c>
      <c r="G10" s="37"/>
      <c r="H10" s="115"/>
      <c r="I10" s="35"/>
      <c r="J10" s="35"/>
      <c r="K10" s="113">
        <v>750620.75000000012</v>
      </c>
      <c r="L10" s="36"/>
      <c r="M10" s="39"/>
    </row>
    <row r="11" spans="2:13" ht="12.75" x14ac:dyDescent="0.2">
      <c r="B11" s="459"/>
      <c r="C11" s="27" t="s">
        <v>49</v>
      </c>
      <c r="D11" s="108">
        <v>258875.144</v>
      </c>
      <c r="E11" s="109"/>
      <c r="F11" s="110">
        <v>258875.144</v>
      </c>
      <c r="G11" s="37"/>
      <c r="H11" s="113"/>
      <c r="I11" s="38"/>
      <c r="J11" s="35"/>
      <c r="K11" s="113">
        <v>136060.25</v>
      </c>
      <c r="L11" s="36"/>
      <c r="M11" s="39"/>
    </row>
    <row r="12" spans="2:13" ht="12.75" x14ac:dyDescent="0.2">
      <c r="B12" s="460"/>
      <c r="C12" s="40" t="s">
        <v>50</v>
      </c>
      <c r="D12" s="124">
        <v>95000</v>
      </c>
      <c r="E12" s="125"/>
      <c r="F12" s="126">
        <v>95000</v>
      </c>
      <c r="G12" s="31"/>
      <c r="H12" s="111"/>
      <c r="I12" s="29"/>
      <c r="J12" s="29"/>
      <c r="K12" s="109">
        <v>51300</v>
      </c>
      <c r="L12" s="30"/>
      <c r="M12" s="34"/>
    </row>
    <row r="13" spans="2:13" ht="12.75" x14ac:dyDescent="0.2">
      <c r="B13" s="458" t="s">
        <v>52</v>
      </c>
      <c r="C13" s="47" t="s">
        <v>47</v>
      </c>
      <c r="D13" s="120">
        <v>936303.49</v>
      </c>
      <c r="E13" s="121">
        <v>23294</v>
      </c>
      <c r="F13" s="122">
        <v>913009.49</v>
      </c>
      <c r="G13" s="51">
        <v>355</v>
      </c>
      <c r="H13" s="123"/>
      <c r="I13" s="49">
        <v>312</v>
      </c>
      <c r="J13" s="49">
        <v>2850.2</v>
      </c>
      <c r="K13" s="121">
        <v>342682.5</v>
      </c>
      <c r="L13" s="50"/>
      <c r="M13" s="54">
        <v>0.28000000000000003</v>
      </c>
    </row>
    <row r="14" spans="2:13" ht="12.75" x14ac:dyDescent="0.2">
      <c r="B14" s="459"/>
      <c r="C14" s="27" t="s">
        <v>48</v>
      </c>
      <c r="D14" s="112">
        <v>8666506.9000000004</v>
      </c>
      <c r="E14" s="113">
        <v>7368850.1500000004</v>
      </c>
      <c r="F14" s="114">
        <v>1297656.75</v>
      </c>
      <c r="G14" s="37"/>
      <c r="H14" s="115"/>
      <c r="I14" s="35">
        <v>3</v>
      </c>
      <c r="J14" s="35">
        <v>142065</v>
      </c>
      <c r="K14" s="113">
        <v>283600</v>
      </c>
      <c r="L14" s="36"/>
      <c r="M14" s="39"/>
    </row>
    <row r="15" spans="2:13" ht="12.75" x14ac:dyDescent="0.2">
      <c r="B15" s="459"/>
      <c r="C15" s="27" t="s">
        <v>49</v>
      </c>
      <c r="D15" s="108">
        <v>1161752.6100000001</v>
      </c>
      <c r="E15" s="109">
        <v>896448.85000000009</v>
      </c>
      <c r="F15" s="110">
        <v>265303.76</v>
      </c>
      <c r="G15" s="37"/>
      <c r="H15" s="113"/>
      <c r="I15" s="38"/>
      <c r="J15" s="35">
        <v>3125</v>
      </c>
      <c r="K15" s="113">
        <v>54487.5</v>
      </c>
      <c r="L15" s="36"/>
      <c r="M15" s="39"/>
    </row>
    <row r="16" spans="2:13" ht="12.75" x14ac:dyDescent="0.2">
      <c r="B16" s="460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458" t="s">
        <v>53</v>
      </c>
      <c r="C17" s="47" t="s">
        <v>47</v>
      </c>
      <c r="D17" s="120">
        <v>170000</v>
      </c>
      <c r="E17" s="121"/>
      <c r="F17" s="122">
        <v>170000</v>
      </c>
      <c r="G17" s="51"/>
      <c r="H17" s="123"/>
      <c r="I17" s="49">
        <v>80</v>
      </c>
      <c r="J17" s="49"/>
      <c r="K17" s="121">
        <v>48000</v>
      </c>
      <c r="L17" s="50"/>
      <c r="M17" s="54"/>
    </row>
    <row r="18" spans="2:13" ht="12.75" x14ac:dyDescent="0.2">
      <c r="B18" s="459"/>
      <c r="C18" s="27" t="s">
        <v>48</v>
      </c>
      <c r="D18" s="112">
        <v>1000800</v>
      </c>
      <c r="E18" s="113"/>
      <c r="F18" s="114">
        <v>1000800</v>
      </c>
      <c r="G18" s="37"/>
      <c r="H18" s="115"/>
      <c r="I18" s="35"/>
      <c r="J18" s="35">
        <v>9.1</v>
      </c>
      <c r="K18" s="113">
        <v>255600</v>
      </c>
      <c r="L18" s="36"/>
      <c r="M18" s="39"/>
    </row>
    <row r="19" spans="2:13" ht="12.75" x14ac:dyDescent="0.2">
      <c r="B19" s="459"/>
      <c r="C19" s="27" t="s">
        <v>49</v>
      </c>
      <c r="D19" s="108">
        <v>1073200</v>
      </c>
      <c r="E19" s="109"/>
      <c r="F19" s="110">
        <v>1073200</v>
      </c>
      <c r="G19" s="37"/>
      <c r="H19" s="113"/>
      <c r="I19" s="38"/>
      <c r="J19" s="35"/>
      <c r="K19" s="113">
        <v>274400</v>
      </c>
      <c r="L19" s="36"/>
      <c r="M19" s="39"/>
    </row>
    <row r="20" spans="2:13" ht="12.75" x14ac:dyDescent="0.2">
      <c r="B20" s="460"/>
      <c r="C20" s="40" t="s">
        <v>50</v>
      </c>
      <c r="D20" s="124">
        <v>584000</v>
      </c>
      <c r="E20" s="125"/>
      <c r="F20" s="126">
        <v>584000</v>
      </c>
      <c r="G20" s="31"/>
      <c r="H20" s="111"/>
      <c r="I20" s="29"/>
      <c r="J20" s="29"/>
      <c r="K20" s="109">
        <v>73000</v>
      </c>
      <c r="L20" s="30"/>
      <c r="M20" s="34"/>
    </row>
    <row r="21" spans="2:13" ht="12.75" x14ac:dyDescent="0.2">
      <c r="B21" s="458" t="s">
        <v>54</v>
      </c>
      <c r="C21" s="47" t="s">
        <v>47</v>
      </c>
      <c r="D21" s="120">
        <v>359892.95</v>
      </c>
      <c r="E21" s="121">
        <v>3547.9500000000116</v>
      </c>
      <c r="F21" s="122">
        <v>356345</v>
      </c>
      <c r="G21" s="51">
        <v>193</v>
      </c>
      <c r="H21" s="123"/>
      <c r="I21" s="49">
        <v>61.680000000000007</v>
      </c>
      <c r="J21" s="49">
        <v>354.40949999999998</v>
      </c>
      <c r="K21" s="121">
        <v>157606.9</v>
      </c>
      <c r="L21" s="50"/>
      <c r="M21" s="54">
        <v>0.25</v>
      </c>
    </row>
    <row r="22" spans="2:13" ht="12.75" x14ac:dyDescent="0.2">
      <c r="B22" s="459"/>
      <c r="C22" s="27" t="s">
        <v>48</v>
      </c>
      <c r="D22" s="112">
        <v>48172.05</v>
      </c>
      <c r="E22" s="113">
        <v>267.05000000000291</v>
      </c>
      <c r="F22" s="114">
        <v>47905</v>
      </c>
      <c r="G22" s="37"/>
      <c r="H22" s="115"/>
      <c r="I22" s="35"/>
      <c r="J22" s="35">
        <v>25.560500000000001</v>
      </c>
      <c r="K22" s="113">
        <v>14300</v>
      </c>
      <c r="L22" s="36"/>
      <c r="M22" s="39"/>
    </row>
    <row r="23" spans="2:13" ht="12.75" x14ac:dyDescent="0.2">
      <c r="B23" s="459"/>
      <c r="C23" s="27" t="s">
        <v>49</v>
      </c>
      <c r="D23" s="108">
        <v>88000</v>
      </c>
      <c r="E23" s="109"/>
      <c r="F23" s="110">
        <v>88000</v>
      </c>
      <c r="G23" s="37"/>
      <c r="H23" s="113"/>
      <c r="I23" s="38"/>
      <c r="J23" s="35"/>
      <c r="K23" s="113">
        <v>44000</v>
      </c>
      <c r="L23" s="36"/>
      <c r="M23" s="39"/>
    </row>
    <row r="24" spans="2:13" ht="12.75" x14ac:dyDescent="0.2">
      <c r="B24" s="460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461" t="s">
        <v>55</v>
      </c>
      <c r="C25" s="47" t="s">
        <v>47</v>
      </c>
      <c r="D25" s="120">
        <v>1145256</v>
      </c>
      <c r="E25" s="121"/>
      <c r="F25" s="122">
        <v>1145256</v>
      </c>
      <c r="G25" s="51"/>
      <c r="H25" s="123"/>
      <c r="I25" s="49"/>
      <c r="J25" s="49">
        <v>400</v>
      </c>
      <c r="K25" s="121">
        <v>576840</v>
      </c>
      <c r="L25" s="50"/>
      <c r="M25" s="54">
        <v>14.5</v>
      </c>
    </row>
    <row r="26" spans="2:13" ht="12.75" x14ac:dyDescent="0.2">
      <c r="B26" s="461"/>
      <c r="C26" s="27" t="s">
        <v>48</v>
      </c>
      <c r="D26" s="112">
        <v>846144</v>
      </c>
      <c r="E26" s="113"/>
      <c r="F26" s="114">
        <v>846144</v>
      </c>
      <c r="G26" s="37"/>
      <c r="H26" s="115"/>
      <c r="I26" s="35"/>
      <c r="J26" s="35"/>
      <c r="K26" s="113">
        <v>432960</v>
      </c>
      <c r="L26" s="36"/>
      <c r="M26" s="39"/>
    </row>
    <row r="27" spans="2:13" ht="12.75" x14ac:dyDescent="0.2">
      <c r="B27" s="46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458" t="s">
        <v>56</v>
      </c>
      <c r="C28" s="47" t="s">
        <v>47</v>
      </c>
      <c r="D28" s="120">
        <v>99237.450000000012</v>
      </c>
      <c r="E28" s="121"/>
      <c r="F28" s="122">
        <v>99237.450000000012</v>
      </c>
      <c r="G28" s="51"/>
      <c r="H28" s="123"/>
      <c r="I28" s="49"/>
      <c r="J28" s="49">
        <v>1.25</v>
      </c>
      <c r="K28" s="121">
        <v>109545</v>
      </c>
      <c r="L28" s="50"/>
      <c r="M28" s="54"/>
    </row>
    <row r="29" spans="2:13" ht="12.75" x14ac:dyDescent="0.2">
      <c r="B29" s="459"/>
      <c r="C29" s="27" t="s">
        <v>48</v>
      </c>
      <c r="D29" s="112">
        <v>1285088.8618020001</v>
      </c>
      <c r="E29" s="113">
        <v>754087.26180200011</v>
      </c>
      <c r="F29" s="114">
        <v>531001.59999999998</v>
      </c>
      <c r="G29" s="37">
        <v>4192.6169</v>
      </c>
      <c r="H29" s="115"/>
      <c r="I29" s="35"/>
      <c r="J29" s="35">
        <v>7090.1779999999999</v>
      </c>
      <c r="K29" s="113">
        <v>250600</v>
      </c>
      <c r="L29" s="36"/>
      <c r="M29" s="39"/>
    </row>
    <row r="30" spans="2:13" ht="12.75" x14ac:dyDescent="0.2">
      <c r="B30" s="459"/>
      <c r="C30" s="27" t="s">
        <v>49</v>
      </c>
      <c r="D30" s="108">
        <v>3950196.6008000001</v>
      </c>
      <c r="E30" s="109">
        <v>799596.60080000013</v>
      </c>
      <c r="F30" s="110">
        <v>3150600</v>
      </c>
      <c r="G30" s="37">
        <v>53131.536399999997</v>
      </c>
      <c r="H30" s="113"/>
      <c r="I30" s="38"/>
      <c r="J30" s="35"/>
      <c r="K30" s="113">
        <v>1376000</v>
      </c>
      <c r="L30" s="36"/>
      <c r="M30" s="39"/>
    </row>
    <row r="31" spans="2:13" ht="12.75" x14ac:dyDescent="0.2">
      <c r="B31" s="460"/>
      <c r="C31" s="40" t="s">
        <v>50</v>
      </c>
      <c r="D31" s="124">
        <v>188091.26740200003</v>
      </c>
      <c r="E31" s="125">
        <v>8691.2674020000268</v>
      </c>
      <c r="F31" s="126">
        <v>179400</v>
      </c>
      <c r="G31" s="31">
        <v>577.51670000000001</v>
      </c>
      <c r="H31" s="111"/>
      <c r="I31" s="29"/>
      <c r="J31" s="29"/>
      <c r="K31" s="109">
        <v>69000</v>
      </c>
      <c r="L31" s="30"/>
      <c r="M31" s="34"/>
    </row>
    <row r="32" spans="2:13" ht="12.75" x14ac:dyDescent="0.2">
      <c r="B32" s="46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>
        <v>0.3</v>
      </c>
      <c r="K32" s="121"/>
      <c r="L32" s="50"/>
      <c r="M32" s="54"/>
    </row>
    <row r="33" spans="2:13" ht="12.75" x14ac:dyDescent="0.2">
      <c r="B33" s="46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458" t="s">
        <v>57</v>
      </c>
      <c r="C34" s="47" t="s">
        <v>47</v>
      </c>
      <c r="D34" s="120">
        <v>4083928.5</v>
      </c>
      <c r="E34" s="121">
        <v>341720</v>
      </c>
      <c r="F34" s="122">
        <v>3742208.5</v>
      </c>
      <c r="G34" s="51"/>
      <c r="H34" s="123"/>
      <c r="I34" s="49">
        <v>4756.7700000000004</v>
      </c>
      <c r="J34" s="49">
        <v>102.73</v>
      </c>
      <c r="K34" s="121">
        <v>1592891</v>
      </c>
      <c r="L34" s="50"/>
      <c r="M34" s="54">
        <v>0.03</v>
      </c>
    </row>
    <row r="35" spans="2:13" ht="12.75" x14ac:dyDescent="0.2">
      <c r="B35" s="459"/>
      <c r="C35" s="27" t="s">
        <v>48</v>
      </c>
      <c r="D35" s="112">
        <v>9091659.8592000008</v>
      </c>
      <c r="E35" s="113">
        <v>1615754.8592000008</v>
      </c>
      <c r="F35" s="114">
        <v>7475905</v>
      </c>
      <c r="G35" s="37">
        <v>81734.505600000004</v>
      </c>
      <c r="H35" s="115"/>
      <c r="I35" s="35">
        <v>18020</v>
      </c>
      <c r="J35" s="35">
        <v>509.4</v>
      </c>
      <c r="K35" s="113">
        <v>3324590</v>
      </c>
      <c r="L35" s="36"/>
      <c r="M35" s="39">
        <v>10</v>
      </c>
    </row>
    <row r="36" spans="2:13" ht="12.75" x14ac:dyDescent="0.2">
      <c r="B36" s="459"/>
      <c r="C36" s="27" t="s">
        <v>49</v>
      </c>
      <c r="D36" s="108">
        <v>1766142.9908</v>
      </c>
      <c r="E36" s="109">
        <v>4680.4908000000287</v>
      </c>
      <c r="F36" s="110">
        <v>1761462.5</v>
      </c>
      <c r="G36" s="37">
        <v>3405.6044000000002</v>
      </c>
      <c r="H36" s="113"/>
      <c r="I36" s="38"/>
      <c r="J36" s="35"/>
      <c r="K36" s="113">
        <v>952150</v>
      </c>
      <c r="L36" s="36"/>
      <c r="M36" s="39"/>
    </row>
    <row r="37" spans="2:13" ht="12.75" x14ac:dyDescent="0.2">
      <c r="B37" s="460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461" t="s">
        <v>58</v>
      </c>
      <c r="C38" s="47" t="s">
        <v>47</v>
      </c>
      <c r="D38" s="120">
        <v>1174869.0846000002</v>
      </c>
      <c r="E38" s="121">
        <v>113560.16000000015</v>
      </c>
      <c r="F38" s="122">
        <v>1061308.9246</v>
      </c>
      <c r="G38" s="51">
        <v>17000</v>
      </c>
      <c r="H38" s="123"/>
      <c r="I38" s="49"/>
      <c r="J38" s="49">
        <v>1406.1710000000003</v>
      </c>
      <c r="K38" s="121">
        <v>537715</v>
      </c>
      <c r="L38" s="50"/>
      <c r="M38" s="54"/>
    </row>
    <row r="39" spans="2:13" ht="12.75" x14ac:dyDescent="0.2">
      <c r="B39" s="461"/>
      <c r="C39" s="27" t="s">
        <v>48</v>
      </c>
      <c r="D39" s="112">
        <v>3571018.3953999998</v>
      </c>
      <c r="E39" s="113">
        <v>270105.83999999985</v>
      </c>
      <c r="F39" s="114">
        <v>3300912.5554</v>
      </c>
      <c r="G39" s="37">
        <v>153000</v>
      </c>
      <c r="H39" s="115"/>
      <c r="I39" s="35"/>
      <c r="J39" s="35">
        <v>2248.7849999999999</v>
      </c>
      <c r="K39" s="113">
        <v>1452052</v>
      </c>
      <c r="L39" s="36"/>
      <c r="M39" s="39"/>
    </row>
    <row r="40" spans="2:13" ht="12.75" x14ac:dyDescent="0.2">
      <c r="B40" s="461"/>
      <c r="C40" s="66" t="s">
        <v>49</v>
      </c>
      <c r="D40" s="108">
        <v>138700</v>
      </c>
      <c r="E40" s="109"/>
      <c r="F40" s="110">
        <v>138700</v>
      </c>
      <c r="G40" s="31"/>
      <c r="H40" s="111"/>
      <c r="I40" s="29"/>
      <c r="J40" s="29"/>
      <c r="K40" s="109">
        <v>75000</v>
      </c>
      <c r="L40" s="30"/>
      <c r="M40" s="34"/>
    </row>
    <row r="41" spans="2:13" ht="12.75" x14ac:dyDescent="0.2">
      <c r="B41" s="461" t="s">
        <v>59</v>
      </c>
      <c r="C41" s="47" t="s">
        <v>47</v>
      </c>
      <c r="D41" s="120">
        <v>382220.05000000005</v>
      </c>
      <c r="E41" s="121">
        <v>145025.50000000006</v>
      </c>
      <c r="F41" s="122">
        <v>237194.55</v>
      </c>
      <c r="G41" s="51"/>
      <c r="H41" s="123"/>
      <c r="I41" s="49">
        <v>972</v>
      </c>
      <c r="J41" s="49">
        <v>1296.8000000000002</v>
      </c>
      <c r="K41" s="121">
        <v>31987.5</v>
      </c>
      <c r="L41" s="50"/>
      <c r="M41" s="54">
        <v>4.0000000000000001E-3</v>
      </c>
    </row>
    <row r="42" spans="2:13" ht="12.75" x14ac:dyDescent="0.2">
      <c r="B42" s="461"/>
      <c r="C42" s="27" t="s">
        <v>48</v>
      </c>
      <c r="D42" s="112">
        <v>20800</v>
      </c>
      <c r="E42" s="113"/>
      <c r="F42" s="114">
        <v>20800</v>
      </c>
      <c r="G42" s="37"/>
      <c r="H42" s="115"/>
      <c r="I42" s="35"/>
      <c r="J42" s="35"/>
      <c r="K42" s="113">
        <v>2600</v>
      </c>
      <c r="L42" s="36"/>
      <c r="M42" s="39"/>
    </row>
    <row r="43" spans="2:13" ht="12.75" x14ac:dyDescent="0.2">
      <c r="B43" s="46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458" t="s">
        <v>60</v>
      </c>
      <c r="C44" s="47" t="s">
        <v>47</v>
      </c>
      <c r="D44" s="120">
        <v>15689605.661</v>
      </c>
      <c r="E44" s="121">
        <v>197923.20000000112</v>
      </c>
      <c r="F44" s="122">
        <v>15491682.460999999</v>
      </c>
      <c r="G44" s="51">
        <v>21330</v>
      </c>
      <c r="H44" s="123"/>
      <c r="I44" s="49"/>
      <c r="J44" s="49">
        <v>1655</v>
      </c>
      <c r="K44" s="121">
        <v>4919189.6960000005</v>
      </c>
      <c r="L44" s="50"/>
      <c r="M44" s="54">
        <v>0.3372</v>
      </c>
    </row>
    <row r="45" spans="2:13" ht="12.75" x14ac:dyDescent="0.2">
      <c r="B45" s="459"/>
      <c r="C45" s="27" t="s">
        <v>48</v>
      </c>
      <c r="D45" s="112">
        <v>7320779.4290000014</v>
      </c>
      <c r="E45" s="113">
        <v>1727748.8000000007</v>
      </c>
      <c r="F45" s="114">
        <v>5593030.6290000007</v>
      </c>
      <c r="G45" s="37">
        <v>14220</v>
      </c>
      <c r="H45" s="115"/>
      <c r="I45" s="35"/>
      <c r="J45" s="35">
        <v>8000</v>
      </c>
      <c r="K45" s="113">
        <v>2281788.8140000002</v>
      </c>
      <c r="L45" s="36"/>
      <c r="M45" s="39">
        <v>0.2248</v>
      </c>
    </row>
    <row r="46" spans="2:13" ht="12.75" x14ac:dyDescent="0.2">
      <c r="B46" s="459"/>
      <c r="C46" s="27" t="s">
        <v>49</v>
      </c>
      <c r="D46" s="108">
        <v>5266725.2899999991</v>
      </c>
      <c r="E46" s="109"/>
      <c r="F46" s="110">
        <v>5266725.2899999991</v>
      </c>
      <c r="G46" s="37"/>
      <c r="H46" s="113"/>
      <c r="I46" s="38"/>
      <c r="J46" s="35"/>
      <c r="K46" s="113">
        <v>1861520.5500000003</v>
      </c>
      <c r="L46" s="36"/>
      <c r="M46" s="39"/>
    </row>
    <row r="47" spans="2:13" ht="12.75" x14ac:dyDescent="0.2">
      <c r="B47" s="460"/>
      <c r="C47" s="40" t="s">
        <v>50</v>
      </c>
      <c r="D47" s="124">
        <v>834600</v>
      </c>
      <c r="E47" s="125"/>
      <c r="F47" s="126">
        <v>834600</v>
      </c>
      <c r="G47" s="31"/>
      <c r="H47" s="111"/>
      <c r="I47" s="29"/>
      <c r="J47" s="29"/>
      <c r="K47" s="109">
        <v>321000</v>
      </c>
      <c r="L47" s="30"/>
      <c r="M47" s="34"/>
    </row>
    <row r="48" spans="2:13" ht="12.75" x14ac:dyDescent="0.2">
      <c r="B48" s="458" t="s">
        <v>61</v>
      </c>
      <c r="C48" s="47" t="s">
        <v>47</v>
      </c>
      <c r="D48" s="120">
        <v>15534469.123999998</v>
      </c>
      <c r="E48" s="121">
        <v>4481948.0999999978</v>
      </c>
      <c r="F48" s="122">
        <v>11052521.024</v>
      </c>
      <c r="G48" s="51"/>
      <c r="H48" s="123"/>
      <c r="I48" s="49"/>
      <c r="J48" s="49">
        <v>14721.8</v>
      </c>
      <c r="K48" s="121">
        <v>2247073.7073999997</v>
      </c>
      <c r="L48" s="50"/>
      <c r="M48" s="54"/>
    </row>
    <row r="49" spans="2:13" ht="12.75" x14ac:dyDescent="0.2">
      <c r="B49" s="459"/>
      <c r="C49" s="27" t="s">
        <v>48</v>
      </c>
      <c r="D49" s="112">
        <v>30999713.274999999</v>
      </c>
      <c r="E49" s="113">
        <v>1682541.8999999985</v>
      </c>
      <c r="F49" s="114">
        <v>29317171.375</v>
      </c>
      <c r="G49" s="37"/>
      <c r="H49" s="115"/>
      <c r="I49" s="35"/>
      <c r="J49" s="35">
        <v>5523.2</v>
      </c>
      <c r="K49" s="113">
        <v>6498228.5546000004</v>
      </c>
      <c r="L49" s="36"/>
      <c r="M49" s="39"/>
    </row>
    <row r="50" spans="2:13" ht="12.75" x14ac:dyDescent="0.2">
      <c r="B50" s="459"/>
      <c r="C50" s="27" t="s">
        <v>49</v>
      </c>
      <c r="D50" s="108">
        <v>2291214.3310000002</v>
      </c>
      <c r="E50" s="109"/>
      <c r="F50" s="110">
        <v>2291214.3310000002</v>
      </c>
      <c r="G50" s="37"/>
      <c r="H50" s="113"/>
      <c r="I50" s="38"/>
      <c r="J50" s="35"/>
      <c r="K50" s="113">
        <v>494807.85800000001</v>
      </c>
      <c r="L50" s="36"/>
      <c r="M50" s="39"/>
    </row>
    <row r="51" spans="2:13" ht="12.75" x14ac:dyDescent="0.2">
      <c r="B51" s="460"/>
      <c r="C51" s="40" t="s">
        <v>50</v>
      </c>
      <c r="D51" s="124"/>
      <c r="E51" s="125"/>
      <c r="F51" s="126"/>
      <c r="G51" s="31"/>
      <c r="H51" s="111"/>
      <c r="I51" s="29"/>
      <c r="J51" s="29"/>
      <c r="K51" s="109"/>
      <c r="L51" s="30"/>
      <c r="M51" s="34"/>
    </row>
    <row r="52" spans="2:13" ht="12.75" x14ac:dyDescent="0.2">
      <c r="B52" s="461" t="s">
        <v>62</v>
      </c>
      <c r="C52" s="47" t="s">
        <v>47</v>
      </c>
      <c r="D52" s="120">
        <v>1163711.02</v>
      </c>
      <c r="E52" s="121">
        <v>120344.02000000002</v>
      </c>
      <c r="F52" s="122">
        <v>1043367</v>
      </c>
      <c r="G52" s="51"/>
      <c r="H52" s="123"/>
      <c r="I52" s="49"/>
      <c r="J52" s="49">
        <v>260.988</v>
      </c>
      <c r="K52" s="121">
        <v>251610</v>
      </c>
      <c r="L52" s="50"/>
      <c r="M52" s="54"/>
    </row>
    <row r="53" spans="2:13" ht="12.75" x14ac:dyDescent="0.2">
      <c r="B53" s="461"/>
      <c r="C53" s="101" t="s">
        <v>48</v>
      </c>
      <c r="D53" s="124">
        <v>10167080.98</v>
      </c>
      <c r="E53" s="125">
        <v>10167080.98</v>
      </c>
      <c r="F53" s="127"/>
      <c r="G53" s="103"/>
      <c r="H53" s="128"/>
      <c r="I53" s="94"/>
      <c r="J53" s="94">
        <v>25375.325000000001</v>
      </c>
      <c r="K53" s="125"/>
      <c r="L53" s="102"/>
      <c r="M53" s="105"/>
    </row>
    <row r="54" spans="2:13" ht="12.75" x14ac:dyDescent="0.2">
      <c r="B54" s="458" t="s">
        <v>63</v>
      </c>
      <c r="C54" s="47" t="s">
        <v>47</v>
      </c>
      <c r="D54" s="120">
        <v>27762073.682</v>
      </c>
      <c r="E54" s="121">
        <v>10898374.889999997</v>
      </c>
      <c r="F54" s="122">
        <v>16863698.792000003</v>
      </c>
      <c r="G54" s="51">
        <v>22957.5</v>
      </c>
      <c r="H54" s="123"/>
      <c r="I54" s="49">
        <v>225</v>
      </c>
      <c r="J54" s="49">
        <v>46473.907000000007</v>
      </c>
      <c r="K54" s="121">
        <v>3774242.36</v>
      </c>
      <c r="L54" s="50"/>
      <c r="M54" s="54"/>
    </row>
    <row r="55" spans="2:13" ht="12.75" x14ac:dyDescent="0.2">
      <c r="B55" s="459"/>
      <c r="C55" s="27" t="s">
        <v>48</v>
      </c>
      <c r="D55" s="112">
        <v>29973457.188000001</v>
      </c>
      <c r="E55" s="113">
        <v>3527337.5</v>
      </c>
      <c r="F55" s="114">
        <v>26446119.688000001</v>
      </c>
      <c r="G55" s="37">
        <v>107135</v>
      </c>
      <c r="H55" s="115"/>
      <c r="I55" s="35"/>
      <c r="J55" s="35">
        <v>8913.5099999999984</v>
      </c>
      <c r="K55" s="113">
        <v>5408375.6699999999</v>
      </c>
      <c r="L55" s="36"/>
      <c r="M55" s="39"/>
    </row>
    <row r="56" spans="2:13" ht="12.75" x14ac:dyDescent="0.2">
      <c r="B56" s="459"/>
      <c r="C56" s="27" t="s">
        <v>49</v>
      </c>
      <c r="D56" s="108">
        <v>5781072.6500000004</v>
      </c>
      <c r="E56" s="109">
        <v>199450</v>
      </c>
      <c r="F56" s="110">
        <v>5581622.6500000004</v>
      </c>
      <c r="G56" s="37">
        <v>12244</v>
      </c>
      <c r="H56" s="113"/>
      <c r="I56" s="38">
        <v>75</v>
      </c>
      <c r="J56" s="35"/>
      <c r="K56" s="113">
        <v>774251.95</v>
      </c>
      <c r="L56" s="36"/>
      <c r="M56" s="39"/>
    </row>
    <row r="57" spans="2:13" ht="12.75" x14ac:dyDescent="0.2">
      <c r="B57" s="460"/>
      <c r="C57" s="40" t="s">
        <v>50</v>
      </c>
      <c r="D57" s="124">
        <v>640550</v>
      </c>
      <c r="E57" s="125">
        <v>172550</v>
      </c>
      <c r="F57" s="126">
        <v>468000</v>
      </c>
      <c r="G57" s="31">
        <v>10713.5</v>
      </c>
      <c r="H57" s="111"/>
      <c r="I57" s="29"/>
      <c r="J57" s="29"/>
      <c r="K57" s="109">
        <v>36000</v>
      </c>
      <c r="L57" s="30"/>
      <c r="M57" s="34"/>
    </row>
    <row r="58" spans="2:13" ht="12.75" x14ac:dyDescent="0.2">
      <c r="B58" s="458" t="s">
        <v>64</v>
      </c>
      <c r="C58" s="47" t="s">
        <v>47</v>
      </c>
      <c r="D58" s="120">
        <v>7614495.6899999995</v>
      </c>
      <c r="E58" s="121">
        <v>500000</v>
      </c>
      <c r="F58" s="122">
        <v>7114495.6899999995</v>
      </c>
      <c r="G58" s="51"/>
      <c r="H58" s="123"/>
      <c r="I58" s="49"/>
      <c r="J58" s="49">
        <v>500</v>
      </c>
      <c r="K58" s="121">
        <v>1838894.38</v>
      </c>
      <c r="L58" s="50"/>
      <c r="M58" s="54"/>
    </row>
    <row r="59" spans="2:13" ht="12.75" x14ac:dyDescent="0.2">
      <c r="B59" s="459"/>
      <c r="C59" s="27" t="s">
        <v>48</v>
      </c>
      <c r="D59" s="112">
        <v>16654728.030000001</v>
      </c>
      <c r="E59" s="113"/>
      <c r="F59" s="114">
        <v>16654728.030000001</v>
      </c>
      <c r="G59" s="37"/>
      <c r="H59" s="115"/>
      <c r="I59" s="35"/>
      <c r="J59" s="35"/>
      <c r="K59" s="113">
        <v>3010204.77</v>
      </c>
      <c r="L59" s="36"/>
      <c r="M59" s="39"/>
    </row>
    <row r="60" spans="2:13" ht="12.75" x14ac:dyDescent="0.2">
      <c r="B60" s="459"/>
      <c r="C60" s="27" t="s">
        <v>49</v>
      </c>
      <c r="D60" s="108">
        <v>1298119.9899999998</v>
      </c>
      <c r="E60" s="109"/>
      <c r="F60" s="110">
        <v>1298119.9899999998</v>
      </c>
      <c r="G60" s="37"/>
      <c r="H60" s="113"/>
      <c r="I60" s="38"/>
      <c r="J60" s="35"/>
      <c r="K60" s="113">
        <v>182561.02000000002</v>
      </c>
      <c r="L60" s="36"/>
      <c r="M60" s="39"/>
    </row>
    <row r="61" spans="2:13" ht="12.75" x14ac:dyDescent="0.2">
      <c r="B61" s="460"/>
      <c r="C61" s="40" t="s">
        <v>50</v>
      </c>
      <c r="D61" s="124">
        <v>32295036.789999999</v>
      </c>
      <c r="E61" s="125"/>
      <c r="F61" s="126">
        <v>32295036.789999999</v>
      </c>
      <c r="G61" s="31"/>
      <c r="H61" s="111"/>
      <c r="I61" s="29"/>
      <c r="J61" s="29"/>
      <c r="K61" s="109">
        <v>2451366.83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120">
        <v>14390240.014200002</v>
      </c>
      <c r="E62" s="121"/>
      <c r="F62" s="122">
        <v>14390240.014200002</v>
      </c>
      <c r="G62" s="51"/>
      <c r="H62" s="123"/>
      <c r="I62" s="49"/>
      <c r="J62" s="49"/>
      <c r="K62" s="121">
        <v>3376968.9</v>
      </c>
      <c r="L62" s="50"/>
      <c r="M62" s="54"/>
    </row>
    <row r="63" spans="2:13" ht="12.75" x14ac:dyDescent="0.2">
      <c r="B63" s="461"/>
      <c r="C63" s="27" t="s">
        <v>48</v>
      </c>
      <c r="D63" s="112">
        <v>12223034.838999998</v>
      </c>
      <c r="E63" s="113"/>
      <c r="F63" s="114">
        <v>12223034.838999998</v>
      </c>
      <c r="G63" s="37"/>
      <c r="H63" s="115"/>
      <c r="I63" s="35"/>
      <c r="J63" s="35"/>
      <c r="K63" s="113">
        <v>3672829.0999999996</v>
      </c>
      <c r="L63" s="36"/>
      <c r="M63" s="39"/>
    </row>
    <row r="64" spans="2:13" ht="12.75" x14ac:dyDescent="0.2">
      <c r="B64" s="461"/>
      <c r="C64" s="129" t="s">
        <v>49</v>
      </c>
      <c r="D64" s="112">
        <v>980676.75679999997</v>
      </c>
      <c r="E64" s="113"/>
      <c r="F64" s="114">
        <v>980676.75679999997</v>
      </c>
      <c r="G64" s="37"/>
      <c r="H64" s="115"/>
      <c r="I64" s="35"/>
      <c r="J64" s="35"/>
      <c r="K64" s="113">
        <v>318800</v>
      </c>
      <c r="L64" s="36"/>
      <c r="M64" s="39"/>
    </row>
    <row r="65" spans="2:13" ht="13.5" thickBot="1" x14ac:dyDescent="0.25">
      <c r="B65" s="461"/>
      <c r="C65" s="40" t="s">
        <v>50</v>
      </c>
      <c r="D65" s="130"/>
      <c r="E65" s="109"/>
      <c r="F65" s="110"/>
      <c r="G65" s="37"/>
      <c r="H65" s="115"/>
      <c r="I65" s="35"/>
      <c r="J65" s="35"/>
      <c r="K65" s="113"/>
      <c r="L65" s="36"/>
      <c r="M65" s="39"/>
    </row>
    <row r="66" spans="2:13" ht="14.25" thickTop="1" thickBot="1" x14ac:dyDescent="0.25">
      <c r="B66" s="462" t="s">
        <v>66</v>
      </c>
      <c r="C66" s="463"/>
      <c r="D66" s="131">
        <v>496508693.8500042</v>
      </c>
      <c r="E66" s="132">
        <v>53345782.67000407</v>
      </c>
      <c r="F66" s="132">
        <v>443162911.18000013</v>
      </c>
      <c r="G66" s="82">
        <v>716006.49</v>
      </c>
      <c r="H66" s="133"/>
      <c r="I66" s="92">
        <v>26360.43</v>
      </c>
      <c r="J66" s="92">
        <v>380092.43399999995</v>
      </c>
      <c r="K66" s="134">
        <v>284991217.03000015</v>
      </c>
      <c r="L66" s="81"/>
      <c r="M66" s="93">
        <v>43.626000000000005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47" t="s">
        <v>79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60" t="s">
        <v>46</v>
      </c>
      <c r="C5" s="87" t="s">
        <v>47</v>
      </c>
      <c r="D5" s="108">
        <v>161660558.41919988</v>
      </c>
      <c r="E5" s="109">
        <v>6051840.6078000069</v>
      </c>
      <c r="F5" s="110">
        <v>155608717.81139988</v>
      </c>
      <c r="G5" s="31">
        <v>23783.218099999998</v>
      </c>
      <c r="H5" s="111"/>
      <c r="I5" s="29">
        <v>2700.0244000000002</v>
      </c>
      <c r="J5" s="29">
        <v>47709.05</v>
      </c>
      <c r="K5" s="109">
        <v>218543884.37170011</v>
      </c>
      <c r="L5" s="30"/>
      <c r="M5" s="34">
        <v>35.19</v>
      </c>
    </row>
    <row r="6" spans="2:13" ht="12.75" x14ac:dyDescent="0.2">
      <c r="B6" s="461"/>
      <c r="C6" s="27" t="s">
        <v>48</v>
      </c>
      <c r="D6" s="112">
        <v>23303979.132300001</v>
      </c>
      <c r="E6" s="113">
        <v>1207668.4648000002</v>
      </c>
      <c r="F6" s="114">
        <v>22096310.6675</v>
      </c>
      <c r="G6" s="37">
        <v>106087.43459999999</v>
      </c>
      <c r="H6" s="115"/>
      <c r="I6" s="35"/>
      <c r="J6" s="35">
        <v>75310.982999999993</v>
      </c>
      <c r="K6" s="113">
        <v>14350744.143222</v>
      </c>
      <c r="L6" s="36"/>
      <c r="M6" s="39"/>
    </row>
    <row r="7" spans="2:13" ht="12.75" x14ac:dyDescent="0.2">
      <c r="B7" s="461"/>
      <c r="C7" s="27" t="s">
        <v>49</v>
      </c>
      <c r="D7" s="112">
        <v>21953427.832900003</v>
      </c>
      <c r="E7" s="113">
        <v>797065.5767999962</v>
      </c>
      <c r="F7" s="114">
        <v>21156362.256100006</v>
      </c>
      <c r="G7" s="37">
        <v>51214.623599999999</v>
      </c>
      <c r="H7" s="115"/>
      <c r="I7" s="35">
        <v>453.66560000000004</v>
      </c>
      <c r="J7" s="35"/>
      <c r="K7" s="113">
        <v>10883722.006100003</v>
      </c>
      <c r="L7" s="36"/>
      <c r="M7" s="39"/>
    </row>
    <row r="8" spans="2:13" ht="12.75" x14ac:dyDescent="0.2">
      <c r="B8" s="461"/>
      <c r="C8" s="40" t="s">
        <v>50</v>
      </c>
      <c r="D8" s="116">
        <v>7282883.6855999995</v>
      </c>
      <c r="E8" s="117">
        <v>10616.760599998757</v>
      </c>
      <c r="F8" s="118">
        <v>7272266.9250000007</v>
      </c>
      <c r="G8" s="44">
        <v>1829.0937000000001</v>
      </c>
      <c r="H8" s="119"/>
      <c r="I8" s="42"/>
      <c r="J8" s="42"/>
      <c r="K8" s="117">
        <v>1062347.7500000002</v>
      </c>
      <c r="L8" s="43"/>
      <c r="M8" s="46"/>
    </row>
    <row r="9" spans="2:13" ht="12.75" x14ac:dyDescent="0.2">
      <c r="B9" s="458" t="s">
        <v>51</v>
      </c>
      <c r="C9" s="47" t="s">
        <v>47</v>
      </c>
      <c r="D9" s="120">
        <v>1987550</v>
      </c>
      <c r="E9" s="121">
        <v>36000</v>
      </c>
      <c r="F9" s="122">
        <v>1951550</v>
      </c>
      <c r="G9" s="51"/>
      <c r="H9" s="123"/>
      <c r="I9" s="49">
        <v>600</v>
      </c>
      <c r="J9" s="49">
        <v>3358.9</v>
      </c>
      <c r="K9" s="121">
        <v>777600</v>
      </c>
      <c r="L9" s="50"/>
      <c r="M9" s="54"/>
    </row>
    <row r="10" spans="2:13" ht="12.75" x14ac:dyDescent="0.2">
      <c r="B10" s="459"/>
      <c r="C10" s="27" t="s">
        <v>48</v>
      </c>
      <c r="D10" s="112">
        <v>1087927.19</v>
      </c>
      <c r="E10" s="113">
        <v>17500</v>
      </c>
      <c r="F10" s="114">
        <v>1070427.19</v>
      </c>
      <c r="G10" s="37"/>
      <c r="H10" s="115"/>
      <c r="I10" s="35"/>
      <c r="J10" s="35">
        <v>400</v>
      </c>
      <c r="K10" s="113">
        <v>496482.5</v>
      </c>
      <c r="L10" s="36"/>
      <c r="M10" s="39"/>
    </row>
    <row r="11" spans="2:13" ht="12.75" x14ac:dyDescent="0.2">
      <c r="B11" s="459"/>
      <c r="C11" s="27" t="s">
        <v>49</v>
      </c>
      <c r="D11" s="108">
        <v>1070290.81</v>
      </c>
      <c r="E11" s="109"/>
      <c r="F11" s="110">
        <v>1070290.81</v>
      </c>
      <c r="G11" s="37"/>
      <c r="H11" s="113"/>
      <c r="I11" s="38"/>
      <c r="J11" s="35"/>
      <c r="K11" s="113">
        <v>423742.5</v>
      </c>
      <c r="L11" s="36"/>
      <c r="M11" s="39"/>
    </row>
    <row r="12" spans="2:13" ht="12.75" x14ac:dyDescent="0.2">
      <c r="B12" s="460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458" t="s">
        <v>52</v>
      </c>
      <c r="C13" s="47" t="s">
        <v>47</v>
      </c>
      <c r="D13" s="120">
        <v>994732.05</v>
      </c>
      <c r="E13" s="121">
        <v>19703.65000000014</v>
      </c>
      <c r="F13" s="122">
        <v>975028.39999999991</v>
      </c>
      <c r="G13" s="51"/>
      <c r="H13" s="123"/>
      <c r="I13" s="49">
        <v>15</v>
      </c>
      <c r="J13" s="49">
        <v>3057</v>
      </c>
      <c r="K13" s="121">
        <v>275304</v>
      </c>
      <c r="L13" s="50"/>
      <c r="M13" s="54">
        <v>0.3</v>
      </c>
    </row>
    <row r="14" spans="2:13" ht="12.75" x14ac:dyDescent="0.2">
      <c r="B14" s="459"/>
      <c r="C14" s="27" t="s">
        <v>48</v>
      </c>
      <c r="D14" s="112">
        <v>7557591</v>
      </c>
      <c r="E14" s="113">
        <v>6640401</v>
      </c>
      <c r="F14" s="114">
        <v>917190</v>
      </c>
      <c r="G14" s="37"/>
      <c r="H14" s="115"/>
      <c r="I14" s="35"/>
      <c r="J14" s="35">
        <v>137088</v>
      </c>
      <c r="K14" s="113">
        <v>173520</v>
      </c>
      <c r="L14" s="36"/>
      <c r="M14" s="39"/>
    </row>
    <row r="15" spans="2:13" ht="12.75" x14ac:dyDescent="0.2">
      <c r="B15" s="459"/>
      <c r="C15" s="27" t="s">
        <v>49</v>
      </c>
      <c r="D15" s="108">
        <v>1206444.9500000002</v>
      </c>
      <c r="E15" s="109">
        <v>553901.35000000021</v>
      </c>
      <c r="F15" s="110">
        <v>652543.6</v>
      </c>
      <c r="G15" s="37"/>
      <c r="H15" s="113"/>
      <c r="I15" s="38"/>
      <c r="J15" s="35">
        <v>2015</v>
      </c>
      <c r="K15" s="113">
        <v>104476</v>
      </c>
      <c r="L15" s="36"/>
      <c r="M15" s="39"/>
    </row>
    <row r="16" spans="2:13" ht="12.75" x14ac:dyDescent="0.2">
      <c r="B16" s="460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458" t="s">
        <v>53</v>
      </c>
      <c r="C17" s="47" t="s">
        <v>47</v>
      </c>
      <c r="D17" s="120">
        <v>169000</v>
      </c>
      <c r="E17" s="121"/>
      <c r="F17" s="122">
        <v>169000</v>
      </c>
      <c r="G17" s="51"/>
      <c r="H17" s="123"/>
      <c r="I17" s="49">
        <v>45</v>
      </c>
      <c r="J17" s="49">
        <v>9.1</v>
      </c>
      <c r="K17" s="121">
        <v>46000</v>
      </c>
      <c r="L17" s="50"/>
      <c r="M17" s="54"/>
    </row>
    <row r="18" spans="2:13" ht="12.75" x14ac:dyDescent="0.2">
      <c r="B18" s="459"/>
      <c r="C18" s="27" t="s">
        <v>48</v>
      </c>
      <c r="D18" s="112">
        <v>1687500</v>
      </c>
      <c r="E18" s="113"/>
      <c r="F18" s="114">
        <v>1687500</v>
      </c>
      <c r="G18" s="37"/>
      <c r="H18" s="115"/>
      <c r="I18" s="35">
        <v>25</v>
      </c>
      <c r="J18" s="35"/>
      <c r="K18" s="113">
        <v>374250</v>
      </c>
      <c r="L18" s="36"/>
      <c r="M18" s="39"/>
    </row>
    <row r="19" spans="2:13" ht="12.75" x14ac:dyDescent="0.2">
      <c r="B19" s="459"/>
      <c r="C19" s="27" t="s">
        <v>49</v>
      </c>
      <c r="D19" s="108">
        <v>1708500</v>
      </c>
      <c r="E19" s="109"/>
      <c r="F19" s="110">
        <v>1708500</v>
      </c>
      <c r="G19" s="37"/>
      <c r="H19" s="113"/>
      <c r="I19" s="38"/>
      <c r="J19" s="35"/>
      <c r="K19" s="113">
        <v>367250</v>
      </c>
      <c r="L19" s="36"/>
      <c r="M19" s="39"/>
    </row>
    <row r="20" spans="2:13" ht="12.75" x14ac:dyDescent="0.2">
      <c r="B20" s="460"/>
      <c r="C20" s="40" t="s">
        <v>50</v>
      </c>
      <c r="D20" s="124">
        <v>453680</v>
      </c>
      <c r="E20" s="125"/>
      <c r="F20" s="126">
        <v>453680</v>
      </c>
      <c r="G20" s="31"/>
      <c r="H20" s="111"/>
      <c r="I20" s="29"/>
      <c r="J20" s="29"/>
      <c r="K20" s="109">
        <v>56710</v>
      </c>
      <c r="L20" s="30"/>
      <c r="M20" s="34"/>
    </row>
    <row r="21" spans="2:13" ht="12.75" x14ac:dyDescent="0.2">
      <c r="B21" s="458" t="s">
        <v>54</v>
      </c>
      <c r="C21" s="47" t="s">
        <v>47</v>
      </c>
      <c r="D21" s="120">
        <v>497804.19199999998</v>
      </c>
      <c r="E21" s="121">
        <v>21704.191999999981</v>
      </c>
      <c r="F21" s="122">
        <v>476100</v>
      </c>
      <c r="G21" s="51"/>
      <c r="H21" s="123"/>
      <c r="I21" s="49">
        <v>600</v>
      </c>
      <c r="J21" s="49">
        <v>355.85320000000002</v>
      </c>
      <c r="K21" s="121">
        <v>225832</v>
      </c>
      <c r="L21" s="50"/>
      <c r="M21" s="54"/>
    </row>
    <row r="22" spans="2:13" ht="12.75" x14ac:dyDescent="0.2">
      <c r="B22" s="459"/>
      <c r="C22" s="27" t="s">
        <v>48</v>
      </c>
      <c r="D22" s="112">
        <v>188521.408</v>
      </c>
      <c r="E22" s="113">
        <v>3621.4079999999958</v>
      </c>
      <c r="F22" s="114">
        <v>184900</v>
      </c>
      <c r="G22" s="37"/>
      <c r="H22" s="115"/>
      <c r="I22" s="35"/>
      <c r="J22" s="35">
        <v>319.02879999999999</v>
      </c>
      <c r="K22" s="113">
        <v>54700</v>
      </c>
      <c r="L22" s="36"/>
      <c r="M22" s="39"/>
    </row>
    <row r="23" spans="2:13" ht="12.75" x14ac:dyDescent="0.2">
      <c r="B23" s="459"/>
      <c r="C23" s="27" t="s">
        <v>49</v>
      </c>
      <c r="D23" s="108">
        <v>80000</v>
      </c>
      <c r="E23" s="109"/>
      <c r="F23" s="110">
        <v>80000</v>
      </c>
      <c r="G23" s="37"/>
      <c r="H23" s="113"/>
      <c r="I23" s="38"/>
      <c r="J23" s="35"/>
      <c r="K23" s="113">
        <v>40000</v>
      </c>
      <c r="L23" s="36"/>
      <c r="M23" s="39"/>
    </row>
    <row r="24" spans="2:13" ht="12.75" x14ac:dyDescent="0.2">
      <c r="B24" s="460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461" t="s">
        <v>55</v>
      </c>
      <c r="C25" s="47" t="s">
        <v>47</v>
      </c>
      <c r="D25" s="120">
        <v>250000</v>
      </c>
      <c r="E25" s="121"/>
      <c r="F25" s="122">
        <v>250000</v>
      </c>
      <c r="G25" s="51"/>
      <c r="H25" s="123"/>
      <c r="I25" s="49"/>
      <c r="J25" s="49">
        <v>380</v>
      </c>
      <c r="K25" s="121">
        <v>112400</v>
      </c>
      <c r="L25" s="50"/>
      <c r="M25" s="54">
        <v>2</v>
      </c>
    </row>
    <row r="26" spans="2:13" ht="12.75" x14ac:dyDescent="0.2">
      <c r="B26" s="461"/>
      <c r="C26" s="27" t="s">
        <v>48</v>
      </c>
      <c r="D26" s="112">
        <v>1210000</v>
      </c>
      <c r="E26" s="113"/>
      <c r="F26" s="114">
        <v>1210000</v>
      </c>
      <c r="G26" s="37"/>
      <c r="H26" s="115"/>
      <c r="I26" s="35"/>
      <c r="J26" s="35"/>
      <c r="K26" s="113">
        <v>587208</v>
      </c>
      <c r="L26" s="36"/>
      <c r="M26" s="39"/>
    </row>
    <row r="27" spans="2:13" ht="12.75" x14ac:dyDescent="0.2">
      <c r="B27" s="461"/>
      <c r="C27" s="66" t="s">
        <v>49</v>
      </c>
      <c r="D27" s="108">
        <v>900000</v>
      </c>
      <c r="E27" s="109"/>
      <c r="F27" s="110">
        <v>900000</v>
      </c>
      <c r="G27" s="31"/>
      <c r="H27" s="111"/>
      <c r="I27" s="29"/>
      <c r="J27" s="29"/>
      <c r="K27" s="109">
        <v>372912</v>
      </c>
      <c r="L27" s="30"/>
      <c r="M27" s="34"/>
    </row>
    <row r="28" spans="2:13" ht="12.75" x14ac:dyDescent="0.2">
      <c r="B28" s="458" t="s">
        <v>56</v>
      </c>
      <c r="C28" s="47" t="s">
        <v>47</v>
      </c>
      <c r="D28" s="120">
        <v>433904.79</v>
      </c>
      <c r="E28" s="121"/>
      <c r="F28" s="122">
        <v>433904.79</v>
      </c>
      <c r="G28" s="51"/>
      <c r="H28" s="123"/>
      <c r="I28" s="49"/>
      <c r="J28" s="49">
        <v>392.85</v>
      </c>
      <c r="K28" s="121">
        <v>180591.2</v>
      </c>
      <c r="L28" s="50"/>
      <c r="M28" s="54"/>
    </row>
    <row r="29" spans="2:13" ht="12.75" x14ac:dyDescent="0.2">
      <c r="B29" s="459"/>
      <c r="C29" s="27" t="s">
        <v>48</v>
      </c>
      <c r="D29" s="112">
        <v>1423716.25</v>
      </c>
      <c r="E29" s="113">
        <v>1167716.25</v>
      </c>
      <c r="F29" s="114">
        <v>256000</v>
      </c>
      <c r="G29" s="37">
        <v>70270.84</v>
      </c>
      <c r="H29" s="115"/>
      <c r="I29" s="35"/>
      <c r="J29" s="35">
        <v>8670</v>
      </c>
      <c r="K29" s="113">
        <v>122000</v>
      </c>
      <c r="L29" s="36"/>
      <c r="M29" s="39"/>
    </row>
    <row r="30" spans="2:13" ht="12.75" x14ac:dyDescent="0.2">
      <c r="B30" s="459"/>
      <c r="C30" s="27" t="s">
        <v>49</v>
      </c>
      <c r="D30" s="108">
        <v>2634847.6</v>
      </c>
      <c r="E30" s="109">
        <v>282847.60000000009</v>
      </c>
      <c r="F30" s="110">
        <v>2352000</v>
      </c>
      <c r="G30" s="37">
        <v>46330.006399999998</v>
      </c>
      <c r="H30" s="113"/>
      <c r="I30" s="38"/>
      <c r="J30" s="35"/>
      <c r="K30" s="113">
        <v>1176000</v>
      </c>
      <c r="L30" s="36"/>
      <c r="M30" s="39"/>
    </row>
    <row r="31" spans="2:13" ht="12.75" x14ac:dyDescent="0.2">
      <c r="B31" s="460"/>
      <c r="C31" s="40" t="s">
        <v>50</v>
      </c>
      <c r="D31" s="124">
        <v>20668.650000000001</v>
      </c>
      <c r="E31" s="125">
        <v>20668.650000000001</v>
      </c>
      <c r="F31" s="126"/>
      <c r="G31" s="31">
        <v>3040.8335999999999</v>
      </c>
      <c r="H31" s="111"/>
      <c r="I31" s="29"/>
      <c r="J31" s="29"/>
      <c r="K31" s="109"/>
      <c r="L31" s="30"/>
      <c r="M31" s="34"/>
    </row>
    <row r="32" spans="2:13" ht="12.75" x14ac:dyDescent="0.2">
      <c r="B32" s="46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461"/>
      <c r="C33" s="101" t="s">
        <v>48</v>
      </c>
      <c r="D33" s="124"/>
      <c r="E33" s="125"/>
      <c r="F33" s="127"/>
      <c r="G33" s="103"/>
      <c r="H33" s="128"/>
      <c r="I33" s="94"/>
      <c r="J33" s="94"/>
      <c r="K33" s="125">
        <v>150</v>
      </c>
      <c r="L33" s="102"/>
      <c r="M33" s="105"/>
    </row>
    <row r="34" spans="2:13" ht="12.75" x14ac:dyDescent="0.2">
      <c r="B34" s="458" t="s">
        <v>57</v>
      </c>
      <c r="C34" s="47" t="s">
        <v>47</v>
      </c>
      <c r="D34" s="120">
        <v>3793438.8471999997</v>
      </c>
      <c r="E34" s="121">
        <v>490751.44719999982</v>
      </c>
      <c r="F34" s="122">
        <v>3302687.4</v>
      </c>
      <c r="G34" s="51">
        <v>3477.0114000000003</v>
      </c>
      <c r="H34" s="123"/>
      <c r="I34" s="49">
        <v>4718</v>
      </c>
      <c r="J34" s="49">
        <v>521.5</v>
      </c>
      <c r="K34" s="121">
        <v>1414325</v>
      </c>
      <c r="L34" s="50"/>
      <c r="M34" s="54">
        <v>3.5</v>
      </c>
    </row>
    <row r="35" spans="2:13" ht="12.75" x14ac:dyDescent="0.2">
      <c r="B35" s="459"/>
      <c r="C35" s="27" t="s">
        <v>48</v>
      </c>
      <c r="D35" s="112">
        <v>9130503.619599998</v>
      </c>
      <c r="E35" s="113">
        <v>2537145.0195999984</v>
      </c>
      <c r="F35" s="114">
        <v>6593358.5999999996</v>
      </c>
      <c r="G35" s="37">
        <v>48098.657700000003</v>
      </c>
      <c r="H35" s="115"/>
      <c r="I35" s="35">
        <v>22455</v>
      </c>
      <c r="J35" s="35">
        <v>920</v>
      </c>
      <c r="K35" s="113">
        <v>2967200</v>
      </c>
      <c r="L35" s="36"/>
      <c r="M35" s="39">
        <v>16</v>
      </c>
    </row>
    <row r="36" spans="2:13" ht="12.75" x14ac:dyDescent="0.2">
      <c r="B36" s="459"/>
      <c r="C36" s="27" t="s">
        <v>49</v>
      </c>
      <c r="D36" s="108">
        <v>2872998.412</v>
      </c>
      <c r="E36" s="109">
        <v>14752.412000000011</v>
      </c>
      <c r="F36" s="110">
        <v>2858246</v>
      </c>
      <c r="G36" s="37">
        <v>5795.0190000000002</v>
      </c>
      <c r="H36" s="113"/>
      <c r="I36" s="38"/>
      <c r="J36" s="35"/>
      <c r="K36" s="113">
        <v>1456100</v>
      </c>
      <c r="L36" s="36"/>
      <c r="M36" s="39"/>
    </row>
    <row r="37" spans="2:13" ht="12.75" x14ac:dyDescent="0.2">
      <c r="B37" s="460"/>
      <c r="C37" s="40" t="s">
        <v>50</v>
      </c>
      <c r="D37" s="124">
        <v>1475.2411999999999</v>
      </c>
      <c r="E37" s="125">
        <v>1475.2411999999999</v>
      </c>
      <c r="F37" s="126"/>
      <c r="G37" s="31">
        <v>579.50189999999998</v>
      </c>
      <c r="H37" s="111"/>
      <c r="I37" s="29"/>
      <c r="J37" s="29"/>
      <c r="K37" s="109"/>
      <c r="L37" s="30"/>
      <c r="M37" s="34"/>
    </row>
    <row r="38" spans="2:13" ht="12.75" x14ac:dyDescent="0.2">
      <c r="B38" s="461" t="s">
        <v>58</v>
      </c>
      <c r="C38" s="47" t="s">
        <v>47</v>
      </c>
      <c r="D38" s="120">
        <v>556674.09</v>
      </c>
      <c r="E38" s="121">
        <v>95000</v>
      </c>
      <c r="F38" s="122">
        <v>461674.08999999997</v>
      </c>
      <c r="G38" s="51"/>
      <c r="H38" s="123"/>
      <c r="I38" s="49"/>
      <c r="J38" s="49">
        <v>1831.9</v>
      </c>
      <c r="K38" s="121">
        <v>234880</v>
      </c>
      <c r="L38" s="50"/>
      <c r="M38" s="54"/>
    </row>
    <row r="39" spans="2:13" ht="12.75" x14ac:dyDescent="0.2">
      <c r="B39" s="461"/>
      <c r="C39" s="27" t="s">
        <v>48</v>
      </c>
      <c r="D39" s="112">
        <v>4004182.38</v>
      </c>
      <c r="E39" s="113">
        <v>540577.37999999989</v>
      </c>
      <c r="F39" s="114">
        <v>3463605</v>
      </c>
      <c r="G39" s="37">
        <v>80000</v>
      </c>
      <c r="H39" s="115"/>
      <c r="I39" s="35"/>
      <c r="J39" s="35">
        <v>8106.8</v>
      </c>
      <c r="K39" s="113">
        <v>1626550</v>
      </c>
      <c r="L39" s="36"/>
      <c r="M39" s="39"/>
    </row>
    <row r="40" spans="2:13" ht="12.75" x14ac:dyDescent="0.2">
      <c r="B40" s="461"/>
      <c r="C40" s="66" t="s">
        <v>49</v>
      </c>
      <c r="D40" s="108">
        <v>531800</v>
      </c>
      <c r="E40" s="109">
        <v>72000</v>
      </c>
      <c r="F40" s="110">
        <v>459800</v>
      </c>
      <c r="G40" s="31">
        <v>80000</v>
      </c>
      <c r="H40" s="111"/>
      <c r="I40" s="29"/>
      <c r="J40" s="29"/>
      <c r="K40" s="109">
        <v>205000</v>
      </c>
      <c r="L40" s="30"/>
      <c r="M40" s="34"/>
    </row>
    <row r="41" spans="2:13" ht="12.75" x14ac:dyDescent="0.2">
      <c r="B41" s="461" t="s">
        <v>59</v>
      </c>
      <c r="C41" s="47" t="s">
        <v>47</v>
      </c>
      <c r="D41" s="120">
        <v>545918.27</v>
      </c>
      <c r="E41" s="121">
        <v>195042</v>
      </c>
      <c r="F41" s="122">
        <v>350876.27</v>
      </c>
      <c r="G41" s="51"/>
      <c r="H41" s="123"/>
      <c r="I41" s="49">
        <v>1550</v>
      </c>
      <c r="J41" s="49">
        <v>636.70000000000005</v>
      </c>
      <c r="K41" s="121">
        <v>48393.3</v>
      </c>
      <c r="L41" s="50"/>
      <c r="M41" s="54"/>
    </row>
    <row r="42" spans="2:13" ht="12.75" x14ac:dyDescent="0.2">
      <c r="B42" s="461"/>
      <c r="C42" s="27" t="s">
        <v>48</v>
      </c>
      <c r="D42" s="112">
        <v>26400</v>
      </c>
      <c r="E42" s="113"/>
      <c r="F42" s="114">
        <v>26400</v>
      </c>
      <c r="G42" s="37"/>
      <c r="H42" s="115"/>
      <c r="I42" s="35"/>
      <c r="J42" s="35"/>
      <c r="K42" s="113">
        <v>2200</v>
      </c>
      <c r="L42" s="36"/>
      <c r="M42" s="39"/>
    </row>
    <row r="43" spans="2:13" ht="12.75" x14ac:dyDescent="0.2">
      <c r="B43" s="46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458" t="s">
        <v>60</v>
      </c>
      <c r="C44" s="47" t="s">
        <v>47</v>
      </c>
      <c r="D44" s="120">
        <v>5859890.7199999997</v>
      </c>
      <c r="E44" s="121">
        <v>681800</v>
      </c>
      <c r="F44" s="122">
        <v>5178090.72</v>
      </c>
      <c r="G44" s="51">
        <v>3000</v>
      </c>
      <c r="H44" s="123"/>
      <c r="I44" s="49"/>
      <c r="J44" s="49">
        <v>3860</v>
      </c>
      <c r="K44" s="121">
        <v>1592417.92</v>
      </c>
      <c r="L44" s="50"/>
      <c r="M44" s="54"/>
    </row>
    <row r="45" spans="2:13" ht="12.75" x14ac:dyDescent="0.2">
      <c r="B45" s="459"/>
      <c r="C45" s="27" t="s">
        <v>48</v>
      </c>
      <c r="D45" s="112">
        <v>9868561.0199999996</v>
      </c>
      <c r="E45" s="113">
        <v>2153299.9999999991</v>
      </c>
      <c r="F45" s="114">
        <v>7715261.0200000005</v>
      </c>
      <c r="G45" s="37">
        <v>19710</v>
      </c>
      <c r="H45" s="115"/>
      <c r="I45" s="35"/>
      <c r="J45" s="35">
        <v>6400</v>
      </c>
      <c r="K45" s="113">
        <v>2592202.12</v>
      </c>
      <c r="L45" s="36"/>
      <c r="M45" s="39"/>
    </row>
    <row r="46" spans="2:13" ht="12.75" x14ac:dyDescent="0.2">
      <c r="B46" s="459"/>
      <c r="C46" s="27" t="s">
        <v>49</v>
      </c>
      <c r="D46" s="108">
        <v>5710911.7599999998</v>
      </c>
      <c r="E46" s="109"/>
      <c r="F46" s="110">
        <v>5710911.7599999998</v>
      </c>
      <c r="G46" s="37"/>
      <c r="H46" s="113"/>
      <c r="I46" s="38"/>
      <c r="J46" s="35"/>
      <c r="K46" s="113">
        <v>2025165.9600000002</v>
      </c>
      <c r="L46" s="36"/>
      <c r="M46" s="39"/>
    </row>
    <row r="47" spans="2:13" ht="12.75" x14ac:dyDescent="0.2">
      <c r="B47" s="460"/>
      <c r="C47" s="40" t="s">
        <v>50</v>
      </c>
      <c r="D47" s="124">
        <v>331500</v>
      </c>
      <c r="E47" s="125"/>
      <c r="F47" s="126">
        <v>331500</v>
      </c>
      <c r="G47" s="31"/>
      <c r="H47" s="111"/>
      <c r="I47" s="29"/>
      <c r="J47" s="29"/>
      <c r="K47" s="109">
        <v>110100</v>
      </c>
      <c r="L47" s="30"/>
      <c r="M47" s="34"/>
    </row>
    <row r="48" spans="2:13" ht="12.75" x14ac:dyDescent="0.2">
      <c r="B48" s="458" t="s">
        <v>61</v>
      </c>
      <c r="C48" s="47" t="s">
        <v>47</v>
      </c>
      <c r="D48" s="120">
        <v>18620677.049999997</v>
      </c>
      <c r="E48" s="121">
        <v>4871127.6499999985</v>
      </c>
      <c r="F48" s="122">
        <v>13749549.399999999</v>
      </c>
      <c r="G48" s="51"/>
      <c r="H48" s="123"/>
      <c r="I48" s="49"/>
      <c r="J48" s="49">
        <v>17311.5</v>
      </c>
      <c r="K48" s="121">
        <v>3211694.6040000003</v>
      </c>
      <c r="L48" s="50"/>
      <c r="M48" s="54"/>
    </row>
    <row r="49" spans="2:13" ht="12.75" x14ac:dyDescent="0.2">
      <c r="B49" s="459"/>
      <c r="C49" s="27" t="s">
        <v>48</v>
      </c>
      <c r="D49" s="112">
        <v>22726730.849100001</v>
      </c>
      <c r="E49" s="113">
        <v>926741.90000000224</v>
      </c>
      <c r="F49" s="114">
        <v>21799988.949099999</v>
      </c>
      <c r="G49" s="37"/>
      <c r="H49" s="115"/>
      <c r="I49" s="35"/>
      <c r="J49" s="35">
        <v>2949</v>
      </c>
      <c r="K49" s="113">
        <v>4530118.5480000004</v>
      </c>
      <c r="L49" s="36"/>
      <c r="M49" s="39"/>
    </row>
    <row r="50" spans="2:13" ht="12.75" x14ac:dyDescent="0.2">
      <c r="B50" s="459"/>
      <c r="C50" s="27" t="s">
        <v>49</v>
      </c>
      <c r="D50" s="108">
        <v>3292505.4862999995</v>
      </c>
      <c r="E50" s="109"/>
      <c r="F50" s="110">
        <v>3292505.4862999995</v>
      </c>
      <c r="G50" s="37"/>
      <c r="H50" s="113"/>
      <c r="I50" s="38"/>
      <c r="J50" s="35"/>
      <c r="K50" s="113">
        <v>713845.77799999993</v>
      </c>
      <c r="L50" s="36"/>
      <c r="M50" s="39"/>
    </row>
    <row r="51" spans="2:13" ht="12.75" x14ac:dyDescent="0.2">
      <c r="B51" s="460"/>
      <c r="C51" s="40" t="s">
        <v>50</v>
      </c>
      <c r="D51" s="124">
        <v>337584.8346</v>
      </c>
      <c r="E51" s="125"/>
      <c r="F51" s="126">
        <v>337584.8346</v>
      </c>
      <c r="G51" s="31"/>
      <c r="H51" s="111"/>
      <c r="I51" s="29"/>
      <c r="J51" s="29"/>
      <c r="K51" s="109">
        <v>75158.609999999986</v>
      </c>
      <c r="L51" s="30"/>
      <c r="M51" s="34"/>
    </row>
    <row r="52" spans="2:13" ht="12.75" x14ac:dyDescent="0.2">
      <c r="B52" s="461" t="s">
        <v>62</v>
      </c>
      <c r="C52" s="47" t="s">
        <v>47</v>
      </c>
      <c r="D52" s="120">
        <v>1073715</v>
      </c>
      <c r="E52" s="121">
        <v>188100</v>
      </c>
      <c r="F52" s="122">
        <v>885615</v>
      </c>
      <c r="G52" s="51"/>
      <c r="H52" s="123"/>
      <c r="I52" s="49"/>
      <c r="J52" s="49">
        <v>539</v>
      </c>
      <c r="K52" s="121">
        <v>200780</v>
      </c>
      <c r="L52" s="50"/>
      <c r="M52" s="54"/>
    </row>
    <row r="53" spans="2:13" ht="12.75" x14ac:dyDescent="0.2">
      <c r="B53" s="461"/>
      <c r="C53" s="101" t="s">
        <v>48</v>
      </c>
      <c r="D53" s="124">
        <v>4863000</v>
      </c>
      <c r="E53" s="125">
        <v>4863000</v>
      </c>
      <c r="F53" s="127"/>
      <c r="G53" s="103"/>
      <c r="H53" s="128"/>
      <c r="I53" s="94"/>
      <c r="J53" s="94">
        <v>19352</v>
      </c>
      <c r="K53" s="125">
        <v>2000</v>
      </c>
      <c r="L53" s="102"/>
      <c r="M53" s="105"/>
    </row>
    <row r="54" spans="2:13" ht="12.75" x14ac:dyDescent="0.2">
      <c r="B54" s="458" t="s">
        <v>63</v>
      </c>
      <c r="C54" s="47" t="s">
        <v>47</v>
      </c>
      <c r="D54" s="120">
        <v>30293547.443999998</v>
      </c>
      <c r="E54" s="121">
        <v>11074271.600999996</v>
      </c>
      <c r="F54" s="122">
        <v>19219275.843000002</v>
      </c>
      <c r="G54" s="51"/>
      <c r="H54" s="123"/>
      <c r="I54" s="49"/>
      <c r="J54" s="49">
        <v>33325.853300000002</v>
      </c>
      <c r="K54" s="121">
        <v>3645233.05</v>
      </c>
      <c r="L54" s="50"/>
      <c r="M54" s="54">
        <v>0.75</v>
      </c>
    </row>
    <row r="55" spans="2:13" ht="12.75" x14ac:dyDescent="0.2">
      <c r="B55" s="459"/>
      <c r="C55" s="27" t="s">
        <v>48</v>
      </c>
      <c r="D55" s="112">
        <v>26582253.995999999</v>
      </c>
      <c r="E55" s="113">
        <v>2431244.3489999995</v>
      </c>
      <c r="F55" s="114">
        <v>24151009.647</v>
      </c>
      <c r="G55" s="37">
        <v>117000</v>
      </c>
      <c r="H55" s="115"/>
      <c r="I55" s="35"/>
      <c r="J55" s="35">
        <v>3339.5726999999997</v>
      </c>
      <c r="K55" s="113">
        <v>4798971</v>
      </c>
      <c r="L55" s="36"/>
      <c r="M55" s="39"/>
    </row>
    <row r="56" spans="2:13" ht="12.75" x14ac:dyDescent="0.2">
      <c r="B56" s="459"/>
      <c r="C56" s="27" t="s">
        <v>49</v>
      </c>
      <c r="D56" s="108">
        <v>6226526.2300000004</v>
      </c>
      <c r="E56" s="109"/>
      <c r="F56" s="110">
        <v>6226526.2300000004</v>
      </c>
      <c r="G56" s="37"/>
      <c r="H56" s="113"/>
      <c r="I56" s="38"/>
      <c r="J56" s="35"/>
      <c r="K56" s="113">
        <v>694449.2</v>
      </c>
      <c r="L56" s="36"/>
      <c r="M56" s="39"/>
    </row>
    <row r="57" spans="2:13" ht="12.75" x14ac:dyDescent="0.2">
      <c r="B57" s="460"/>
      <c r="C57" s="40" t="s">
        <v>50</v>
      </c>
      <c r="D57" s="124">
        <v>1204500</v>
      </c>
      <c r="E57" s="125"/>
      <c r="F57" s="126">
        <v>1204500</v>
      </c>
      <c r="G57" s="31"/>
      <c r="H57" s="111"/>
      <c r="I57" s="29"/>
      <c r="J57" s="29"/>
      <c r="K57" s="109">
        <v>55500</v>
      </c>
      <c r="L57" s="30"/>
      <c r="M57" s="34"/>
    </row>
    <row r="58" spans="2:13" ht="12.75" x14ac:dyDescent="0.2">
      <c r="B58" s="458" t="s">
        <v>64</v>
      </c>
      <c r="C58" s="47" t="s">
        <v>47</v>
      </c>
      <c r="D58" s="120">
        <v>4549375.2719999999</v>
      </c>
      <c r="E58" s="121">
        <v>217000</v>
      </c>
      <c r="F58" s="122">
        <v>4332375.2719999999</v>
      </c>
      <c r="G58" s="51"/>
      <c r="H58" s="123"/>
      <c r="I58" s="49"/>
      <c r="J58" s="49">
        <v>700</v>
      </c>
      <c r="K58" s="121">
        <v>603302.92999999993</v>
      </c>
      <c r="L58" s="50"/>
      <c r="M58" s="54"/>
    </row>
    <row r="59" spans="2:13" ht="12.75" x14ac:dyDescent="0.2">
      <c r="B59" s="459"/>
      <c r="C59" s="27" t="s">
        <v>48</v>
      </c>
      <c r="D59" s="112">
        <v>20600175.897</v>
      </c>
      <c r="E59" s="113">
        <v>1953000</v>
      </c>
      <c r="F59" s="114">
        <v>18647175.897</v>
      </c>
      <c r="G59" s="37"/>
      <c r="H59" s="115"/>
      <c r="I59" s="35"/>
      <c r="J59" s="35">
        <v>6300</v>
      </c>
      <c r="K59" s="113">
        <v>3266191.4499999997</v>
      </c>
      <c r="L59" s="36"/>
      <c r="M59" s="39"/>
    </row>
    <row r="60" spans="2:13" ht="12.75" x14ac:dyDescent="0.2">
      <c r="B60" s="459"/>
      <c r="C60" s="27" t="s">
        <v>49</v>
      </c>
      <c r="D60" s="108">
        <v>971466.97100000002</v>
      </c>
      <c r="E60" s="109"/>
      <c r="F60" s="110">
        <v>971466.97100000002</v>
      </c>
      <c r="G60" s="37"/>
      <c r="H60" s="113"/>
      <c r="I60" s="38"/>
      <c r="J60" s="35"/>
      <c r="K60" s="113">
        <v>191187.96000000002</v>
      </c>
      <c r="L60" s="36"/>
      <c r="M60" s="39"/>
    </row>
    <row r="61" spans="2:13" ht="12.75" x14ac:dyDescent="0.2">
      <c r="B61" s="460"/>
      <c r="C61" s="40" t="s">
        <v>50</v>
      </c>
      <c r="D61" s="124">
        <v>32871726.430000003</v>
      </c>
      <c r="E61" s="125"/>
      <c r="F61" s="126">
        <v>32871726.430000003</v>
      </c>
      <c r="G61" s="31"/>
      <c r="H61" s="111"/>
      <c r="I61" s="29"/>
      <c r="J61" s="29"/>
      <c r="K61" s="109">
        <v>2298432.4299999997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120">
        <v>17577902.175999999</v>
      </c>
      <c r="E62" s="121"/>
      <c r="F62" s="122">
        <v>17577902.175999999</v>
      </c>
      <c r="G62" s="51"/>
      <c r="H62" s="123"/>
      <c r="I62" s="49"/>
      <c r="J62" s="49"/>
      <c r="K62" s="121">
        <v>3288060.38</v>
      </c>
      <c r="L62" s="50"/>
      <c r="M62" s="54"/>
    </row>
    <row r="63" spans="2:13" ht="12.75" x14ac:dyDescent="0.2">
      <c r="B63" s="461"/>
      <c r="C63" s="27" t="s">
        <v>48</v>
      </c>
      <c r="D63" s="112">
        <v>9889350.0449999999</v>
      </c>
      <c r="E63" s="113"/>
      <c r="F63" s="114">
        <v>9889350.0449999999</v>
      </c>
      <c r="G63" s="37"/>
      <c r="H63" s="115"/>
      <c r="I63" s="35"/>
      <c r="J63" s="35"/>
      <c r="K63" s="113">
        <v>2221281.21</v>
      </c>
      <c r="L63" s="36"/>
      <c r="M63" s="39"/>
    </row>
    <row r="64" spans="2:13" ht="12.75" x14ac:dyDescent="0.2">
      <c r="B64" s="461"/>
      <c r="C64" s="129" t="s">
        <v>49</v>
      </c>
      <c r="D64" s="112">
        <v>1059051.0960000001</v>
      </c>
      <c r="E64" s="113"/>
      <c r="F64" s="114">
        <v>1059051.0960000001</v>
      </c>
      <c r="G64" s="37"/>
      <c r="H64" s="115"/>
      <c r="I64" s="35"/>
      <c r="J64" s="35"/>
      <c r="K64" s="113">
        <v>219554.61000000002</v>
      </c>
      <c r="L64" s="36"/>
      <c r="M64" s="39"/>
    </row>
    <row r="65" spans="2:13" ht="13.5" thickBot="1" x14ac:dyDescent="0.25">
      <c r="B65" s="461"/>
      <c r="C65" s="40" t="s">
        <v>50</v>
      </c>
      <c r="D65" s="130">
        <v>42349.952999999994</v>
      </c>
      <c r="E65" s="109"/>
      <c r="F65" s="110">
        <v>42349.952999999994</v>
      </c>
      <c r="G65" s="37"/>
      <c r="H65" s="115"/>
      <c r="I65" s="35"/>
      <c r="J65" s="35"/>
      <c r="K65" s="113">
        <v>8393</v>
      </c>
      <c r="L65" s="36"/>
      <c r="M65" s="39"/>
    </row>
    <row r="66" spans="2:13" ht="14.25" thickTop="1" thickBot="1" x14ac:dyDescent="0.25">
      <c r="B66" s="462" t="s">
        <v>66</v>
      </c>
      <c r="C66" s="463"/>
      <c r="D66" s="131">
        <v>485780221.04999995</v>
      </c>
      <c r="E66" s="132">
        <v>50137584.50999999</v>
      </c>
      <c r="F66" s="132">
        <v>435642636.53999996</v>
      </c>
      <c r="G66" s="82">
        <v>660216.24</v>
      </c>
      <c r="H66" s="133"/>
      <c r="I66" s="92">
        <v>33161.69</v>
      </c>
      <c r="J66" s="92">
        <v>385159.59100000001</v>
      </c>
      <c r="K66" s="134">
        <v>295106515.53102207</v>
      </c>
      <c r="L66" s="81"/>
      <c r="M66" s="93">
        <v>57.74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47" t="s">
        <v>80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customHeight="1" thickTop="1" x14ac:dyDescent="0.2">
      <c r="B5" s="460" t="s">
        <v>46</v>
      </c>
      <c r="C5" s="87" t="s">
        <v>47</v>
      </c>
      <c r="D5" s="108">
        <v>123265360.77190009</v>
      </c>
      <c r="E5" s="109">
        <v>1739992.8399999887</v>
      </c>
      <c r="F5" s="110">
        <v>121525367.9319001</v>
      </c>
      <c r="G5" s="31">
        <v>21615.43</v>
      </c>
      <c r="H5" s="111"/>
      <c r="I5" s="29">
        <v>1510.37</v>
      </c>
      <c r="J5" s="29">
        <v>87502.532999999996</v>
      </c>
      <c r="K5" s="109">
        <v>156403705.32559985</v>
      </c>
      <c r="L5" s="30"/>
      <c r="M5" s="34">
        <v>29.62</v>
      </c>
    </row>
    <row r="6" spans="2:13" ht="12.75" x14ac:dyDescent="0.2">
      <c r="B6" s="461"/>
      <c r="C6" s="27" t="s">
        <v>48</v>
      </c>
      <c r="D6" s="112">
        <v>19877206.359200001</v>
      </c>
      <c r="E6" s="113">
        <v>2953801.5</v>
      </c>
      <c r="F6" s="114">
        <v>16923404.859200001</v>
      </c>
      <c r="G6" s="37">
        <v>115080</v>
      </c>
      <c r="H6" s="115"/>
      <c r="I6" s="35">
        <v>33922.663</v>
      </c>
      <c r="J6" s="35">
        <v>50959.199999999997</v>
      </c>
      <c r="K6" s="113">
        <v>9218741.9661999978</v>
      </c>
      <c r="L6" s="36"/>
      <c r="M6" s="39"/>
    </row>
    <row r="7" spans="2:13" ht="12.75" x14ac:dyDescent="0.2">
      <c r="B7" s="461"/>
      <c r="C7" s="27" t="s">
        <v>49</v>
      </c>
      <c r="D7" s="112">
        <v>22197271.048900001</v>
      </c>
      <c r="E7" s="113">
        <v>499329.75</v>
      </c>
      <c r="F7" s="114">
        <v>21697941.298900001</v>
      </c>
      <c r="G7" s="37">
        <v>47950</v>
      </c>
      <c r="H7" s="115"/>
      <c r="I7" s="35">
        <v>191.40699999999998</v>
      </c>
      <c r="J7" s="35"/>
      <c r="K7" s="113">
        <v>7197299.5382000012</v>
      </c>
      <c r="L7" s="36"/>
      <c r="M7" s="39"/>
    </row>
    <row r="8" spans="2:13" ht="12.75" x14ac:dyDescent="0.2">
      <c r="B8" s="461"/>
      <c r="C8" s="40" t="s">
        <v>50</v>
      </c>
      <c r="D8" s="116">
        <v>5946268.9500000002</v>
      </c>
      <c r="E8" s="117">
        <v>44980.200000000186</v>
      </c>
      <c r="F8" s="118">
        <v>5901288.75</v>
      </c>
      <c r="G8" s="44">
        <v>7672</v>
      </c>
      <c r="H8" s="119"/>
      <c r="I8" s="42"/>
      <c r="J8" s="42"/>
      <c r="K8" s="117">
        <v>866101.38</v>
      </c>
      <c r="L8" s="43"/>
      <c r="M8" s="46"/>
    </row>
    <row r="9" spans="2:13" ht="12.75" x14ac:dyDescent="0.2">
      <c r="B9" s="458" t="s">
        <v>51</v>
      </c>
      <c r="C9" s="47" t="s">
        <v>47</v>
      </c>
      <c r="D9" s="120">
        <v>1552325.4479999999</v>
      </c>
      <c r="E9" s="121">
        <v>21000</v>
      </c>
      <c r="F9" s="122">
        <v>1531325.4479999999</v>
      </c>
      <c r="G9" s="51"/>
      <c r="H9" s="123"/>
      <c r="I9" s="49">
        <v>2415</v>
      </c>
      <c r="J9" s="49">
        <v>481</v>
      </c>
      <c r="K9" s="121">
        <v>678300</v>
      </c>
      <c r="L9" s="50"/>
      <c r="M9" s="54"/>
    </row>
    <row r="10" spans="2:13" ht="12.75" x14ac:dyDescent="0.2">
      <c r="B10" s="459"/>
      <c r="C10" s="27" t="s">
        <v>48</v>
      </c>
      <c r="D10" s="112">
        <v>1087890.32</v>
      </c>
      <c r="E10" s="113">
        <v>17000</v>
      </c>
      <c r="F10" s="114">
        <v>1070890.32</v>
      </c>
      <c r="G10" s="37"/>
      <c r="H10" s="115"/>
      <c r="I10" s="35"/>
      <c r="J10" s="35">
        <v>400</v>
      </c>
      <c r="K10" s="113">
        <v>539594.25</v>
      </c>
      <c r="L10" s="36"/>
      <c r="M10" s="39"/>
    </row>
    <row r="11" spans="2:13" ht="12.75" x14ac:dyDescent="0.2">
      <c r="B11" s="459"/>
      <c r="C11" s="27" t="s">
        <v>49</v>
      </c>
      <c r="D11" s="108">
        <v>1059150.872</v>
      </c>
      <c r="E11" s="109"/>
      <c r="F11" s="110">
        <v>1059150.872</v>
      </c>
      <c r="G11" s="37"/>
      <c r="H11" s="113"/>
      <c r="I11" s="38"/>
      <c r="J11" s="35"/>
      <c r="K11" s="113">
        <v>338158.25</v>
      </c>
      <c r="L11" s="36"/>
      <c r="M11" s="39"/>
    </row>
    <row r="12" spans="2:13" ht="12.75" x14ac:dyDescent="0.2">
      <c r="B12" s="460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458" t="s">
        <v>52</v>
      </c>
      <c r="C13" s="47" t="s">
        <v>47</v>
      </c>
      <c r="D13" s="120">
        <v>660808</v>
      </c>
      <c r="E13" s="121">
        <v>52360</v>
      </c>
      <c r="F13" s="122">
        <v>608448</v>
      </c>
      <c r="G13" s="51"/>
      <c r="H13" s="123"/>
      <c r="I13" s="49"/>
      <c r="J13" s="49">
        <v>8115</v>
      </c>
      <c r="K13" s="121">
        <v>204640</v>
      </c>
      <c r="L13" s="50"/>
      <c r="M13" s="54">
        <v>0.4</v>
      </c>
    </row>
    <row r="14" spans="2:13" ht="12.75" x14ac:dyDescent="0.2">
      <c r="B14" s="459"/>
      <c r="C14" s="27" t="s">
        <v>48</v>
      </c>
      <c r="D14" s="112">
        <v>6384586.7000000002</v>
      </c>
      <c r="E14" s="113">
        <v>5936032.7000000002</v>
      </c>
      <c r="F14" s="114">
        <v>448554</v>
      </c>
      <c r="G14" s="37"/>
      <c r="H14" s="115"/>
      <c r="I14" s="35"/>
      <c r="J14" s="35">
        <v>109305</v>
      </c>
      <c r="K14" s="113">
        <v>85460</v>
      </c>
      <c r="L14" s="36"/>
      <c r="M14" s="39"/>
    </row>
    <row r="15" spans="2:13" ht="12.75" x14ac:dyDescent="0.2">
      <c r="B15" s="459"/>
      <c r="C15" s="27" t="s">
        <v>49</v>
      </c>
      <c r="D15" s="108">
        <v>1502512.3</v>
      </c>
      <c r="E15" s="109">
        <v>504864.30000000005</v>
      </c>
      <c r="F15" s="110">
        <v>997648</v>
      </c>
      <c r="G15" s="37"/>
      <c r="H15" s="113"/>
      <c r="I15" s="38"/>
      <c r="J15" s="35">
        <v>1895</v>
      </c>
      <c r="K15" s="113">
        <v>308800</v>
      </c>
      <c r="L15" s="36"/>
      <c r="M15" s="39"/>
    </row>
    <row r="16" spans="2:13" ht="12.75" x14ac:dyDescent="0.2">
      <c r="B16" s="460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458" t="s">
        <v>53</v>
      </c>
      <c r="C17" s="47" t="s">
        <v>47</v>
      </c>
      <c r="D17" s="120">
        <v>300000</v>
      </c>
      <c r="E17" s="121"/>
      <c r="F17" s="122">
        <v>300000</v>
      </c>
      <c r="G17" s="51"/>
      <c r="H17" s="123"/>
      <c r="I17" s="49">
        <v>5.9</v>
      </c>
      <c r="J17" s="49">
        <v>9.1</v>
      </c>
      <c r="K17" s="121">
        <v>125000</v>
      </c>
      <c r="L17" s="50"/>
      <c r="M17" s="54"/>
    </row>
    <row r="18" spans="2:13" ht="12.75" x14ac:dyDescent="0.2">
      <c r="B18" s="459"/>
      <c r="C18" s="27" t="s">
        <v>48</v>
      </c>
      <c r="D18" s="112">
        <v>1930600</v>
      </c>
      <c r="E18" s="113"/>
      <c r="F18" s="114">
        <v>1930600</v>
      </c>
      <c r="G18" s="37"/>
      <c r="H18" s="115"/>
      <c r="I18" s="35">
        <v>50</v>
      </c>
      <c r="J18" s="35"/>
      <c r="K18" s="113">
        <v>355250</v>
      </c>
      <c r="L18" s="36"/>
      <c r="M18" s="39"/>
    </row>
    <row r="19" spans="2:13" ht="12.75" x14ac:dyDescent="0.2">
      <c r="B19" s="459"/>
      <c r="C19" s="27" t="s">
        <v>49</v>
      </c>
      <c r="D19" s="108">
        <v>727400</v>
      </c>
      <c r="E19" s="109"/>
      <c r="F19" s="110">
        <v>727400</v>
      </c>
      <c r="G19" s="37"/>
      <c r="H19" s="113"/>
      <c r="I19" s="38"/>
      <c r="J19" s="35"/>
      <c r="K19" s="113">
        <v>152250</v>
      </c>
      <c r="L19" s="36"/>
      <c r="M19" s="39"/>
    </row>
    <row r="20" spans="2:13" ht="12.75" x14ac:dyDescent="0.2">
      <c r="B20" s="460"/>
      <c r="C20" s="40" t="s">
        <v>50</v>
      </c>
      <c r="D20" s="124">
        <v>899489</v>
      </c>
      <c r="E20" s="125"/>
      <c r="F20" s="126">
        <v>899489</v>
      </c>
      <c r="G20" s="31"/>
      <c r="H20" s="111"/>
      <c r="I20" s="29"/>
      <c r="J20" s="29"/>
      <c r="K20" s="109">
        <v>143166</v>
      </c>
      <c r="L20" s="30"/>
      <c r="M20" s="34"/>
    </row>
    <row r="21" spans="2:13" ht="12.75" x14ac:dyDescent="0.2">
      <c r="B21" s="458" t="s">
        <v>54</v>
      </c>
      <c r="C21" s="47" t="s">
        <v>47</v>
      </c>
      <c r="D21" s="120">
        <v>110231.6</v>
      </c>
      <c r="E21" s="121">
        <v>2631.6000000000058</v>
      </c>
      <c r="F21" s="122">
        <v>107600</v>
      </c>
      <c r="G21" s="51"/>
      <c r="H21" s="123"/>
      <c r="I21" s="49">
        <v>150</v>
      </c>
      <c r="J21" s="49">
        <v>741.2</v>
      </c>
      <c r="K21" s="121">
        <v>81050</v>
      </c>
      <c r="L21" s="50"/>
      <c r="M21" s="54"/>
    </row>
    <row r="22" spans="2:13" ht="12.75" x14ac:dyDescent="0.2">
      <c r="B22" s="459"/>
      <c r="C22" s="27" t="s">
        <v>48</v>
      </c>
      <c r="D22" s="112">
        <v>233509.65</v>
      </c>
      <c r="E22" s="113">
        <v>109.64999999999418</v>
      </c>
      <c r="F22" s="114">
        <v>233400</v>
      </c>
      <c r="G22" s="37"/>
      <c r="H22" s="115"/>
      <c r="I22" s="35"/>
      <c r="J22" s="35">
        <v>25.8</v>
      </c>
      <c r="K22" s="113">
        <v>103000</v>
      </c>
      <c r="L22" s="36"/>
      <c r="M22" s="39"/>
    </row>
    <row r="23" spans="2:13" ht="12.75" x14ac:dyDescent="0.2">
      <c r="B23" s="459"/>
      <c r="C23" s="27" t="s">
        <v>49</v>
      </c>
      <c r="D23" s="108">
        <v>292800</v>
      </c>
      <c r="E23" s="109"/>
      <c r="F23" s="110">
        <v>292800</v>
      </c>
      <c r="G23" s="37"/>
      <c r="H23" s="113"/>
      <c r="I23" s="38"/>
      <c r="J23" s="35"/>
      <c r="K23" s="113">
        <v>122000</v>
      </c>
      <c r="L23" s="36"/>
      <c r="M23" s="39"/>
    </row>
    <row r="24" spans="2:13" ht="12.75" x14ac:dyDescent="0.2">
      <c r="B24" s="460"/>
      <c r="C24" s="40" t="s">
        <v>50</v>
      </c>
      <c r="D24" s="124"/>
      <c r="E24" s="125"/>
      <c r="F24" s="126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461" t="s">
        <v>55</v>
      </c>
      <c r="C25" s="47" t="s">
        <v>47</v>
      </c>
      <c r="D25" s="120"/>
      <c r="E25" s="121"/>
      <c r="F25" s="122"/>
      <c r="G25" s="51">
        <v>50</v>
      </c>
      <c r="H25" s="123"/>
      <c r="I25" s="49"/>
      <c r="J25" s="49">
        <v>648</v>
      </c>
      <c r="K25" s="121">
        <v>5500</v>
      </c>
      <c r="L25" s="50"/>
      <c r="M25" s="54">
        <v>20</v>
      </c>
    </row>
    <row r="26" spans="2:13" ht="12.75" x14ac:dyDescent="0.2">
      <c r="B26" s="461"/>
      <c r="C26" s="27" t="s">
        <v>48</v>
      </c>
      <c r="D26" s="112">
        <v>1490000</v>
      </c>
      <c r="E26" s="113"/>
      <c r="F26" s="114">
        <v>1490000</v>
      </c>
      <c r="G26" s="37"/>
      <c r="H26" s="115"/>
      <c r="I26" s="35"/>
      <c r="J26" s="35"/>
      <c r="K26" s="113">
        <v>717500</v>
      </c>
      <c r="L26" s="36"/>
      <c r="M26" s="39"/>
    </row>
    <row r="27" spans="2:13" ht="12.75" x14ac:dyDescent="0.2">
      <c r="B27" s="46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458" t="s">
        <v>56</v>
      </c>
      <c r="C28" s="47" t="s">
        <v>47</v>
      </c>
      <c r="D28" s="120">
        <v>84421.45</v>
      </c>
      <c r="E28" s="121"/>
      <c r="F28" s="122">
        <v>84421.45</v>
      </c>
      <c r="G28" s="51"/>
      <c r="H28" s="123"/>
      <c r="I28" s="49"/>
      <c r="J28" s="49">
        <v>10.536999999999999</v>
      </c>
      <c r="K28" s="121">
        <v>56854</v>
      </c>
      <c r="L28" s="50"/>
      <c r="M28" s="54"/>
    </row>
    <row r="29" spans="2:13" ht="12.75" x14ac:dyDescent="0.2">
      <c r="B29" s="459"/>
      <c r="C29" s="27" t="s">
        <v>48</v>
      </c>
      <c r="D29" s="112">
        <v>1887049</v>
      </c>
      <c r="E29" s="113">
        <v>1284285</v>
      </c>
      <c r="F29" s="114">
        <v>602764</v>
      </c>
      <c r="G29" s="37">
        <v>87000</v>
      </c>
      <c r="H29" s="115"/>
      <c r="I29" s="35"/>
      <c r="J29" s="35">
        <v>7480</v>
      </c>
      <c r="K29" s="113">
        <v>332682</v>
      </c>
      <c r="L29" s="36"/>
      <c r="M29" s="39"/>
    </row>
    <row r="30" spans="2:13" ht="12.75" x14ac:dyDescent="0.2">
      <c r="B30" s="459"/>
      <c r="C30" s="27" t="s">
        <v>49</v>
      </c>
      <c r="D30" s="108">
        <v>3114300</v>
      </c>
      <c r="E30" s="109">
        <v>174300</v>
      </c>
      <c r="F30" s="110">
        <v>2940000</v>
      </c>
      <c r="G30" s="37">
        <v>22000</v>
      </c>
      <c r="H30" s="113"/>
      <c r="I30" s="38"/>
      <c r="J30" s="35"/>
      <c r="K30" s="113">
        <v>1176000</v>
      </c>
      <c r="L30" s="36"/>
      <c r="M30" s="39"/>
    </row>
    <row r="31" spans="2:13" ht="12.75" x14ac:dyDescent="0.2">
      <c r="B31" s="460"/>
      <c r="C31" s="40" t="s">
        <v>50</v>
      </c>
      <c r="D31" s="124">
        <v>8715</v>
      </c>
      <c r="E31" s="125">
        <v>8715</v>
      </c>
      <c r="F31" s="126"/>
      <c r="G31" s="31">
        <v>1100</v>
      </c>
      <c r="H31" s="111"/>
      <c r="I31" s="29"/>
      <c r="J31" s="29"/>
      <c r="K31" s="109"/>
      <c r="L31" s="30"/>
      <c r="M31" s="34"/>
    </row>
    <row r="32" spans="2:13" ht="12.75" x14ac:dyDescent="0.2">
      <c r="B32" s="46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46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458" t="s">
        <v>57</v>
      </c>
      <c r="C34" s="47" t="s">
        <v>47</v>
      </c>
      <c r="D34" s="120">
        <v>2889217.8</v>
      </c>
      <c r="E34" s="121">
        <v>293931.79999999981</v>
      </c>
      <c r="F34" s="122">
        <v>2595286</v>
      </c>
      <c r="G34" s="51">
        <v>3510</v>
      </c>
      <c r="H34" s="123"/>
      <c r="I34" s="49">
        <v>740</v>
      </c>
      <c r="J34" s="49">
        <v>3669.4749999999999</v>
      </c>
      <c r="K34" s="121">
        <v>1229840</v>
      </c>
      <c r="L34" s="50"/>
      <c r="M34" s="54">
        <v>8.7000000000000011</v>
      </c>
    </row>
    <row r="35" spans="2:13" ht="12.75" x14ac:dyDescent="0.2">
      <c r="B35" s="459"/>
      <c r="C35" s="27" t="s">
        <v>48</v>
      </c>
      <c r="D35" s="112">
        <v>9688158.1999999993</v>
      </c>
      <c r="E35" s="113">
        <v>1282344.1999999993</v>
      </c>
      <c r="F35" s="114">
        <v>8405814</v>
      </c>
      <c r="G35" s="37">
        <v>63180</v>
      </c>
      <c r="H35" s="115"/>
      <c r="I35" s="35"/>
      <c r="J35" s="35">
        <v>14011.594999999999</v>
      </c>
      <c r="K35" s="113">
        <v>3824000</v>
      </c>
      <c r="L35" s="36"/>
      <c r="M35" s="39">
        <v>14.75</v>
      </c>
    </row>
    <row r="36" spans="2:13" ht="12.75" x14ac:dyDescent="0.2">
      <c r="B36" s="459"/>
      <c r="C36" s="27" t="s">
        <v>49</v>
      </c>
      <c r="D36" s="108">
        <v>1363795.6</v>
      </c>
      <c r="E36" s="109">
        <v>3995.6000000000931</v>
      </c>
      <c r="F36" s="110">
        <v>1359800</v>
      </c>
      <c r="G36" s="37">
        <v>2808</v>
      </c>
      <c r="H36" s="113"/>
      <c r="I36" s="38"/>
      <c r="J36" s="35"/>
      <c r="K36" s="113">
        <v>704000</v>
      </c>
      <c r="L36" s="36"/>
      <c r="M36" s="39"/>
    </row>
    <row r="37" spans="2:13" ht="12.75" x14ac:dyDescent="0.2">
      <c r="B37" s="460"/>
      <c r="C37" s="40" t="s">
        <v>50</v>
      </c>
      <c r="D37" s="124">
        <v>998.90000000000009</v>
      </c>
      <c r="E37" s="125">
        <v>998.90000000000009</v>
      </c>
      <c r="F37" s="126"/>
      <c r="G37" s="31">
        <v>702</v>
      </c>
      <c r="H37" s="111"/>
      <c r="I37" s="29"/>
      <c r="J37" s="29"/>
      <c r="K37" s="109"/>
      <c r="L37" s="30"/>
      <c r="M37" s="34"/>
    </row>
    <row r="38" spans="2:13" ht="12.75" x14ac:dyDescent="0.2">
      <c r="B38" s="461" t="s">
        <v>58</v>
      </c>
      <c r="C38" s="47" t="s">
        <v>47</v>
      </c>
      <c r="D38" s="120">
        <v>1510185</v>
      </c>
      <c r="E38" s="121">
        <v>72250</v>
      </c>
      <c r="F38" s="122">
        <v>1437935</v>
      </c>
      <c r="G38" s="51">
        <v>3000</v>
      </c>
      <c r="H38" s="123"/>
      <c r="I38" s="49"/>
      <c r="J38" s="49">
        <v>1663.943</v>
      </c>
      <c r="K38" s="121">
        <v>692059</v>
      </c>
      <c r="L38" s="50"/>
      <c r="M38" s="54">
        <v>6.0179999999999998</v>
      </c>
    </row>
    <row r="39" spans="2:13" ht="12.75" x14ac:dyDescent="0.2">
      <c r="B39" s="461"/>
      <c r="C39" s="27" t="s">
        <v>48</v>
      </c>
      <c r="D39" s="112">
        <v>4250015</v>
      </c>
      <c r="E39" s="113">
        <v>415750</v>
      </c>
      <c r="F39" s="114">
        <v>3834265</v>
      </c>
      <c r="G39" s="37">
        <v>51000</v>
      </c>
      <c r="H39" s="115"/>
      <c r="I39" s="35"/>
      <c r="J39" s="35">
        <v>6397.4080000000004</v>
      </c>
      <c r="K39" s="113">
        <v>1586841</v>
      </c>
      <c r="L39" s="36"/>
      <c r="M39" s="39"/>
    </row>
    <row r="40" spans="2:13" ht="12.75" x14ac:dyDescent="0.2">
      <c r="B40" s="461"/>
      <c r="C40" s="66" t="s">
        <v>49</v>
      </c>
      <c r="D40" s="108">
        <v>434900</v>
      </c>
      <c r="E40" s="109">
        <v>4500</v>
      </c>
      <c r="F40" s="110">
        <v>430400</v>
      </c>
      <c r="G40" s="31">
        <v>6000</v>
      </c>
      <c r="H40" s="111"/>
      <c r="I40" s="29"/>
      <c r="J40" s="29">
        <v>7.7220000000000004</v>
      </c>
      <c r="K40" s="109">
        <v>180000</v>
      </c>
      <c r="L40" s="30"/>
      <c r="M40" s="34"/>
    </row>
    <row r="41" spans="2:13" ht="12.75" x14ac:dyDescent="0.2">
      <c r="B41" s="461" t="s">
        <v>59</v>
      </c>
      <c r="C41" s="47" t="s">
        <v>47</v>
      </c>
      <c r="D41" s="120">
        <v>748264.99999999988</v>
      </c>
      <c r="E41" s="121">
        <v>414358.49999999988</v>
      </c>
      <c r="F41" s="122">
        <v>333906.5</v>
      </c>
      <c r="G41" s="51"/>
      <c r="H41" s="123"/>
      <c r="I41" s="49">
        <v>3205.5</v>
      </c>
      <c r="J41" s="49">
        <v>644.45000000000005</v>
      </c>
      <c r="K41" s="121">
        <v>53367.450000000004</v>
      </c>
      <c r="L41" s="50"/>
      <c r="M41" s="54">
        <v>2.42</v>
      </c>
    </row>
    <row r="42" spans="2:13" ht="12.75" x14ac:dyDescent="0.2">
      <c r="B42" s="461"/>
      <c r="C42" s="27" t="s">
        <v>48</v>
      </c>
      <c r="D42" s="112">
        <v>34115.47</v>
      </c>
      <c r="E42" s="113">
        <v>15300</v>
      </c>
      <c r="F42" s="114">
        <v>18815.47</v>
      </c>
      <c r="G42" s="37"/>
      <c r="H42" s="115"/>
      <c r="I42" s="35">
        <v>254.5</v>
      </c>
      <c r="J42" s="35">
        <v>5.6</v>
      </c>
      <c r="K42" s="113">
        <v>2207</v>
      </c>
      <c r="L42" s="36"/>
      <c r="M42" s="39">
        <v>0.2</v>
      </c>
    </row>
    <row r="43" spans="2:13" ht="12.75" x14ac:dyDescent="0.2">
      <c r="B43" s="46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458" t="s">
        <v>60</v>
      </c>
      <c r="C44" s="47" t="s">
        <v>47</v>
      </c>
      <c r="D44" s="120">
        <v>5720300.4270000001</v>
      </c>
      <c r="E44" s="121">
        <v>181593.75</v>
      </c>
      <c r="F44" s="122">
        <v>5538706.6770000001</v>
      </c>
      <c r="G44" s="51"/>
      <c r="H44" s="123"/>
      <c r="I44" s="49"/>
      <c r="J44" s="49">
        <v>765</v>
      </c>
      <c r="K44" s="121">
        <v>2464564.85</v>
      </c>
      <c r="L44" s="50"/>
      <c r="M44" s="54"/>
    </row>
    <row r="45" spans="2:13" ht="12.75" x14ac:dyDescent="0.2">
      <c r="B45" s="459"/>
      <c r="C45" s="27" t="s">
        <v>48</v>
      </c>
      <c r="D45" s="112">
        <v>14713809.454999998</v>
      </c>
      <c r="E45" s="113">
        <v>704400</v>
      </c>
      <c r="F45" s="114">
        <v>14009409.454999998</v>
      </c>
      <c r="G45" s="37">
        <v>27000</v>
      </c>
      <c r="H45" s="115"/>
      <c r="I45" s="35"/>
      <c r="J45" s="35">
        <v>1680</v>
      </c>
      <c r="K45" s="113">
        <v>3925794.6999999993</v>
      </c>
      <c r="L45" s="36"/>
      <c r="M45" s="39"/>
    </row>
    <row r="46" spans="2:13" ht="12.75" x14ac:dyDescent="0.2">
      <c r="B46" s="459"/>
      <c r="C46" s="27" t="s">
        <v>49</v>
      </c>
      <c r="D46" s="108">
        <v>6671783.0180000011</v>
      </c>
      <c r="E46" s="109">
        <v>1755600</v>
      </c>
      <c r="F46" s="110">
        <v>4916183.0180000011</v>
      </c>
      <c r="G46" s="37"/>
      <c r="H46" s="113"/>
      <c r="I46" s="38"/>
      <c r="J46" s="35">
        <v>5320</v>
      </c>
      <c r="K46" s="113">
        <v>2178448.4499999997</v>
      </c>
      <c r="L46" s="36"/>
      <c r="M46" s="39"/>
    </row>
    <row r="47" spans="2:13" ht="12.75" x14ac:dyDescent="0.2">
      <c r="B47" s="460"/>
      <c r="C47" s="40" t="s">
        <v>50</v>
      </c>
      <c r="D47" s="124">
        <v>1500</v>
      </c>
      <c r="E47" s="125"/>
      <c r="F47" s="126">
        <v>1500</v>
      </c>
      <c r="G47" s="31"/>
      <c r="H47" s="111"/>
      <c r="I47" s="29"/>
      <c r="J47" s="29"/>
      <c r="K47" s="109">
        <v>100</v>
      </c>
      <c r="L47" s="30"/>
      <c r="M47" s="34"/>
    </row>
    <row r="48" spans="2:13" ht="12.75" x14ac:dyDescent="0.2">
      <c r="B48" s="458" t="s">
        <v>61</v>
      </c>
      <c r="C48" s="47" t="s">
        <v>47</v>
      </c>
      <c r="D48" s="120">
        <v>10322791.239999998</v>
      </c>
      <c r="E48" s="121">
        <v>2483280</v>
      </c>
      <c r="F48" s="122">
        <v>7839511.2399999984</v>
      </c>
      <c r="G48" s="51"/>
      <c r="H48" s="123"/>
      <c r="I48" s="49"/>
      <c r="J48" s="49">
        <v>8746</v>
      </c>
      <c r="K48" s="121">
        <v>1938199.0899999999</v>
      </c>
      <c r="L48" s="50"/>
      <c r="M48" s="54"/>
    </row>
    <row r="49" spans="2:13" ht="12.75" x14ac:dyDescent="0.2">
      <c r="B49" s="459"/>
      <c r="C49" s="27" t="s">
        <v>48</v>
      </c>
      <c r="D49" s="112">
        <v>14037271.32</v>
      </c>
      <c r="E49" s="113">
        <v>1706473.4000000004</v>
      </c>
      <c r="F49" s="114">
        <v>12330797.92</v>
      </c>
      <c r="G49" s="37"/>
      <c r="H49" s="115"/>
      <c r="I49" s="35"/>
      <c r="J49" s="35">
        <v>5414.0779999999995</v>
      </c>
      <c r="K49" s="113">
        <v>2838524.88</v>
      </c>
      <c r="L49" s="36"/>
      <c r="M49" s="39"/>
    </row>
    <row r="50" spans="2:13" ht="12.75" x14ac:dyDescent="0.2">
      <c r="B50" s="459"/>
      <c r="C50" s="27" t="s">
        <v>49</v>
      </c>
      <c r="D50" s="108">
        <v>3177106.41</v>
      </c>
      <c r="E50" s="109">
        <v>43731.600000000093</v>
      </c>
      <c r="F50" s="110">
        <v>3133374.81</v>
      </c>
      <c r="G50" s="37"/>
      <c r="H50" s="113"/>
      <c r="I50" s="38"/>
      <c r="J50" s="35">
        <v>380.62199999999996</v>
      </c>
      <c r="K50" s="113">
        <v>664215.43000000005</v>
      </c>
      <c r="L50" s="36"/>
      <c r="M50" s="39"/>
    </row>
    <row r="51" spans="2:13" ht="12.75" x14ac:dyDescent="0.2">
      <c r="B51" s="460"/>
      <c r="C51" s="40" t="s">
        <v>50</v>
      </c>
      <c r="D51" s="124">
        <v>240786.75</v>
      </c>
      <c r="E51" s="125"/>
      <c r="F51" s="126">
        <v>240786.75</v>
      </c>
      <c r="G51" s="31"/>
      <c r="H51" s="111"/>
      <c r="I51" s="29"/>
      <c r="J51" s="29"/>
      <c r="K51" s="109">
        <v>44758.5</v>
      </c>
      <c r="L51" s="30"/>
      <c r="M51" s="34"/>
    </row>
    <row r="52" spans="2:13" ht="12.75" x14ac:dyDescent="0.2">
      <c r="B52" s="461" t="s">
        <v>62</v>
      </c>
      <c r="C52" s="47" t="s">
        <v>47</v>
      </c>
      <c r="D52" s="120">
        <v>701194</v>
      </c>
      <c r="E52" s="121">
        <v>138600</v>
      </c>
      <c r="F52" s="122">
        <v>562594</v>
      </c>
      <c r="G52" s="51"/>
      <c r="H52" s="123"/>
      <c r="I52" s="49"/>
      <c r="J52" s="49">
        <v>308</v>
      </c>
      <c r="K52" s="121">
        <v>220552.6</v>
      </c>
      <c r="L52" s="50"/>
      <c r="M52" s="54"/>
    </row>
    <row r="53" spans="2:13" ht="12.75" x14ac:dyDescent="0.2">
      <c r="B53" s="461"/>
      <c r="C53" s="101" t="s">
        <v>48</v>
      </c>
      <c r="D53" s="124">
        <v>4819000</v>
      </c>
      <c r="E53" s="125">
        <v>4819000</v>
      </c>
      <c r="F53" s="127"/>
      <c r="G53" s="103"/>
      <c r="H53" s="128"/>
      <c r="I53" s="94"/>
      <c r="J53" s="94">
        <v>16760</v>
      </c>
      <c r="K53" s="125"/>
      <c r="L53" s="102"/>
      <c r="M53" s="105"/>
    </row>
    <row r="54" spans="2:13" ht="12.75" x14ac:dyDescent="0.2">
      <c r="B54" s="458" t="s">
        <v>63</v>
      </c>
      <c r="C54" s="47" t="s">
        <v>47</v>
      </c>
      <c r="D54" s="120">
        <v>25900079.869000003</v>
      </c>
      <c r="E54" s="121">
        <v>7771379.2800000012</v>
      </c>
      <c r="F54" s="122">
        <v>18128700.589000002</v>
      </c>
      <c r="G54" s="51"/>
      <c r="H54" s="123"/>
      <c r="I54" s="49"/>
      <c r="J54" s="49">
        <v>52679.009000000005</v>
      </c>
      <c r="K54" s="121">
        <v>4499332.5999999996</v>
      </c>
      <c r="L54" s="50"/>
      <c r="M54" s="54">
        <v>0.32</v>
      </c>
    </row>
    <row r="55" spans="2:13" ht="12.75" x14ac:dyDescent="0.2">
      <c r="B55" s="459"/>
      <c r="C55" s="27" t="s">
        <v>48</v>
      </c>
      <c r="D55" s="112">
        <v>21746611.298999999</v>
      </c>
      <c r="E55" s="113">
        <v>1347500</v>
      </c>
      <c r="F55" s="114">
        <v>20399111.298999999</v>
      </c>
      <c r="G55" s="37">
        <v>89500</v>
      </c>
      <c r="H55" s="115"/>
      <c r="I55" s="35"/>
      <c r="J55" s="35">
        <v>2000</v>
      </c>
      <c r="K55" s="113">
        <v>4744490.9000000004</v>
      </c>
      <c r="L55" s="36"/>
      <c r="M55" s="39">
        <v>0.4</v>
      </c>
    </row>
    <row r="56" spans="2:13" ht="12.75" x14ac:dyDescent="0.2">
      <c r="B56" s="459"/>
      <c r="C56" s="27" t="s">
        <v>49</v>
      </c>
      <c r="D56" s="108">
        <v>3014173.4219999998</v>
      </c>
      <c r="E56" s="109">
        <v>67500</v>
      </c>
      <c r="F56" s="110">
        <v>2946673.4219999998</v>
      </c>
      <c r="G56" s="37"/>
      <c r="H56" s="113"/>
      <c r="I56" s="38"/>
      <c r="J56" s="35">
        <v>850</v>
      </c>
      <c r="K56" s="113">
        <v>499665.2</v>
      </c>
      <c r="L56" s="36"/>
      <c r="M56" s="39">
        <v>5.6000000000000001E-2</v>
      </c>
    </row>
    <row r="57" spans="2:13" ht="12.75" x14ac:dyDescent="0.2">
      <c r="B57" s="460"/>
      <c r="C57" s="40" t="s">
        <v>50</v>
      </c>
      <c r="D57" s="124">
        <v>3491053.42</v>
      </c>
      <c r="E57" s="125">
        <v>18000</v>
      </c>
      <c r="F57" s="126">
        <v>3473053.42</v>
      </c>
      <c r="G57" s="31"/>
      <c r="H57" s="111"/>
      <c r="I57" s="29"/>
      <c r="J57" s="29"/>
      <c r="K57" s="109">
        <v>292052.21999999997</v>
      </c>
      <c r="L57" s="30"/>
      <c r="M57" s="34">
        <v>2.3999999999999997E-2</v>
      </c>
    </row>
    <row r="58" spans="2:13" ht="12.75" x14ac:dyDescent="0.2">
      <c r="B58" s="458" t="s">
        <v>64</v>
      </c>
      <c r="C58" s="47" t="s">
        <v>47</v>
      </c>
      <c r="D58" s="120">
        <v>4979904.2300000004</v>
      </c>
      <c r="E58" s="121">
        <v>456909</v>
      </c>
      <c r="F58" s="122">
        <v>4522995.2300000004</v>
      </c>
      <c r="G58" s="51"/>
      <c r="H58" s="123"/>
      <c r="I58" s="49"/>
      <c r="J58" s="49">
        <v>5000</v>
      </c>
      <c r="K58" s="121">
        <v>421429.44999999995</v>
      </c>
      <c r="L58" s="50"/>
      <c r="M58" s="54"/>
    </row>
    <row r="59" spans="2:13" ht="12.75" x14ac:dyDescent="0.2">
      <c r="B59" s="459"/>
      <c r="C59" s="27" t="s">
        <v>48</v>
      </c>
      <c r="D59" s="112">
        <v>12616485.630000001</v>
      </c>
      <c r="E59" s="113"/>
      <c r="F59" s="114">
        <v>12616485.630000001</v>
      </c>
      <c r="G59" s="37"/>
      <c r="H59" s="115"/>
      <c r="I59" s="35"/>
      <c r="J59" s="35"/>
      <c r="K59" s="113">
        <v>2320885.13</v>
      </c>
      <c r="L59" s="36"/>
      <c r="M59" s="39"/>
    </row>
    <row r="60" spans="2:13" ht="12.75" x14ac:dyDescent="0.2">
      <c r="B60" s="459"/>
      <c r="C60" s="27" t="s">
        <v>49</v>
      </c>
      <c r="D60" s="108">
        <v>3002220.5100000002</v>
      </c>
      <c r="E60" s="109"/>
      <c r="F60" s="110">
        <v>3002220.5100000002</v>
      </c>
      <c r="G60" s="37"/>
      <c r="H60" s="113"/>
      <c r="I60" s="38"/>
      <c r="J60" s="35"/>
      <c r="K60" s="113">
        <v>696834.78999999992</v>
      </c>
      <c r="L60" s="36"/>
      <c r="M60" s="39"/>
    </row>
    <row r="61" spans="2:13" ht="12.75" x14ac:dyDescent="0.2">
      <c r="B61" s="460"/>
      <c r="C61" s="40" t="s">
        <v>50</v>
      </c>
      <c r="D61" s="124">
        <v>51340633.630000003</v>
      </c>
      <c r="E61" s="125"/>
      <c r="F61" s="126">
        <v>51340633.630000003</v>
      </c>
      <c r="G61" s="31"/>
      <c r="H61" s="111"/>
      <c r="I61" s="29"/>
      <c r="J61" s="29"/>
      <c r="K61" s="109">
        <v>2865096.63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120">
        <v>11135391.607999999</v>
      </c>
      <c r="E62" s="121"/>
      <c r="F62" s="122">
        <v>11135391.607999999</v>
      </c>
      <c r="G62" s="51"/>
      <c r="H62" s="123"/>
      <c r="I62" s="49"/>
      <c r="J62" s="49"/>
      <c r="K62" s="121">
        <v>2212655.08</v>
      </c>
      <c r="L62" s="50"/>
      <c r="M62" s="54"/>
    </row>
    <row r="63" spans="2:13" ht="12.75" x14ac:dyDescent="0.2">
      <c r="B63" s="461"/>
      <c r="C63" s="27" t="s">
        <v>48</v>
      </c>
      <c r="D63" s="112">
        <v>5668910.0619999999</v>
      </c>
      <c r="E63" s="113"/>
      <c r="F63" s="114">
        <v>5668910.0619999999</v>
      </c>
      <c r="G63" s="37"/>
      <c r="H63" s="115"/>
      <c r="I63" s="35"/>
      <c r="J63" s="35"/>
      <c r="K63" s="113">
        <v>1557293.37</v>
      </c>
      <c r="L63" s="36"/>
      <c r="M63" s="39"/>
    </row>
    <row r="64" spans="2:13" ht="12.75" x14ac:dyDescent="0.2">
      <c r="B64" s="461"/>
      <c r="C64" s="129" t="s">
        <v>49</v>
      </c>
      <c r="D64" s="112">
        <v>95287.5</v>
      </c>
      <c r="E64" s="113"/>
      <c r="F64" s="114">
        <v>95287.5</v>
      </c>
      <c r="G64" s="37"/>
      <c r="H64" s="115"/>
      <c r="I64" s="35"/>
      <c r="J64" s="35"/>
      <c r="K64" s="113">
        <v>27750</v>
      </c>
      <c r="L64" s="36"/>
      <c r="M64" s="39"/>
    </row>
    <row r="65" spans="2:13" ht="13.5" thickBot="1" x14ac:dyDescent="0.25">
      <c r="B65" s="461"/>
      <c r="C65" s="40" t="s">
        <v>50</v>
      </c>
      <c r="D65" s="130">
        <v>530822</v>
      </c>
      <c r="E65" s="109"/>
      <c r="F65" s="110">
        <v>530822</v>
      </c>
      <c r="G65" s="37"/>
      <c r="H65" s="115"/>
      <c r="I65" s="35"/>
      <c r="J65" s="35"/>
      <c r="K65" s="113">
        <v>125000</v>
      </c>
      <c r="L65" s="36"/>
      <c r="M65" s="39"/>
    </row>
    <row r="66" spans="2:13" ht="14.25" thickTop="1" thickBot="1" x14ac:dyDescent="0.25">
      <c r="B66" s="462" t="s">
        <v>66</v>
      </c>
      <c r="C66" s="463"/>
      <c r="D66" s="131">
        <v>419458663.24000019</v>
      </c>
      <c r="E66" s="132">
        <v>37236798.570000052</v>
      </c>
      <c r="F66" s="132">
        <v>382221864.67000014</v>
      </c>
      <c r="G66" s="82">
        <v>549167.43000000005</v>
      </c>
      <c r="H66" s="133"/>
      <c r="I66" s="92">
        <v>42445.34</v>
      </c>
      <c r="J66" s="92">
        <v>393875.27199999994</v>
      </c>
      <c r="K66" s="134">
        <v>222021011.02999985</v>
      </c>
      <c r="L66" s="81"/>
      <c r="M66" s="93">
        <v>82.908000000000001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1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6.85546875" style="140" bestFit="1" customWidth="1"/>
    <col min="4" max="11" width="16.140625" style="140" customWidth="1"/>
    <col min="12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6.85546875" style="140" bestFit="1" customWidth="1"/>
    <col min="260" max="267" width="16.140625" style="140" customWidth="1"/>
    <col min="268" max="512" width="16.140625" style="140"/>
    <col min="513" max="513" width="2" style="140" customWidth="1"/>
    <col min="514" max="514" width="24.85546875" style="140" bestFit="1" customWidth="1"/>
    <col min="515" max="515" width="26.85546875" style="140" bestFit="1" customWidth="1"/>
    <col min="516" max="523" width="16.140625" style="140" customWidth="1"/>
    <col min="524" max="768" width="16.140625" style="140"/>
    <col min="769" max="769" width="2" style="140" customWidth="1"/>
    <col min="770" max="770" width="24.85546875" style="140" bestFit="1" customWidth="1"/>
    <col min="771" max="771" width="26.85546875" style="140" bestFit="1" customWidth="1"/>
    <col min="772" max="779" width="16.140625" style="140" customWidth="1"/>
    <col min="780" max="1024" width="16.140625" style="140"/>
    <col min="1025" max="1025" width="2" style="140" customWidth="1"/>
    <col min="1026" max="1026" width="24.85546875" style="140" bestFit="1" customWidth="1"/>
    <col min="1027" max="1027" width="26.85546875" style="140" bestFit="1" customWidth="1"/>
    <col min="1028" max="1035" width="16.140625" style="140" customWidth="1"/>
    <col min="1036" max="1280" width="16.140625" style="140"/>
    <col min="1281" max="1281" width="2" style="140" customWidth="1"/>
    <col min="1282" max="1282" width="24.85546875" style="140" bestFit="1" customWidth="1"/>
    <col min="1283" max="1283" width="26.85546875" style="140" bestFit="1" customWidth="1"/>
    <col min="1284" max="1291" width="16.140625" style="140" customWidth="1"/>
    <col min="1292" max="1536" width="16.140625" style="140"/>
    <col min="1537" max="1537" width="2" style="140" customWidth="1"/>
    <col min="1538" max="1538" width="24.85546875" style="140" bestFit="1" customWidth="1"/>
    <col min="1539" max="1539" width="26.85546875" style="140" bestFit="1" customWidth="1"/>
    <col min="1540" max="1547" width="16.140625" style="140" customWidth="1"/>
    <col min="1548" max="1792" width="16.140625" style="140"/>
    <col min="1793" max="1793" width="2" style="140" customWidth="1"/>
    <col min="1794" max="1794" width="24.85546875" style="140" bestFit="1" customWidth="1"/>
    <col min="1795" max="1795" width="26.85546875" style="140" bestFit="1" customWidth="1"/>
    <col min="1796" max="1803" width="16.140625" style="140" customWidth="1"/>
    <col min="1804" max="2048" width="16.140625" style="140"/>
    <col min="2049" max="2049" width="2" style="140" customWidth="1"/>
    <col min="2050" max="2050" width="24.85546875" style="140" bestFit="1" customWidth="1"/>
    <col min="2051" max="2051" width="26.85546875" style="140" bestFit="1" customWidth="1"/>
    <col min="2052" max="2059" width="16.140625" style="140" customWidth="1"/>
    <col min="2060" max="2304" width="16.140625" style="140"/>
    <col min="2305" max="2305" width="2" style="140" customWidth="1"/>
    <col min="2306" max="2306" width="24.85546875" style="140" bestFit="1" customWidth="1"/>
    <col min="2307" max="2307" width="26.85546875" style="140" bestFit="1" customWidth="1"/>
    <col min="2308" max="2315" width="16.140625" style="140" customWidth="1"/>
    <col min="2316" max="2560" width="16.140625" style="140"/>
    <col min="2561" max="2561" width="2" style="140" customWidth="1"/>
    <col min="2562" max="2562" width="24.85546875" style="140" bestFit="1" customWidth="1"/>
    <col min="2563" max="2563" width="26.85546875" style="140" bestFit="1" customWidth="1"/>
    <col min="2564" max="2571" width="16.140625" style="140" customWidth="1"/>
    <col min="2572" max="2816" width="16.140625" style="140"/>
    <col min="2817" max="2817" width="2" style="140" customWidth="1"/>
    <col min="2818" max="2818" width="24.85546875" style="140" bestFit="1" customWidth="1"/>
    <col min="2819" max="2819" width="26.85546875" style="140" bestFit="1" customWidth="1"/>
    <col min="2820" max="2827" width="16.140625" style="140" customWidth="1"/>
    <col min="2828" max="3072" width="16.140625" style="140"/>
    <col min="3073" max="3073" width="2" style="140" customWidth="1"/>
    <col min="3074" max="3074" width="24.85546875" style="140" bestFit="1" customWidth="1"/>
    <col min="3075" max="3075" width="26.85546875" style="140" bestFit="1" customWidth="1"/>
    <col min="3076" max="3083" width="16.140625" style="140" customWidth="1"/>
    <col min="3084" max="3328" width="16.140625" style="140"/>
    <col min="3329" max="3329" width="2" style="140" customWidth="1"/>
    <col min="3330" max="3330" width="24.85546875" style="140" bestFit="1" customWidth="1"/>
    <col min="3331" max="3331" width="26.85546875" style="140" bestFit="1" customWidth="1"/>
    <col min="3332" max="3339" width="16.140625" style="140" customWidth="1"/>
    <col min="3340" max="3584" width="16.140625" style="140"/>
    <col min="3585" max="3585" width="2" style="140" customWidth="1"/>
    <col min="3586" max="3586" width="24.85546875" style="140" bestFit="1" customWidth="1"/>
    <col min="3587" max="3587" width="26.85546875" style="140" bestFit="1" customWidth="1"/>
    <col min="3588" max="3595" width="16.140625" style="140" customWidth="1"/>
    <col min="3596" max="3840" width="16.140625" style="140"/>
    <col min="3841" max="3841" width="2" style="140" customWidth="1"/>
    <col min="3842" max="3842" width="24.85546875" style="140" bestFit="1" customWidth="1"/>
    <col min="3843" max="3843" width="26.85546875" style="140" bestFit="1" customWidth="1"/>
    <col min="3844" max="3851" width="16.140625" style="140" customWidth="1"/>
    <col min="3852" max="4096" width="16.140625" style="140"/>
    <col min="4097" max="4097" width="2" style="140" customWidth="1"/>
    <col min="4098" max="4098" width="24.85546875" style="140" bestFit="1" customWidth="1"/>
    <col min="4099" max="4099" width="26.85546875" style="140" bestFit="1" customWidth="1"/>
    <col min="4100" max="4107" width="16.140625" style="140" customWidth="1"/>
    <col min="4108" max="4352" width="16.140625" style="140"/>
    <col min="4353" max="4353" width="2" style="140" customWidth="1"/>
    <col min="4354" max="4354" width="24.85546875" style="140" bestFit="1" customWidth="1"/>
    <col min="4355" max="4355" width="26.85546875" style="140" bestFit="1" customWidth="1"/>
    <col min="4356" max="4363" width="16.140625" style="140" customWidth="1"/>
    <col min="4364" max="4608" width="16.140625" style="140"/>
    <col min="4609" max="4609" width="2" style="140" customWidth="1"/>
    <col min="4610" max="4610" width="24.85546875" style="140" bestFit="1" customWidth="1"/>
    <col min="4611" max="4611" width="26.85546875" style="140" bestFit="1" customWidth="1"/>
    <col min="4612" max="4619" width="16.140625" style="140" customWidth="1"/>
    <col min="4620" max="4864" width="16.140625" style="140"/>
    <col min="4865" max="4865" width="2" style="140" customWidth="1"/>
    <col min="4866" max="4866" width="24.85546875" style="140" bestFit="1" customWidth="1"/>
    <col min="4867" max="4867" width="26.85546875" style="140" bestFit="1" customWidth="1"/>
    <col min="4868" max="4875" width="16.140625" style="140" customWidth="1"/>
    <col min="4876" max="5120" width="16.140625" style="140"/>
    <col min="5121" max="5121" width="2" style="140" customWidth="1"/>
    <col min="5122" max="5122" width="24.85546875" style="140" bestFit="1" customWidth="1"/>
    <col min="5123" max="5123" width="26.85546875" style="140" bestFit="1" customWidth="1"/>
    <col min="5124" max="5131" width="16.140625" style="140" customWidth="1"/>
    <col min="5132" max="5376" width="16.140625" style="140"/>
    <col min="5377" max="5377" width="2" style="140" customWidth="1"/>
    <col min="5378" max="5378" width="24.85546875" style="140" bestFit="1" customWidth="1"/>
    <col min="5379" max="5379" width="26.85546875" style="140" bestFit="1" customWidth="1"/>
    <col min="5380" max="5387" width="16.140625" style="140" customWidth="1"/>
    <col min="5388" max="5632" width="16.140625" style="140"/>
    <col min="5633" max="5633" width="2" style="140" customWidth="1"/>
    <col min="5634" max="5634" width="24.85546875" style="140" bestFit="1" customWidth="1"/>
    <col min="5635" max="5635" width="26.85546875" style="140" bestFit="1" customWidth="1"/>
    <col min="5636" max="5643" width="16.140625" style="140" customWidth="1"/>
    <col min="5644" max="5888" width="16.140625" style="140"/>
    <col min="5889" max="5889" width="2" style="140" customWidth="1"/>
    <col min="5890" max="5890" width="24.85546875" style="140" bestFit="1" customWidth="1"/>
    <col min="5891" max="5891" width="26.85546875" style="140" bestFit="1" customWidth="1"/>
    <col min="5892" max="5899" width="16.140625" style="140" customWidth="1"/>
    <col min="5900" max="6144" width="16.140625" style="140"/>
    <col min="6145" max="6145" width="2" style="140" customWidth="1"/>
    <col min="6146" max="6146" width="24.85546875" style="140" bestFit="1" customWidth="1"/>
    <col min="6147" max="6147" width="26.85546875" style="140" bestFit="1" customWidth="1"/>
    <col min="6148" max="6155" width="16.140625" style="140" customWidth="1"/>
    <col min="6156" max="6400" width="16.140625" style="140"/>
    <col min="6401" max="6401" width="2" style="140" customWidth="1"/>
    <col min="6402" max="6402" width="24.85546875" style="140" bestFit="1" customWidth="1"/>
    <col min="6403" max="6403" width="26.85546875" style="140" bestFit="1" customWidth="1"/>
    <col min="6404" max="6411" width="16.140625" style="140" customWidth="1"/>
    <col min="6412" max="6656" width="16.140625" style="140"/>
    <col min="6657" max="6657" width="2" style="140" customWidth="1"/>
    <col min="6658" max="6658" width="24.85546875" style="140" bestFit="1" customWidth="1"/>
    <col min="6659" max="6659" width="26.85546875" style="140" bestFit="1" customWidth="1"/>
    <col min="6660" max="6667" width="16.140625" style="140" customWidth="1"/>
    <col min="6668" max="6912" width="16.140625" style="140"/>
    <col min="6913" max="6913" width="2" style="140" customWidth="1"/>
    <col min="6914" max="6914" width="24.85546875" style="140" bestFit="1" customWidth="1"/>
    <col min="6915" max="6915" width="26.85546875" style="140" bestFit="1" customWidth="1"/>
    <col min="6916" max="6923" width="16.140625" style="140" customWidth="1"/>
    <col min="6924" max="7168" width="16.140625" style="140"/>
    <col min="7169" max="7169" width="2" style="140" customWidth="1"/>
    <col min="7170" max="7170" width="24.85546875" style="140" bestFit="1" customWidth="1"/>
    <col min="7171" max="7171" width="26.85546875" style="140" bestFit="1" customWidth="1"/>
    <col min="7172" max="7179" width="16.140625" style="140" customWidth="1"/>
    <col min="7180" max="7424" width="16.140625" style="140"/>
    <col min="7425" max="7425" width="2" style="140" customWidth="1"/>
    <col min="7426" max="7426" width="24.85546875" style="140" bestFit="1" customWidth="1"/>
    <col min="7427" max="7427" width="26.85546875" style="140" bestFit="1" customWidth="1"/>
    <col min="7428" max="7435" width="16.140625" style="140" customWidth="1"/>
    <col min="7436" max="7680" width="16.140625" style="140"/>
    <col min="7681" max="7681" width="2" style="140" customWidth="1"/>
    <col min="7682" max="7682" width="24.85546875" style="140" bestFit="1" customWidth="1"/>
    <col min="7683" max="7683" width="26.85546875" style="140" bestFit="1" customWidth="1"/>
    <col min="7684" max="7691" width="16.140625" style="140" customWidth="1"/>
    <col min="7692" max="7936" width="16.140625" style="140"/>
    <col min="7937" max="7937" width="2" style="140" customWidth="1"/>
    <col min="7938" max="7938" width="24.85546875" style="140" bestFit="1" customWidth="1"/>
    <col min="7939" max="7939" width="26.85546875" style="140" bestFit="1" customWidth="1"/>
    <col min="7940" max="7947" width="16.140625" style="140" customWidth="1"/>
    <col min="7948" max="8192" width="16.140625" style="140"/>
    <col min="8193" max="8193" width="2" style="140" customWidth="1"/>
    <col min="8194" max="8194" width="24.85546875" style="140" bestFit="1" customWidth="1"/>
    <col min="8195" max="8195" width="26.85546875" style="140" bestFit="1" customWidth="1"/>
    <col min="8196" max="8203" width="16.140625" style="140" customWidth="1"/>
    <col min="8204" max="8448" width="16.140625" style="140"/>
    <col min="8449" max="8449" width="2" style="140" customWidth="1"/>
    <col min="8450" max="8450" width="24.85546875" style="140" bestFit="1" customWidth="1"/>
    <col min="8451" max="8451" width="26.85546875" style="140" bestFit="1" customWidth="1"/>
    <col min="8452" max="8459" width="16.140625" style="140" customWidth="1"/>
    <col min="8460" max="8704" width="16.140625" style="140"/>
    <col min="8705" max="8705" width="2" style="140" customWidth="1"/>
    <col min="8706" max="8706" width="24.85546875" style="140" bestFit="1" customWidth="1"/>
    <col min="8707" max="8707" width="26.85546875" style="140" bestFit="1" customWidth="1"/>
    <col min="8708" max="8715" width="16.140625" style="140" customWidth="1"/>
    <col min="8716" max="8960" width="16.140625" style="140"/>
    <col min="8961" max="8961" width="2" style="140" customWidth="1"/>
    <col min="8962" max="8962" width="24.85546875" style="140" bestFit="1" customWidth="1"/>
    <col min="8963" max="8963" width="26.85546875" style="140" bestFit="1" customWidth="1"/>
    <col min="8964" max="8971" width="16.140625" style="140" customWidth="1"/>
    <col min="8972" max="9216" width="16.140625" style="140"/>
    <col min="9217" max="9217" width="2" style="140" customWidth="1"/>
    <col min="9218" max="9218" width="24.85546875" style="140" bestFit="1" customWidth="1"/>
    <col min="9219" max="9219" width="26.85546875" style="140" bestFit="1" customWidth="1"/>
    <col min="9220" max="9227" width="16.140625" style="140" customWidth="1"/>
    <col min="9228" max="9472" width="16.140625" style="140"/>
    <col min="9473" max="9473" width="2" style="140" customWidth="1"/>
    <col min="9474" max="9474" width="24.85546875" style="140" bestFit="1" customWidth="1"/>
    <col min="9475" max="9475" width="26.85546875" style="140" bestFit="1" customWidth="1"/>
    <col min="9476" max="9483" width="16.140625" style="140" customWidth="1"/>
    <col min="9484" max="9728" width="16.140625" style="140"/>
    <col min="9729" max="9729" width="2" style="140" customWidth="1"/>
    <col min="9730" max="9730" width="24.85546875" style="140" bestFit="1" customWidth="1"/>
    <col min="9731" max="9731" width="26.85546875" style="140" bestFit="1" customWidth="1"/>
    <col min="9732" max="9739" width="16.140625" style="140" customWidth="1"/>
    <col min="9740" max="9984" width="16.140625" style="140"/>
    <col min="9985" max="9985" width="2" style="140" customWidth="1"/>
    <col min="9986" max="9986" width="24.85546875" style="140" bestFit="1" customWidth="1"/>
    <col min="9987" max="9987" width="26.85546875" style="140" bestFit="1" customWidth="1"/>
    <col min="9988" max="9995" width="16.140625" style="140" customWidth="1"/>
    <col min="9996" max="10240" width="16.140625" style="140"/>
    <col min="10241" max="10241" width="2" style="140" customWidth="1"/>
    <col min="10242" max="10242" width="24.85546875" style="140" bestFit="1" customWidth="1"/>
    <col min="10243" max="10243" width="26.85546875" style="140" bestFit="1" customWidth="1"/>
    <col min="10244" max="10251" width="16.140625" style="140" customWidth="1"/>
    <col min="10252" max="10496" width="16.140625" style="140"/>
    <col min="10497" max="10497" width="2" style="140" customWidth="1"/>
    <col min="10498" max="10498" width="24.85546875" style="140" bestFit="1" customWidth="1"/>
    <col min="10499" max="10499" width="26.85546875" style="140" bestFit="1" customWidth="1"/>
    <col min="10500" max="10507" width="16.140625" style="140" customWidth="1"/>
    <col min="10508" max="10752" width="16.140625" style="140"/>
    <col min="10753" max="10753" width="2" style="140" customWidth="1"/>
    <col min="10754" max="10754" width="24.85546875" style="140" bestFit="1" customWidth="1"/>
    <col min="10755" max="10755" width="26.85546875" style="140" bestFit="1" customWidth="1"/>
    <col min="10756" max="10763" width="16.140625" style="140" customWidth="1"/>
    <col min="10764" max="11008" width="16.140625" style="140"/>
    <col min="11009" max="11009" width="2" style="140" customWidth="1"/>
    <col min="11010" max="11010" width="24.85546875" style="140" bestFit="1" customWidth="1"/>
    <col min="11011" max="11011" width="26.85546875" style="140" bestFit="1" customWidth="1"/>
    <col min="11012" max="11019" width="16.140625" style="140" customWidth="1"/>
    <col min="11020" max="11264" width="16.140625" style="140"/>
    <col min="11265" max="11265" width="2" style="140" customWidth="1"/>
    <col min="11266" max="11266" width="24.85546875" style="140" bestFit="1" customWidth="1"/>
    <col min="11267" max="11267" width="26.85546875" style="140" bestFit="1" customWidth="1"/>
    <col min="11268" max="11275" width="16.140625" style="140" customWidth="1"/>
    <col min="11276" max="11520" width="16.140625" style="140"/>
    <col min="11521" max="11521" width="2" style="140" customWidth="1"/>
    <col min="11522" max="11522" width="24.85546875" style="140" bestFit="1" customWidth="1"/>
    <col min="11523" max="11523" width="26.85546875" style="140" bestFit="1" customWidth="1"/>
    <col min="11524" max="11531" width="16.140625" style="140" customWidth="1"/>
    <col min="11532" max="11776" width="16.140625" style="140"/>
    <col min="11777" max="11777" width="2" style="140" customWidth="1"/>
    <col min="11778" max="11778" width="24.85546875" style="140" bestFit="1" customWidth="1"/>
    <col min="11779" max="11779" width="26.85546875" style="140" bestFit="1" customWidth="1"/>
    <col min="11780" max="11787" width="16.140625" style="140" customWidth="1"/>
    <col min="11788" max="12032" width="16.140625" style="140"/>
    <col min="12033" max="12033" width="2" style="140" customWidth="1"/>
    <col min="12034" max="12034" width="24.85546875" style="140" bestFit="1" customWidth="1"/>
    <col min="12035" max="12035" width="26.85546875" style="140" bestFit="1" customWidth="1"/>
    <col min="12036" max="12043" width="16.140625" style="140" customWidth="1"/>
    <col min="12044" max="12288" width="16.140625" style="140"/>
    <col min="12289" max="12289" width="2" style="140" customWidth="1"/>
    <col min="12290" max="12290" width="24.85546875" style="140" bestFit="1" customWidth="1"/>
    <col min="12291" max="12291" width="26.85546875" style="140" bestFit="1" customWidth="1"/>
    <col min="12292" max="12299" width="16.140625" style="140" customWidth="1"/>
    <col min="12300" max="12544" width="16.140625" style="140"/>
    <col min="12545" max="12545" width="2" style="140" customWidth="1"/>
    <col min="12546" max="12546" width="24.85546875" style="140" bestFit="1" customWidth="1"/>
    <col min="12547" max="12547" width="26.85546875" style="140" bestFit="1" customWidth="1"/>
    <col min="12548" max="12555" width="16.140625" style="140" customWidth="1"/>
    <col min="12556" max="12800" width="16.140625" style="140"/>
    <col min="12801" max="12801" width="2" style="140" customWidth="1"/>
    <col min="12802" max="12802" width="24.85546875" style="140" bestFit="1" customWidth="1"/>
    <col min="12803" max="12803" width="26.85546875" style="140" bestFit="1" customWidth="1"/>
    <col min="12804" max="12811" width="16.140625" style="140" customWidth="1"/>
    <col min="12812" max="13056" width="16.140625" style="140"/>
    <col min="13057" max="13057" width="2" style="140" customWidth="1"/>
    <col min="13058" max="13058" width="24.85546875" style="140" bestFit="1" customWidth="1"/>
    <col min="13059" max="13059" width="26.85546875" style="140" bestFit="1" customWidth="1"/>
    <col min="13060" max="13067" width="16.140625" style="140" customWidth="1"/>
    <col min="13068" max="13312" width="16.140625" style="140"/>
    <col min="13313" max="13313" width="2" style="140" customWidth="1"/>
    <col min="13314" max="13314" width="24.85546875" style="140" bestFit="1" customWidth="1"/>
    <col min="13315" max="13315" width="26.85546875" style="140" bestFit="1" customWidth="1"/>
    <col min="13316" max="13323" width="16.140625" style="140" customWidth="1"/>
    <col min="13324" max="13568" width="16.140625" style="140"/>
    <col min="13569" max="13569" width="2" style="140" customWidth="1"/>
    <col min="13570" max="13570" width="24.85546875" style="140" bestFit="1" customWidth="1"/>
    <col min="13571" max="13571" width="26.85546875" style="140" bestFit="1" customWidth="1"/>
    <col min="13572" max="13579" width="16.140625" style="140" customWidth="1"/>
    <col min="13580" max="13824" width="16.140625" style="140"/>
    <col min="13825" max="13825" width="2" style="140" customWidth="1"/>
    <col min="13826" max="13826" width="24.85546875" style="140" bestFit="1" customWidth="1"/>
    <col min="13827" max="13827" width="26.85546875" style="140" bestFit="1" customWidth="1"/>
    <col min="13828" max="13835" width="16.140625" style="140" customWidth="1"/>
    <col min="13836" max="14080" width="16.140625" style="140"/>
    <col min="14081" max="14081" width="2" style="140" customWidth="1"/>
    <col min="14082" max="14082" width="24.85546875" style="140" bestFit="1" customWidth="1"/>
    <col min="14083" max="14083" width="26.85546875" style="140" bestFit="1" customWidth="1"/>
    <col min="14084" max="14091" width="16.140625" style="140" customWidth="1"/>
    <col min="14092" max="14336" width="16.140625" style="140"/>
    <col min="14337" max="14337" width="2" style="140" customWidth="1"/>
    <col min="14338" max="14338" width="24.85546875" style="140" bestFit="1" customWidth="1"/>
    <col min="14339" max="14339" width="26.85546875" style="140" bestFit="1" customWidth="1"/>
    <col min="14340" max="14347" width="16.140625" style="140" customWidth="1"/>
    <col min="14348" max="14592" width="16.140625" style="140"/>
    <col min="14593" max="14593" width="2" style="140" customWidth="1"/>
    <col min="14594" max="14594" width="24.85546875" style="140" bestFit="1" customWidth="1"/>
    <col min="14595" max="14595" width="26.85546875" style="140" bestFit="1" customWidth="1"/>
    <col min="14596" max="14603" width="16.140625" style="140" customWidth="1"/>
    <col min="14604" max="14848" width="16.140625" style="140"/>
    <col min="14849" max="14849" width="2" style="140" customWidth="1"/>
    <col min="14850" max="14850" width="24.85546875" style="140" bestFit="1" customWidth="1"/>
    <col min="14851" max="14851" width="26.85546875" style="140" bestFit="1" customWidth="1"/>
    <col min="14852" max="14859" width="16.140625" style="140" customWidth="1"/>
    <col min="14860" max="15104" width="16.140625" style="140"/>
    <col min="15105" max="15105" width="2" style="140" customWidth="1"/>
    <col min="15106" max="15106" width="24.85546875" style="140" bestFit="1" customWidth="1"/>
    <col min="15107" max="15107" width="26.85546875" style="140" bestFit="1" customWidth="1"/>
    <col min="15108" max="15115" width="16.140625" style="140" customWidth="1"/>
    <col min="15116" max="15360" width="16.140625" style="140"/>
    <col min="15361" max="15361" width="2" style="140" customWidth="1"/>
    <col min="15362" max="15362" width="24.85546875" style="140" bestFit="1" customWidth="1"/>
    <col min="15363" max="15363" width="26.85546875" style="140" bestFit="1" customWidth="1"/>
    <col min="15364" max="15371" width="16.140625" style="140" customWidth="1"/>
    <col min="15372" max="15616" width="16.140625" style="140"/>
    <col min="15617" max="15617" width="2" style="140" customWidth="1"/>
    <col min="15618" max="15618" width="24.85546875" style="140" bestFit="1" customWidth="1"/>
    <col min="15619" max="15619" width="26.85546875" style="140" bestFit="1" customWidth="1"/>
    <col min="15620" max="15627" width="16.140625" style="140" customWidth="1"/>
    <col min="15628" max="15872" width="16.140625" style="140"/>
    <col min="15873" max="15873" width="2" style="140" customWidth="1"/>
    <col min="15874" max="15874" width="24.85546875" style="140" bestFit="1" customWidth="1"/>
    <col min="15875" max="15875" width="26.85546875" style="140" bestFit="1" customWidth="1"/>
    <col min="15876" max="15883" width="16.140625" style="140" customWidth="1"/>
    <col min="15884" max="16128" width="16.140625" style="140"/>
    <col min="16129" max="16129" width="2" style="140" customWidth="1"/>
    <col min="16130" max="16130" width="24.85546875" style="140" bestFit="1" customWidth="1"/>
    <col min="16131" max="16131" width="26.85546875" style="140" bestFit="1" customWidth="1"/>
    <col min="16132" max="16139" width="16.140625" style="140" customWidth="1"/>
    <col min="16140" max="16384" width="16.140625" style="140"/>
  </cols>
  <sheetData>
    <row r="1" spans="1:43" s="138" customFormat="1" ht="23.25" customHeight="1" x14ac:dyDescent="0.2">
      <c r="A1" s="137"/>
      <c r="B1" s="447" t="s">
        <v>111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448" t="s">
        <v>32</v>
      </c>
      <c r="C3" s="450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6"/>
      <c r="N3" s="456"/>
      <c r="O3" s="457"/>
    </row>
    <row r="4" spans="1:43" ht="116.1" customHeight="1" thickBot="1" x14ac:dyDescent="0.25">
      <c r="A4" s="245"/>
      <c r="B4" s="449"/>
      <c r="C4" s="451"/>
      <c r="D4" s="13" t="s">
        <v>36</v>
      </c>
      <c r="E4" s="14" t="s">
        <v>37</v>
      </c>
      <c r="F4" s="246" t="s">
        <v>70</v>
      </c>
      <c r="G4" s="181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A5" s="245"/>
      <c r="B5" s="446" t="s">
        <v>46</v>
      </c>
      <c r="C5" s="247" t="s">
        <v>47</v>
      </c>
      <c r="D5" s="358">
        <v>152143152.64059964</v>
      </c>
      <c r="E5" s="389">
        <v>8180831.7290000003</v>
      </c>
      <c r="F5" s="390">
        <v>143962320.91159964</v>
      </c>
      <c r="G5" s="391" t="s">
        <v>108</v>
      </c>
      <c r="H5" s="389">
        <v>0</v>
      </c>
      <c r="I5" s="389" t="s">
        <v>108</v>
      </c>
      <c r="J5" s="392">
        <v>215973.31214999998</v>
      </c>
      <c r="K5" s="392">
        <v>165563191.4639</v>
      </c>
      <c r="L5" s="389">
        <v>100</v>
      </c>
      <c r="M5" s="389">
        <v>165563091.4639</v>
      </c>
      <c r="N5" s="393">
        <v>0</v>
      </c>
      <c r="O5" s="394">
        <v>0</v>
      </c>
    </row>
    <row r="6" spans="1:43" ht="12.75" x14ac:dyDescent="0.2">
      <c r="A6" s="245"/>
      <c r="B6" s="440"/>
      <c r="C6" s="248" t="s">
        <v>48</v>
      </c>
      <c r="D6" s="339">
        <v>58421730.272600025</v>
      </c>
      <c r="E6" s="395">
        <v>611692.28879999998</v>
      </c>
      <c r="F6" s="396">
        <v>57810037.983800024</v>
      </c>
      <c r="G6" s="397" t="s">
        <v>108</v>
      </c>
      <c r="H6" s="395" t="s">
        <v>108</v>
      </c>
      <c r="I6" s="395">
        <v>0</v>
      </c>
      <c r="J6" s="395">
        <v>8498.606200000002</v>
      </c>
      <c r="K6" s="395">
        <v>16828778.20129998</v>
      </c>
      <c r="L6" s="395">
        <v>0</v>
      </c>
      <c r="M6" s="395">
        <v>16828778.20129998</v>
      </c>
      <c r="N6" s="395">
        <v>0</v>
      </c>
      <c r="O6" s="398">
        <v>0</v>
      </c>
    </row>
    <row r="7" spans="1:43" ht="12.75" x14ac:dyDescent="0.2">
      <c r="A7" s="245"/>
      <c r="B7" s="440"/>
      <c r="C7" s="248" t="s">
        <v>49</v>
      </c>
      <c r="D7" s="339">
        <v>45986575.511300936</v>
      </c>
      <c r="E7" s="395">
        <v>4033600.9567</v>
      </c>
      <c r="F7" s="396">
        <v>41952974.554600939</v>
      </c>
      <c r="G7" s="397" t="s">
        <v>108</v>
      </c>
      <c r="H7" s="395" t="s">
        <v>108</v>
      </c>
      <c r="I7" s="395">
        <v>0</v>
      </c>
      <c r="J7" s="395">
        <v>41852.610850000005</v>
      </c>
      <c r="K7" s="395">
        <v>16531563.044799995</v>
      </c>
      <c r="L7" s="395">
        <v>0</v>
      </c>
      <c r="M7" s="395">
        <v>16531563.044799995</v>
      </c>
      <c r="N7" s="395">
        <v>0</v>
      </c>
      <c r="O7" s="398">
        <v>0</v>
      </c>
    </row>
    <row r="8" spans="1:43" ht="12.75" x14ac:dyDescent="0.2">
      <c r="A8" s="245"/>
      <c r="B8" s="440"/>
      <c r="C8" s="249" t="s">
        <v>50</v>
      </c>
      <c r="D8" s="341" t="s">
        <v>108</v>
      </c>
      <c r="E8" s="399" t="s">
        <v>108</v>
      </c>
      <c r="F8" s="400">
        <v>10168511.300000001</v>
      </c>
      <c r="G8" s="401" t="s">
        <v>108</v>
      </c>
      <c r="H8" s="399">
        <v>0</v>
      </c>
      <c r="I8" s="399" t="s">
        <v>108</v>
      </c>
      <c r="J8" s="399" t="s">
        <v>108</v>
      </c>
      <c r="K8" s="399">
        <v>1123732</v>
      </c>
      <c r="L8" s="399">
        <v>0</v>
      </c>
      <c r="M8" s="399">
        <v>1123732</v>
      </c>
      <c r="N8" s="399">
        <v>0</v>
      </c>
      <c r="O8" s="402">
        <v>0</v>
      </c>
    </row>
    <row r="9" spans="1:43" ht="12.75" x14ac:dyDescent="0.2">
      <c r="A9" s="245"/>
      <c r="B9" s="440" t="s">
        <v>51</v>
      </c>
      <c r="C9" s="250" t="s">
        <v>47</v>
      </c>
      <c r="D9" s="347">
        <v>1746444.7409000001</v>
      </c>
      <c r="E9" s="403">
        <v>0</v>
      </c>
      <c r="F9" s="404">
        <v>1746444.7409000001</v>
      </c>
      <c r="G9" s="405">
        <v>0</v>
      </c>
      <c r="H9" s="403">
        <v>0</v>
      </c>
      <c r="I9" s="403">
        <v>588</v>
      </c>
      <c r="J9" s="403">
        <v>3160.36</v>
      </c>
      <c r="K9" s="406">
        <v>358513.625</v>
      </c>
      <c r="L9" s="403">
        <v>0</v>
      </c>
      <c r="M9" s="403">
        <v>358513.625</v>
      </c>
      <c r="N9" s="403">
        <v>0</v>
      </c>
      <c r="O9" s="407">
        <v>0</v>
      </c>
    </row>
    <row r="10" spans="1:43" ht="12.75" x14ac:dyDescent="0.2">
      <c r="A10" s="245"/>
      <c r="B10" s="440"/>
      <c r="C10" s="248" t="s">
        <v>48</v>
      </c>
      <c r="D10" s="339" t="s">
        <v>108</v>
      </c>
      <c r="E10" s="395" t="s">
        <v>108</v>
      </c>
      <c r="F10" s="408">
        <v>2736202.5253999997</v>
      </c>
      <c r="G10" s="397">
        <v>0</v>
      </c>
      <c r="H10" s="395">
        <v>0</v>
      </c>
      <c r="I10" s="395">
        <v>0</v>
      </c>
      <c r="J10" s="395" t="s">
        <v>108</v>
      </c>
      <c r="K10" s="409">
        <v>644969.09499999997</v>
      </c>
      <c r="L10" s="395">
        <v>0</v>
      </c>
      <c r="M10" s="395">
        <v>644969.09499999997</v>
      </c>
      <c r="N10" s="395">
        <v>0</v>
      </c>
      <c r="O10" s="398">
        <v>0</v>
      </c>
    </row>
    <row r="11" spans="1:43" ht="12.75" x14ac:dyDescent="0.2">
      <c r="A11" s="245"/>
      <c r="B11" s="440"/>
      <c r="C11" s="249" t="s">
        <v>49</v>
      </c>
      <c r="D11" s="341" t="s">
        <v>108</v>
      </c>
      <c r="E11" s="399" t="s">
        <v>108</v>
      </c>
      <c r="F11" s="400" t="s">
        <v>108</v>
      </c>
      <c r="G11" s="401">
        <v>0</v>
      </c>
      <c r="H11" s="399">
        <v>0</v>
      </c>
      <c r="I11" s="399">
        <v>0</v>
      </c>
      <c r="J11" s="399" t="s">
        <v>108</v>
      </c>
      <c r="K11" s="399" t="s">
        <v>108</v>
      </c>
      <c r="L11" s="399">
        <v>0</v>
      </c>
      <c r="M11" s="399" t="s">
        <v>108</v>
      </c>
      <c r="N11" s="410">
        <v>0</v>
      </c>
      <c r="O11" s="402">
        <v>0</v>
      </c>
    </row>
    <row r="12" spans="1:43" ht="12.75" x14ac:dyDescent="0.2">
      <c r="A12" s="245"/>
      <c r="B12" s="440" t="s">
        <v>52</v>
      </c>
      <c r="C12" s="251" t="s">
        <v>47</v>
      </c>
      <c r="D12" s="343">
        <v>447975.75</v>
      </c>
      <c r="E12" s="411">
        <v>0</v>
      </c>
      <c r="F12" s="412">
        <v>447975.75</v>
      </c>
      <c r="G12" s="413" t="s">
        <v>108</v>
      </c>
      <c r="H12" s="411">
        <v>0</v>
      </c>
      <c r="I12" s="411" t="s">
        <v>108</v>
      </c>
      <c r="J12" s="411" t="s">
        <v>108</v>
      </c>
      <c r="K12" s="411">
        <v>100216.90000000001</v>
      </c>
      <c r="L12" s="411">
        <v>287.27999999999997</v>
      </c>
      <c r="M12" s="411">
        <v>99929.62000000001</v>
      </c>
      <c r="N12" s="403">
        <v>0</v>
      </c>
      <c r="O12" s="414">
        <v>0</v>
      </c>
    </row>
    <row r="13" spans="1:43" ht="12.75" x14ac:dyDescent="0.2">
      <c r="A13" s="245"/>
      <c r="B13" s="443"/>
      <c r="C13" s="253" t="s">
        <v>48</v>
      </c>
      <c r="D13" s="348" t="s">
        <v>108</v>
      </c>
      <c r="E13" s="410">
        <v>0</v>
      </c>
      <c r="F13" s="431" t="s">
        <v>108</v>
      </c>
      <c r="G13" s="432">
        <v>0</v>
      </c>
      <c r="H13" s="410">
        <v>0</v>
      </c>
      <c r="I13" s="433">
        <v>0</v>
      </c>
      <c r="J13" s="410">
        <v>0</v>
      </c>
      <c r="K13" s="410" t="s">
        <v>108</v>
      </c>
      <c r="L13" s="410">
        <v>0</v>
      </c>
      <c r="M13" s="410" t="s">
        <v>108</v>
      </c>
      <c r="N13" s="410">
        <v>0</v>
      </c>
      <c r="O13" s="434">
        <v>0</v>
      </c>
    </row>
    <row r="14" spans="1:43" ht="12.75" x14ac:dyDescent="0.2">
      <c r="A14" s="245"/>
      <c r="B14" s="259" t="s">
        <v>53</v>
      </c>
      <c r="C14" s="250" t="s">
        <v>47</v>
      </c>
      <c r="D14" s="347">
        <v>0</v>
      </c>
      <c r="E14" s="403">
        <v>0</v>
      </c>
      <c r="F14" s="415">
        <v>0</v>
      </c>
      <c r="G14" s="405">
        <v>0</v>
      </c>
      <c r="H14" s="403">
        <v>0</v>
      </c>
      <c r="I14" s="435">
        <v>0</v>
      </c>
      <c r="J14" s="403" t="s">
        <v>108</v>
      </c>
      <c r="K14" s="403">
        <v>0</v>
      </c>
      <c r="L14" s="403">
        <v>0</v>
      </c>
      <c r="M14" s="403">
        <v>0</v>
      </c>
      <c r="N14" s="403">
        <v>0</v>
      </c>
      <c r="O14" s="407">
        <v>0</v>
      </c>
    </row>
    <row r="15" spans="1:43" ht="12.75" x14ac:dyDescent="0.2">
      <c r="A15" s="245"/>
      <c r="B15" s="440" t="s">
        <v>54</v>
      </c>
      <c r="C15" s="250" t="s">
        <v>47</v>
      </c>
      <c r="D15" s="347">
        <v>3841725.3</v>
      </c>
      <c r="E15" s="403">
        <v>0</v>
      </c>
      <c r="F15" s="415">
        <v>3841725.3</v>
      </c>
      <c r="G15" s="405">
        <v>0</v>
      </c>
      <c r="H15" s="403">
        <v>0</v>
      </c>
      <c r="I15" s="403">
        <v>0</v>
      </c>
      <c r="J15" s="403" t="s">
        <v>108</v>
      </c>
      <c r="K15" s="403">
        <v>1006132</v>
      </c>
      <c r="L15" s="403">
        <v>0</v>
      </c>
      <c r="M15" s="403">
        <v>1006132</v>
      </c>
      <c r="N15" s="403">
        <v>34.61</v>
      </c>
      <c r="O15" s="407">
        <v>0</v>
      </c>
    </row>
    <row r="16" spans="1:43" ht="12.75" x14ac:dyDescent="0.2">
      <c r="A16" s="245"/>
      <c r="B16" s="440"/>
      <c r="C16" s="248" t="s">
        <v>48</v>
      </c>
      <c r="D16" s="339" t="s">
        <v>108</v>
      </c>
      <c r="E16" s="395">
        <v>0</v>
      </c>
      <c r="F16" s="396" t="s">
        <v>108</v>
      </c>
      <c r="G16" s="397">
        <v>0</v>
      </c>
      <c r="H16" s="395">
        <v>0</v>
      </c>
      <c r="I16" s="345">
        <v>0</v>
      </c>
      <c r="J16" s="395">
        <v>0</v>
      </c>
      <c r="K16" s="395" t="s">
        <v>108</v>
      </c>
      <c r="L16" s="395">
        <v>0</v>
      </c>
      <c r="M16" s="395" t="s">
        <v>108</v>
      </c>
      <c r="N16" s="395" t="s">
        <v>108</v>
      </c>
      <c r="O16" s="398">
        <v>0</v>
      </c>
    </row>
    <row r="17" spans="1:15" ht="12.75" x14ac:dyDescent="0.2">
      <c r="A17" s="245"/>
      <c r="B17" s="440"/>
      <c r="C17" s="249" t="s">
        <v>49</v>
      </c>
      <c r="D17" s="341" t="s">
        <v>108</v>
      </c>
      <c r="E17" s="399">
        <v>0</v>
      </c>
      <c r="F17" s="400" t="s">
        <v>108</v>
      </c>
      <c r="G17" s="401">
        <v>0</v>
      </c>
      <c r="H17" s="399">
        <v>0</v>
      </c>
      <c r="I17" s="399">
        <v>0</v>
      </c>
      <c r="J17" s="399">
        <v>0</v>
      </c>
      <c r="K17" s="399" t="s">
        <v>108</v>
      </c>
      <c r="L17" s="399">
        <v>0</v>
      </c>
      <c r="M17" s="399" t="s">
        <v>108</v>
      </c>
      <c r="N17" s="399">
        <v>0</v>
      </c>
      <c r="O17" s="402">
        <v>0</v>
      </c>
    </row>
    <row r="18" spans="1:15" ht="12.75" x14ac:dyDescent="0.2">
      <c r="A18" s="245"/>
      <c r="B18" s="440" t="s">
        <v>55</v>
      </c>
      <c r="C18" s="250" t="s">
        <v>47</v>
      </c>
      <c r="D18" s="339">
        <v>0</v>
      </c>
      <c r="E18" s="395">
        <v>0</v>
      </c>
      <c r="F18" s="396">
        <v>0</v>
      </c>
      <c r="G18" s="397" t="s">
        <v>108</v>
      </c>
      <c r="H18" s="395">
        <v>0</v>
      </c>
      <c r="I18" s="395" t="s">
        <v>108</v>
      </c>
      <c r="J18" s="395" t="s">
        <v>108</v>
      </c>
      <c r="K18" s="395">
        <v>0</v>
      </c>
      <c r="L18" s="395">
        <v>0</v>
      </c>
      <c r="M18" s="395">
        <v>0</v>
      </c>
      <c r="N18" s="395" t="s">
        <v>108</v>
      </c>
      <c r="O18" s="398" t="s">
        <v>108</v>
      </c>
    </row>
    <row r="19" spans="1:15" ht="12.75" x14ac:dyDescent="0.2">
      <c r="A19" s="245"/>
      <c r="B19" s="440"/>
      <c r="C19" s="252" t="s">
        <v>48</v>
      </c>
      <c r="D19" s="379" t="s">
        <v>108</v>
      </c>
      <c r="E19" s="395">
        <v>0</v>
      </c>
      <c r="F19" s="396" t="s">
        <v>108</v>
      </c>
      <c r="G19" s="397">
        <v>0</v>
      </c>
      <c r="H19" s="395">
        <v>0</v>
      </c>
      <c r="I19" s="395">
        <v>0</v>
      </c>
      <c r="J19" s="395">
        <v>0</v>
      </c>
      <c r="K19" s="395" t="s">
        <v>108</v>
      </c>
      <c r="L19" s="395">
        <v>0</v>
      </c>
      <c r="M19" s="395" t="s">
        <v>108</v>
      </c>
      <c r="N19" s="395">
        <v>0</v>
      </c>
      <c r="O19" s="398">
        <v>0</v>
      </c>
    </row>
    <row r="20" spans="1:15" ht="12.75" x14ac:dyDescent="0.2">
      <c r="A20" s="245"/>
      <c r="B20" s="440"/>
      <c r="C20" s="253" t="s">
        <v>49</v>
      </c>
      <c r="D20" s="341" t="s">
        <v>108</v>
      </c>
      <c r="E20" s="399">
        <v>0</v>
      </c>
      <c r="F20" s="400" t="s">
        <v>108</v>
      </c>
      <c r="G20" s="401">
        <v>0</v>
      </c>
      <c r="H20" s="399">
        <v>0</v>
      </c>
      <c r="I20" s="399">
        <v>0</v>
      </c>
      <c r="J20" s="399">
        <v>0</v>
      </c>
      <c r="K20" s="399" t="s">
        <v>108</v>
      </c>
      <c r="L20" s="399">
        <v>0</v>
      </c>
      <c r="M20" s="399" t="s">
        <v>108</v>
      </c>
      <c r="N20" s="399">
        <v>0</v>
      </c>
      <c r="O20" s="402">
        <v>0</v>
      </c>
    </row>
    <row r="21" spans="1:15" ht="12.75" x14ac:dyDescent="0.2">
      <c r="A21" s="245"/>
      <c r="B21" s="444" t="s">
        <v>56</v>
      </c>
      <c r="C21" s="250" t="s">
        <v>47</v>
      </c>
      <c r="D21" s="347" t="s">
        <v>108</v>
      </c>
      <c r="E21" s="403">
        <v>57059.155599999998</v>
      </c>
      <c r="F21" s="415" t="s">
        <v>108</v>
      </c>
      <c r="G21" s="405">
        <v>5029.95</v>
      </c>
      <c r="H21" s="403">
        <v>17.2</v>
      </c>
      <c r="I21" s="403" t="s">
        <v>108</v>
      </c>
      <c r="J21" s="403" t="s">
        <v>108</v>
      </c>
      <c r="K21" s="403" t="s">
        <v>108</v>
      </c>
      <c r="L21" s="403">
        <v>0</v>
      </c>
      <c r="M21" s="403" t="s">
        <v>108</v>
      </c>
      <c r="N21" s="403">
        <v>0</v>
      </c>
      <c r="O21" s="407" t="s">
        <v>108</v>
      </c>
    </row>
    <row r="22" spans="1:15" ht="12.75" x14ac:dyDescent="0.2">
      <c r="A22" s="245"/>
      <c r="B22" s="445"/>
      <c r="C22" s="252" t="s">
        <v>48</v>
      </c>
      <c r="D22" s="339">
        <v>7062449.1630000006</v>
      </c>
      <c r="E22" s="395">
        <v>2605901.1030000001</v>
      </c>
      <c r="F22" s="396">
        <v>4456548.0600000005</v>
      </c>
      <c r="G22" s="397">
        <v>9180.66</v>
      </c>
      <c r="H22" s="395">
        <v>19398.72</v>
      </c>
      <c r="I22" s="395" t="s">
        <v>108</v>
      </c>
      <c r="J22" s="395" t="s">
        <v>108</v>
      </c>
      <c r="K22" s="395">
        <v>1279554.5</v>
      </c>
      <c r="L22" s="395">
        <v>0</v>
      </c>
      <c r="M22" s="395">
        <v>1279554.5</v>
      </c>
      <c r="N22" s="395">
        <v>0</v>
      </c>
      <c r="O22" s="398" t="s">
        <v>108</v>
      </c>
    </row>
    <row r="23" spans="1:15" ht="12.75" x14ac:dyDescent="0.2">
      <c r="A23" s="245"/>
      <c r="B23" s="445"/>
      <c r="C23" s="248" t="s">
        <v>49</v>
      </c>
      <c r="D23" s="339">
        <v>731803.28200000001</v>
      </c>
      <c r="E23" s="395">
        <v>731803.28200000001</v>
      </c>
      <c r="F23" s="396">
        <v>0</v>
      </c>
      <c r="G23" s="397" t="s">
        <v>108</v>
      </c>
      <c r="H23" s="395" t="s">
        <v>108</v>
      </c>
      <c r="I23" s="395">
        <v>0</v>
      </c>
      <c r="J23" s="395">
        <v>0</v>
      </c>
      <c r="K23" s="395">
        <v>0</v>
      </c>
      <c r="L23" s="395">
        <v>0</v>
      </c>
      <c r="M23" s="395">
        <v>0</v>
      </c>
      <c r="N23" s="395">
        <v>0</v>
      </c>
      <c r="O23" s="398">
        <v>4.3310000000000004</v>
      </c>
    </row>
    <row r="24" spans="1:15" ht="12.75" x14ac:dyDescent="0.2">
      <c r="A24" s="245"/>
      <c r="B24" s="446"/>
      <c r="C24" s="249" t="s">
        <v>50</v>
      </c>
      <c r="D24" s="341" t="s">
        <v>108</v>
      </c>
      <c r="E24" s="399" t="s">
        <v>108</v>
      </c>
      <c r="F24" s="400">
        <v>0</v>
      </c>
      <c r="G24" s="401" t="s">
        <v>108</v>
      </c>
      <c r="H24" s="399" t="s">
        <v>108</v>
      </c>
      <c r="I24" s="399">
        <v>0</v>
      </c>
      <c r="J24" s="399">
        <v>0</v>
      </c>
      <c r="K24" s="399">
        <v>0</v>
      </c>
      <c r="L24" s="399">
        <v>0</v>
      </c>
      <c r="M24" s="399">
        <v>0</v>
      </c>
      <c r="N24" s="399">
        <v>0</v>
      </c>
      <c r="O24" s="402">
        <v>0</v>
      </c>
    </row>
    <row r="25" spans="1:15" ht="12.75" x14ac:dyDescent="0.2">
      <c r="A25" s="245"/>
      <c r="B25" s="440" t="s">
        <v>57</v>
      </c>
      <c r="C25" s="251" t="s">
        <v>47</v>
      </c>
      <c r="D25" s="343">
        <v>1714726.46</v>
      </c>
      <c r="E25" s="421">
        <v>24364.97</v>
      </c>
      <c r="F25" s="422">
        <v>1690361.49</v>
      </c>
      <c r="G25" s="423" t="s">
        <v>108</v>
      </c>
      <c r="H25" s="421">
        <v>0</v>
      </c>
      <c r="I25" s="421" t="s">
        <v>108</v>
      </c>
      <c r="J25" s="421">
        <v>449.43815999999998</v>
      </c>
      <c r="K25" s="421">
        <v>622228.8899999999</v>
      </c>
      <c r="L25" s="421">
        <v>0</v>
      </c>
      <c r="M25" s="421">
        <v>622228.8899999999</v>
      </c>
      <c r="N25" s="421">
        <v>0.43</v>
      </c>
      <c r="O25" s="424" t="s">
        <v>108</v>
      </c>
    </row>
    <row r="26" spans="1:15" ht="12.75" x14ac:dyDescent="0.2">
      <c r="A26" s="245"/>
      <c r="B26" s="443"/>
      <c r="C26" s="248" t="s">
        <v>48</v>
      </c>
      <c r="D26" s="339" t="s">
        <v>108</v>
      </c>
      <c r="E26" s="395" t="s">
        <v>108</v>
      </c>
      <c r="F26" s="396">
        <v>2725291.5100000002</v>
      </c>
      <c r="G26" s="397">
        <v>0</v>
      </c>
      <c r="H26" s="395" t="s">
        <v>108</v>
      </c>
      <c r="I26" s="395">
        <v>0</v>
      </c>
      <c r="J26" s="395" t="s">
        <v>108</v>
      </c>
      <c r="K26" s="425">
        <v>721003.22999999986</v>
      </c>
      <c r="L26" s="425">
        <v>0</v>
      </c>
      <c r="M26" s="425">
        <v>721003.22999999986</v>
      </c>
      <c r="N26" s="395">
        <v>0</v>
      </c>
      <c r="O26" s="398">
        <v>0</v>
      </c>
    </row>
    <row r="27" spans="1:15" ht="12.75" x14ac:dyDescent="0.2">
      <c r="A27" s="245"/>
      <c r="B27" s="440"/>
      <c r="C27" s="248" t="s">
        <v>49</v>
      </c>
      <c r="D27" s="339" t="s">
        <v>108</v>
      </c>
      <c r="E27" s="395" t="s">
        <v>108</v>
      </c>
      <c r="F27" s="396" t="s">
        <v>108</v>
      </c>
      <c r="G27" s="397">
        <v>0</v>
      </c>
      <c r="H27" s="395" t="s">
        <v>108</v>
      </c>
      <c r="I27" s="395">
        <v>0</v>
      </c>
      <c r="J27" s="425" t="s">
        <v>108</v>
      </c>
      <c r="K27" s="425" t="s">
        <v>108</v>
      </c>
      <c r="L27" s="425">
        <v>0</v>
      </c>
      <c r="M27" s="425" t="s">
        <v>108</v>
      </c>
      <c r="N27" s="395">
        <v>0</v>
      </c>
      <c r="O27" s="398">
        <v>0</v>
      </c>
    </row>
    <row r="28" spans="1:15" ht="13.5" customHeight="1" x14ac:dyDescent="0.2">
      <c r="A28" s="245"/>
      <c r="B28" s="440" t="s">
        <v>58</v>
      </c>
      <c r="C28" s="250" t="s">
        <v>47</v>
      </c>
      <c r="D28" s="347">
        <v>488091.47740000003</v>
      </c>
      <c r="E28" s="403">
        <v>55600.447400000005</v>
      </c>
      <c r="F28" s="415">
        <v>432491.03</v>
      </c>
      <c r="G28" s="405">
        <v>0</v>
      </c>
      <c r="H28" s="403">
        <v>0</v>
      </c>
      <c r="I28" s="403" t="s">
        <v>108</v>
      </c>
      <c r="J28" s="403">
        <v>99.284999999999997</v>
      </c>
      <c r="K28" s="403">
        <v>13075</v>
      </c>
      <c r="L28" s="403">
        <v>0</v>
      </c>
      <c r="M28" s="403">
        <v>13075</v>
      </c>
      <c r="N28" s="421">
        <v>323.14799999999997</v>
      </c>
      <c r="O28" s="407" t="s">
        <v>108</v>
      </c>
    </row>
    <row r="29" spans="1:15" ht="15" customHeight="1" x14ac:dyDescent="0.2">
      <c r="A29" s="245"/>
      <c r="B29" s="440"/>
      <c r="C29" s="248" t="s">
        <v>48</v>
      </c>
      <c r="D29" s="339" t="s">
        <v>108</v>
      </c>
      <c r="E29" s="395" t="s">
        <v>108</v>
      </c>
      <c r="F29" s="396">
        <v>541322.5</v>
      </c>
      <c r="G29" s="397" t="s">
        <v>108</v>
      </c>
      <c r="H29" s="395" t="s">
        <v>108</v>
      </c>
      <c r="I29" s="395" t="s">
        <v>108</v>
      </c>
      <c r="J29" s="395" t="s">
        <v>108</v>
      </c>
      <c r="K29" s="395">
        <v>84324.999999999985</v>
      </c>
      <c r="L29" s="395">
        <v>0</v>
      </c>
      <c r="M29" s="395">
        <v>84324.999999999985</v>
      </c>
      <c r="N29" s="395">
        <v>91.456000000000003</v>
      </c>
      <c r="O29" s="398">
        <v>0</v>
      </c>
    </row>
    <row r="30" spans="1:15" ht="12.75" x14ac:dyDescent="0.2">
      <c r="A30" s="245"/>
      <c r="B30" s="440"/>
      <c r="C30" s="249" t="s">
        <v>49</v>
      </c>
      <c r="D30" s="341" t="s">
        <v>108</v>
      </c>
      <c r="E30" s="399" t="s">
        <v>108</v>
      </c>
      <c r="F30" s="375" t="s">
        <v>108</v>
      </c>
      <c r="G30" s="401" t="s">
        <v>108</v>
      </c>
      <c r="H30" s="399" t="s">
        <v>108</v>
      </c>
      <c r="I30" s="399" t="s">
        <v>108</v>
      </c>
      <c r="J30" s="399">
        <v>0</v>
      </c>
      <c r="K30" s="399" t="s">
        <v>108</v>
      </c>
      <c r="L30" s="399">
        <v>0</v>
      </c>
      <c r="M30" s="399" t="s">
        <v>108</v>
      </c>
      <c r="N30" s="399">
        <v>0</v>
      </c>
      <c r="O30" s="402">
        <v>0</v>
      </c>
    </row>
    <row r="31" spans="1:15" ht="12.75" x14ac:dyDescent="0.2">
      <c r="A31" s="245"/>
      <c r="B31" s="440" t="s">
        <v>59</v>
      </c>
      <c r="C31" s="250" t="s">
        <v>47</v>
      </c>
      <c r="D31" s="347">
        <v>96171.831999999995</v>
      </c>
      <c r="E31" s="403">
        <v>51460.487999999998</v>
      </c>
      <c r="F31" s="415">
        <v>44711.344000000005</v>
      </c>
      <c r="G31" s="405">
        <v>0</v>
      </c>
      <c r="H31" s="403">
        <v>0</v>
      </c>
      <c r="I31" s="403">
        <v>0</v>
      </c>
      <c r="J31" s="403">
        <v>1330.8943999999999</v>
      </c>
      <c r="K31" s="406">
        <v>6201.3499999999995</v>
      </c>
      <c r="L31" s="403">
        <v>1949.97</v>
      </c>
      <c r="M31" s="403">
        <v>4251.3799999999992</v>
      </c>
      <c r="N31" s="403">
        <v>5</v>
      </c>
      <c r="O31" s="407" t="s">
        <v>108</v>
      </c>
    </row>
    <row r="32" spans="1:15" ht="12.75" x14ac:dyDescent="0.2">
      <c r="A32" s="245"/>
      <c r="B32" s="440"/>
      <c r="C32" s="249" t="s">
        <v>48</v>
      </c>
      <c r="D32" s="341" t="s">
        <v>108</v>
      </c>
      <c r="E32" s="399" t="s">
        <v>108</v>
      </c>
      <c r="F32" s="400">
        <v>46380.216</v>
      </c>
      <c r="G32" s="401">
        <v>0</v>
      </c>
      <c r="H32" s="399">
        <v>0</v>
      </c>
      <c r="I32" s="399">
        <v>0</v>
      </c>
      <c r="J32" s="399" t="s">
        <v>108</v>
      </c>
      <c r="K32" s="399">
        <v>321.14999999999998</v>
      </c>
      <c r="L32" s="399">
        <v>0</v>
      </c>
      <c r="M32" s="399">
        <v>321.14999999999998</v>
      </c>
      <c r="N32" s="399">
        <v>0</v>
      </c>
      <c r="O32" s="402">
        <v>0</v>
      </c>
    </row>
    <row r="33" spans="1:15" ht="12.75" x14ac:dyDescent="0.2">
      <c r="A33" s="245"/>
      <c r="B33" s="440" t="s">
        <v>60</v>
      </c>
      <c r="C33" s="250" t="s">
        <v>47</v>
      </c>
      <c r="D33" s="347" t="s">
        <v>108</v>
      </c>
      <c r="E33" s="403" t="s">
        <v>108</v>
      </c>
      <c r="F33" s="415">
        <v>17184215.436799999</v>
      </c>
      <c r="G33" s="405">
        <v>0</v>
      </c>
      <c r="H33" s="403" t="s">
        <v>108</v>
      </c>
      <c r="I33" s="403" t="s">
        <v>108</v>
      </c>
      <c r="J33" s="403">
        <v>0</v>
      </c>
      <c r="K33" s="403">
        <v>4082067.69</v>
      </c>
      <c r="L33" s="403">
        <v>0</v>
      </c>
      <c r="M33" s="403">
        <v>4082067.69</v>
      </c>
      <c r="N33" s="403">
        <v>504.31299999999999</v>
      </c>
      <c r="O33" s="407">
        <v>0</v>
      </c>
    </row>
    <row r="34" spans="1:15" ht="12.75" x14ac:dyDescent="0.2">
      <c r="A34" s="245"/>
      <c r="B34" s="440"/>
      <c r="C34" s="248" t="s">
        <v>48</v>
      </c>
      <c r="D34" s="339" t="s">
        <v>108</v>
      </c>
      <c r="E34" s="395" t="s">
        <v>108</v>
      </c>
      <c r="F34" s="396">
        <v>18837946.858399998</v>
      </c>
      <c r="G34" s="397">
        <v>0</v>
      </c>
      <c r="H34" s="395" t="s">
        <v>108</v>
      </c>
      <c r="I34" s="395">
        <v>0</v>
      </c>
      <c r="J34" s="395">
        <v>0</v>
      </c>
      <c r="K34" s="395">
        <v>2488552.6400000006</v>
      </c>
      <c r="L34" s="395">
        <v>0</v>
      </c>
      <c r="M34" s="395">
        <v>2488552.6400000006</v>
      </c>
      <c r="N34" s="395">
        <v>0</v>
      </c>
      <c r="O34" s="398">
        <v>0</v>
      </c>
    </row>
    <row r="35" spans="1:15" ht="12.75" x14ac:dyDescent="0.2">
      <c r="A35" s="245"/>
      <c r="B35" s="440"/>
      <c r="C35" s="248" t="s">
        <v>49</v>
      </c>
      <c r="D35" s="339">
        <v>46782242.8605</v>
      </c>
      <c r="E35" s="395">
        <v>19282.1345</v>
      </c>
      <c r="F35" s="396">
        <v>46762960.726000004</v>
      </c>
      <c r="G35" s="397">
        <v>0</v>
      </c>
      <c r="H35" s="395" t="s">
        <v>108</v>
      </c>
      <c r="I35" s="395">
        <v>0</v>
      </c>
      <c r="J35" s="395">
        <v>0</v>
      </c>
      <c r="K35" s="395">
        <v>3724429.11</v>
      </c>
      <c r="L35" s="395">
        <v>0</v>
      </c>
      <c r="M35" s="395">
        <v>3724429.11</v>
      </c>
      <c r="N35" s="395">
        <v>0</v>
      </c>
      <c r="O35" s="398">
        <v>0</v>
      </c>
    </row>
    <row r="36" spans="1:15" ht="12.75" x14ac:dyDescent="0.2">
      <c r="A36" s="245"/>
      <c r="B36" s="440"/>
      <c r="C36" s="249" t="s">
        <v>50</v>
      </c>
      <c r="D36" s="341" t="s">
        <v>108</v>
      </c>
      <c r="E36" s="399" t="s">
        <v>108</v>
      </c>
      <c r="F36" s="400" t="s">
        <v>108</v>
      </c>
      <c r="G36" s="401">
        <v>0</v>
      </c>
      <c r="H36" s="399" t="s">
        <v>108</v>
      </c>
      <c r="I36" s="399">
        <v>0</v>
      </c>
      <c r="J36" s="399">
        <v>0</v>
      </c>
      <c r="K36" s="399" t="s">
        <v>108</v>
      </c>
      <c r="L36" s="399">
        <v>0</v>
      </c>
      <c r="M36" s="399" t="s">
        <v>108</v>
      </c>
      <c r="N36" s="399">
        <v>0</v>
      </c>
      <c r="O36" s="402">
        <v>0</v>
      </c>
    </row>
    <row r="37" spans="1:15" ht="12.75" x14ac:dyDescent="0.2">
      <c r="A37" s="245"/>
      <c r="B37" s="440" t="s">
        <v>61</v>
      </c>
      <c r="C37" s="250" t="s">
        <v>47</v>
      </c>
      <c r="D37" s="347">
        <v>40693014.165000007</v>
      </c>
      <c r="E37" s="406">
        <v>102344.897</v>
      </c>
      <c r="F37" s="404">
        <v>40590669.268000007</v>
      </c>
      <c r="G37" s="405">
        <v>0</v>
      </c>
      <c r="H37" s="403">
        <v>0</v>
      </c>
      <c r="I37" s="406">
        <v>0</v>
      </c>
      <c r="J37" s="406">
        <v>540.19961000000001</v>
      </c>
      <c r="K37" s="406">
        <v>9381166.2170000002</v>
      </c>
      <c r="L37" s="403">
        <v>0</v>
      </c>
      <c r="M37" s="403">
        <v>9381166.2170000002</v>
      </c>
      <c r="N37" s="403">
        <v>0</v>
      </c>
      <c r="O37" s="407" t="s">
        <v>108</v>
      </c>
    </row>
    <row r="38" spans="1:15" ht="12.75" x14ac:dyDescent="0.2">
      <c r="A38" s="245"/>
      <c r="B38" s="440"/>
      <c r="C38" s="248" t="s">
        <v>48</v>
      </c>
      <c r="D38" s="339" t="s">
        <v>108</v>
      </c>
      <c r="E38" s="409" t="s">
        <v>108</v>
      </c>
      <c r="F38" s="408">
        <v>43076337.675999999</v>
      </c>
      <c r="G38" s="397">
        <v>0</v>
      </c>
      <c r="H38" s="395">
        <v>0</v>
      </c>
      <c r="I38" s="345">
        <v>0</v>
      </c>
      <c r="J38" s="409" t="s">
        <v>108</v>
      </c>
      <c r="K38" s="409">
        <v>6889050.8530000001</v>
      </c>
      <c r="L38" s="395">
        <v>0</v>
      </c>
      <c r="M38" s="395">
        <v>6889050.8530000001</v>
      </c>
      <c r="N38" s="395">
        <v>0</v>
      </c>
      <c r="O38" s="398">
        <v>0</v>
      </c>
    </row>
    <row r="39" spans="1:15" ht="12.75" x14ac:dyDescent="0.2">
      <c r="A39" s="245"/>
      <c r="B39" s="440"/>
      <c r="C39" s="248" t="s">
        <v>49</v>
      </c>
      <c r="D39" s="339" t="s">
        <v>108</v>
      </c>
      <c r="E39" s="409" t="s">
        <v>108</v>
      </c>
      <c r="F39" s="408">
        <v>3277810.0559999999</v>
      </c>
      <c r="G39" s="397">
        <v>0</v>
      </c>
      <c r="H39" s="395">
        <v>0</v>
      </c>
      <c r="I39" s="345">
        <v>0</v>
      </c>
      <c r="J39" s="409" t="s">
        <v>108</v>
      </c>
      <c r="K39" s="409">
        <v>434201.14</v>
      </c>
      <c r="L39" s="395">
        <v>0</v>
      </c>
      <c r="M39" s="395">
        <v>434201.14</v>
      </c>
      <c r="N39" s="395">
        <v>0</v>
      </c>
      <c r="O39" s="398">
        <v>0</v>
      </c>
    </row>
    <row r="40" spans="1:15" ht="12.75" x14ac:dyDescent="0.2">
      <c r="A40" s="245"/>
      <c r="B40" s="440"/>
      <c r="C40" s="248" t="s">
        <v>50</v>
      </c>
      <c r="D40" s="339" t="s">
        <v>108</v>
      </c>
      <c r="E40" s="409" t="s">
        <v>108</v>
      </c>
      <c r="F40" s="408">
        <v>0</v>
      </c>
      <c r="G40" s="397">
        <v>0</v>
      </c>
      <c r="H40" s="395">
        <v>0</v>
      </c>
      <c r="I40" s="345">
        <v>0</v>
      </c>
      <c r="J40" s="409" t="s">
        <v>108</v>
      </c>
      <c r="K40" s="409">
        <v>0</v>
      </c>
      <c r="L40" s="395">
        <v>0</v>
      </c>
      <c r="M40" s="395">
        <v>0</v>
      </c>
      <c r="N40" s="395">
        <v>0</v>
      </c>
      <c r="O40" s="398">
        <v>0</v>
      </c>
    </row>
    <row r="41" spans="1:15" ht="12.75" x14ac:dyDescent="0.2">
      <c r="A41" s="245"/>
      <c r="B41" s="440" t="s">
        <v>62</v>
      </c>
      <c r="C41" s="250" t="s">
        <v>47</v>
      </c>
      <c r="D41" s="347">
        <v>563439.86</v>
      </c>
      <c r="E41" s="403">
        <v>0</v>
      </c>
      <c r="F41" s="404">
        <v>563439.86</v>
      </c>
      <c r="G41" s="405">
        <v>0</v>
      </c>
      <c r="H41" s="403">
        <v>0</v>
      </c>
      <c r="I41" s="403">
        <v>0</v>
      </c>
      <c r="J41" s="403">
        <v>0</v>
      </c>
      <c r="K41" s="406">
        <v>173444.35000000003</v>
      </c>
      <c r="L41" s="403">
        <v>0</v>
      </c>
      <c r="M41" s="403">
        <v>173444.35000000003</v>
      </c>
      <c r="N41" s="403">
        <v>0</v>
      </c>
      <c r="O41" s="407">
        <v>0</v>
      </c>
    </row>
    <row r="42" spans="1:15" ht="12.75" x14ac:dyDescent="0.2">
      <c r="A42" s="245"/>
      <c r="B42" s="440"/>
      <c r="C42" s="249" t="s">
        <v>48</v>
      </c>
      <c r="D42" s="341" t="s">
        <v>108</v>
      </c>
      <c r="E42" s="426" t="s">
        <v>108</v>
      </c>
      <c r="F42" s="400">
        <v>0</v>
      </c>
      <c r="G42" s="401">
        <v>0</v>
      </c>
      <c r="H42" s="399">
        <v>0</v>
      </c>
      <c r="I42" s="399">
        <v>0</v>
      </c>
      <c r="J42" s="426" t="s">
        <v>108</v>
      </c>
      <c r="K42" s="399">
        <v>0</v>
      </c>
      <c r="L42" s="399">
        <v>0</v>
      </c>
      <c r="M42" s="399">
        <v>0</v>
      </c>
      <c r="N42" s="399">
        <v>0</v>
      </c>
      <c r="O42" s="402">
        <v>0</v>
      </c>
    </row>
    <row r="43" spans="1:15" ht="12.75" x14ac:dyDescent="0.2">
      <c r="A43" s="245"/>
      <c r="B43" s="440" t="s">
        <v>63</v>
      </c>
      <c r="C43" s="250" t="s">
        <v>47</v>
      </c>
      <c r="D43" s="347">
        <v>23521898.87591501</v>
      </c>
      <c r="E43" s="406">
        <v>2394885.66</v>
      </c>
      <c r="F43" s="404">
        <v>21127013.215915009</v>
      </c>
      <c r="G43" s="427">
        <v>0</v>
      </c>
      <c r="H43" s="406" t="s">
        <v>108</v>
      </c>
      <c r="I43" s="406" t="s">
        <v>108</v>
      </c>
      <c r="J43" s="406">
        <v>3840.5105000000003</v>
      </c>
      <c r="K43" s="406">
        <v>2441182.4892549999</v>
      </c>
      <c r="L43" s="406">
        <v>357</v>
      </c>
      <c r="M43" s="403">
        <v>2440825.4892549999</v>
      </c>
      <c r="N43" s="406">
        <v>22.05</v>
      </c>
      <c r="O43" s="407">
        <v>0</v>
      </c>
    </row>
    <row r="44" spans="1:15" ht="12.75" x14ac:dyDescent="0.2">
      <c r="A44" s="245"/>
      <c r="B44" s="440"/>
      <c r="C44" s="248" t="s">
        <v>48</v>
      </c>
      <c r="D44" s="339">
        <v>39708348.523199998</v>
      </c>
      <c r="E44" s="409">
        <v>5746762.3099999996</v>
      </c>
      <c r="F44" s="408">
        <v>33961586.213199995</v>
      </c>
      <c r="G44" s="428">
        <v>0</v>
      </c>
      <c r="H44" s="409">
        <v>0</v>
      </c>
      <c r="I44" s="395">
        <v>0</v>
      </c>
      <c r="J44" s="409">
        <v>25436.317140000003</v>
      </c>
      <c r="K44" s="409">
        <v>5097111.4598999992</v>
      </c>
      <c r="L44" s="395">
        <v>0</v>
      </c>
      <c r="M44" s="395">
        <v>5097111.4598999992</v>
      </c>
      <c r="N44" s="395">
        <v>0</v>
      </c>
      <c r="O44" s="398">
        <v>0</v>
      </c>
    </row>
    <row r="45" spans="1:15" ht="12.75" x14ac:dyDescent="0.2">
      <c r="A45" s="245"/>
      <c r="B45" s="440"/>
      <c r="C45" s="254" t="s">
        <v>49</v>
      </c>
      <c r="D45" s="379">
        <v>14211557.285399998</v>
      </c>
      <c r="E45" s="409">
        <v>691274.31</v>
      </c>
      <c r="F45" s="408">
        <v>13520282.975399997</v>
      </c>
      <c r="G45" s="428">
        <v>0</v>
      </c>
      <c r="H45" s="409">
        <v>0</v>
      </c>
      <c r="I45" s="395">
        <v>0</v>
      </c>
      <c r="J45" s="409">
        <v>1746.6673999999998</v>
      </c>
      <c r="K45" s="409">
        <v>1663417.2429000002</v>
      </c>
      <c r="L45" s="395">
        <v>0</v>
      </c>
      <c r="M45" s="395">
        <v>1663417.2429000002</v>
      </c>
      <c r="N45" s="395">
        <v>0</v>
      </c>
      <c r="O45" s="398">
        <v>0</v>
      </c>
    </row>
    <row r="46" spans="1:15" ht="12.75" x14ac:dyDescent="0.2">
      <c r="A46" s="245"/>
      <c r="B46" s="440"/>
      <c r="C46" s="255" t="s">
        <v>50</v>
      </c>
      <c r="D46" s="380" t="s">
        <v>108</v>
      </c>
      <c r="E46" s="426" t="s">
        <v>108</v>
      </c>
      <c r="F46" s="429">
        <v>7366815.9685999993</v>
      </c>
      <c r="G46" s="430">
        <v>0</v>
      </c>
      <c r="H46" s="426">
        <v>0</v>
      </c>
      <c r="I46" s="399">
        <v>0</v>
      </c>
      <c r="J46" s="399" t="s">
        <v>108</v>
      </c>
      <c r="K46" s="426">
        <v>741582.14659999998</v>
      </c>
      <c r="L46" s="399">
        <v>0</v>
      </c>
      <c r="M46" s="399">
        <v>741582.14659999998</v>
      </c>
      <c r="N46" s="426">
        <v>0</v>
      </c>
      <c r="O46" s="402">
        <v>0</v>
      </c>
    </row>
    <row r="47" spans="1:15" ht="12.75" x14ac:dyDescent="0.2">
      <c r="A47" s="245"/>
      <c r="B47" s="440" t="s">
        <v>64</v>
      </c>
      <c r="C47" s="256" t="s">
        <v>47</v>
      </c>
      <c r="D47" s="383">
        <v>58676162.132300004</v>
      </c>
      <c r="E47" s="406">
        <v>0</v>
      </c>
      <c r="F47" s="404">
        <v>58676162.132300004</v>
      </c>
      <c r="G47" s="405">
        <v>0</v>
      </c>
      <c r="H47" s="403">
        <v>0</v>
      </c>
      <c r="I47" s="403">
        <v>0</v>
      </c>
      <c r="J47" s="406">
        <v>0</v>
      </c>
      <c r="K47" s="406">
        <v>8798889.2119999994</v>
      </c>
      <c r="L47" s="403">
        <v>1.6</v>
      </c>
      <c r="M47" s="403">
        <v>8798887.6119999997</v>
      </c>
      <c r="N47" s="406">
        <v>25</v>
      </c>
      <c r="O47" s="407">
        <v>0</v>
      </c>
    </row>
    <row r="48" spans="1:15" ht="12.75" x14ac:dyDescent="0.2">
      <c r="A48" s="245"/>
      <c r="B48" s="440"/>
      <c r="C48" s="254" t="s">
        <v>48</v>
      </c>
      <c r="D48" s="379" t="s">
        <v>108</v>
      </c>
      <c r="E48" s="409" t="s">
        <v>108</v>
      </c>
      <c r="F48" s="408">
        <v>23732636.015590001</v>
      </c>
      <c r="G48" s="397">
        <v>0</v>
      </c>
      <c r="H48" s="395">
        <v>0</v>
      </c>
      <c r="I48" s="345">
        <v>0</v>
      </c>
      <c r="J48" s="409" t="s">
        <v>108</v>
      </c>
      <c r="K48" s="409">
        <v>4626420.6010950003</v>
      </c>
      <c r="L48" s="395">
        <v>6.4</v>
      </c>
      <c r="M48" s="395">
        <v>4626414.2010949999</v>
      </c>
      <c r="N48" s="395">
        <v>0</v>
      </c>
      <c r="O48" s="398">
        <v>0</v>
      </c>
    </row>
    <row r="49" spans="1:15" ht="12.75" x14ac:dyDescent="0.2">
      <c r="A49" s="245"/>
      <c r="B49" s="440"/>
      <c r="C49" s="254" t="s">
        <v>49</v>
      </c>
      <c r="D49" s="379" t="s">
        <v>108</v>
      </c>
      <c r="E49" s="395">
        <v>0</v>
      </c>
      <c r="F49" s="408" t="s">
        <v>108</v>
      </c>
      <c r="G49" s="397">
        <v>0</v>
      </c>
      <c r="H49" s="395">
        <v>0</v>
      </c>
      <c r="I49" s="395">
        <v>0</v>
      </c>
      <c r="J49" s="395">
        <v>0</v>
      </c>
      <c r="K49" s="409" t="s">
        <v>108</v>
      </c>
      <c r="L49" s="395">
        <v>0</v>
      </c>
      <c r="M49" s="395" t="s">
        <v>108</v>
      </c>
      <c r="N49" s="395">
        <v>0</v>
      </c>
      <c r="O49" s="398">
        <v>0</v>
      </c>
    </row>
    <row r="50" spans="1:15" ht="12.75" x14ac:dyDescent="0.2">
      <c r="A50" s="245"/>
      <c r="B50" s="440"/>
      <c r="C50" s="255" t="s">
        <v>50</v>
      </c>
      <c r="D50" s="380" t="s">
        <v>108</v>
      </c>
      <c r="E50" s="399">
        <v>0</v>
      </c>
      <c r="F50" s="429" t="s">
        <v>108</v>
      </c>
      <c r="G50" s="401">
        <v>0</v>
      </c>
      <c r="H50" s="399">
        <v>0</v>
      </c>
      <c r="I50" s="399">
        <v>0</v>
      </c>
      <c r="J50" s="399">
        <v>0</v>
      </c>
      <c r="K50" s="426" t="s">
        <v>108</v>
      </c>
      <c r="L50" s="399">
        <v>0</v>
      </c>
      <c r="M50" s="399" t="s">
        <v>108</v>
      </c>
      <c r="N50" s="399">
        <v>0</v>
      </c>
      <c r="O50" s="402">
        <v>0</v>
      </c>
    </row>
    <row r="51" spans="1:15" ht="12.75" x14ac:dyDescent="0.2">
      <c r="A51" s="245"/>
      <c r="B51" s="440" t="s">
        <v>65</v>
      </c>
      <c r="C51" s="257" t="s">
        <v>47</v>
      </c>
      <c r="D51" s="383">
        <v>7483346.0006000008</v>
      </c>
      <c r="E51" s="403">
        <v>0</v>
      </c>
      <c r="F51" s="404">
        <v>7483346.0006000008</v>
      </c>
      <c r="G51" s="405">
        <v>0</v>
      </c>
      <c r="H51" s="403">
        <v>0</v>
      </c>
      <c r="I51" s="403">
        <v>0</v>
      </c>
      <c r="J51" s="403">
        <v>0</v>
      </c>
      <c r="K51" s="406">
        <v>1176732.9028000003</v>
      </c>
      <c r="L51" s="403">
        <v>0</v>
      </c>
      <c r="M51" s="403">
        <v>1176732.9028000003</v>
      </c>
      <c r="N51" s="403">
        <v>0</v>
      </c>
      <c r="O51" s="407">
        <v>0</v>
      </c>
    </row>
    <row r="52" spans="1:15" ht="12.75" x14ac:dyDescent="0.2">
      <c r="A52" s="245"/>
      <c r="B52" s="440"/>
      <c r="C52" s="254" t="s">
        <v>48</v>
      </c>
      <c r="D52" s="379">
        <v>24955032.418199997</v>
      </c>
      <c r="E52" s="395">
        <v>0</v>
      </c>
      <c r="F52" s="408">
        <v>24955032.418199997</v>
      </c>
      <c r="G52" s="397">
        <v>0</v>
      </c>
      <c r="H52" s="395">
        <v>0</v>
      </c>
      <c r="I52" s="395">
        <v>0</v>
      </c>
      <c r="J52" s="395">
        <v>0</v>
      </c>
      <c r="K52" s="409">
        <v>3428545.5604000003</v>
      </c>
      <c r="L52" s="395">
        <v>0</v>
      </c>
      <c r="M52" s="395">
        <v>3428545.5604000003</v>
      </c>
      <c r="N52" s="395">
        <v>0</v>
      </c>
      <c r="O52" s="398">
        <v>0</v>
      </c>
    </row>
    <row r="53" spans="1:15" ht="12.75" x14ac:dyDescent="0.2">
      <c r="A53" s="245"/>
      <c r="B53" s="440"/>
      <c r="C53" s="258" t="s">
        <v>49</v>
      </c>
      <c r="D53" s="379">
        <v>7541843.7473999988</v>
      </c>
      <c r="E53" s="395">
        <v>0</v>
      </c>
      <c r="F53" s="408">
        <v>7541843.7473999988</v>
      </c>
      <c r="G53" s="397">
        <v>0</v>
      </c>
      <c r="H53" s="395">
        <v>0</v>
      </c>
      <c r="I53" s="395">
        <v>0</v>
      </c>
      <c r="J53" s="395">
        <v>0</v>
      </c>
      <c r="K53" s="409">
        <v>570206.86160000006</v>
      </c>
      <c r="L53" s="395">
        <v>0</v>
      </c>
      <c r="M53" s="395">
        <v>570206.86160000006</v>
      </c>
      <c r="N53" s="395">
        <v>0</v>
      </c>
      <c r="O53" s="398">
        <v>0</v>
      </c>
    </row>
    <row r="54" spans="1:15" ht="12.75" x14ac:dyDescent="0.2">
      <c r="A54" s="245"/>
      <c r="B54" s="440"/>
      <c r="C54" s="255" t="s">
        <v>50</v>
      </c>
      <c r="D54" s="380" t="s">
        <v>108</v>
      </c>
      <c r="E54" s="399">
        <v>0</v>
      </c>
      <c r="F54" s="429" t="s">
        <v>108</v>
      </c>
      <c r="G54" s="401">
        <v>0</v>
      </c>
      <c r="H54" s="399">
        <v>0</v>
      </c>
      <c r="I54" s="399">
        <v>0</v>
      </c>
      <c r="J54" s="399">
        <v>0</v>
      </c>
      <c r="K54" s="426" t="s">
        <v>108</v>
      </c>
      <c r="L54" s="399">
        <v>0</v>
      </c>
      <c r="M54" s="399" t="s">
        <v>108</v>
      </c>
      <c r="N54" s="399">
        <v>0</v>
      </c>
      <c r="O54" s="402">
        <v>0</v>
      </c>
    </row>
    <row r="55" spans="1:15" ht="21" customHeight="1" thickBot="1" x14ac:dyDescent="0.25">
      <c r="A55" s="245"/>
      <c r="B55" s="441" t="s">
        <v>66</v>
      </c>
      <c r="C55" s="442"/>
      <c r="D55" s="384">
        <v>868786243.79000008</v>
      </c>
      <c r="E55" s="384">
        <v>59434421.579999998</v>
      </c>
      <c r="F55" s="384">
        <v>809351822.21000004</v>
      </c>
      <c r="G55" s="387">
        <v>509985.43</v>
      </c>
      <c r="H55" s="385">
        <v>77866.649999999994</v>
      </c>
      <c r="I55" s="385">
        <v>55687.45</v>
      </c>
      <c r="J55" s="385">
        <v>379216.35</v>
      </c>
      <c r="K55" s="385">
        <v>272985706.63999999</v>
      </c>
      <c r="L55" s="385">
        <v>2702.25</v>
      </c>
      <c r="M55" s="385">
        <v>272983004.38999999</v>
      </c>
      <c r="N55" s="385">
        <v>1117.52</v>
      </c>
      <c r="O55" s="385">
        <v>77.98</v>
      </c>
    </row>
    <row r="56" spans="1:15" ht="12" thickTop="1" x14ac:dyDescent="0.2"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</row>
    <row r="57" spans="1:15" x14ac:dyDescent="0.2">
      <c r="B57" s="175" t="s">
        <v>67</v>
      </c>
      <c r="C57" s="139"/>
      <c r="D57" s="137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</row>
    <row r="58" spans="1:15" x14ac:dyDescent="0.2">
      <c r="B58" s="175" t="s">
        <v>110</v>
      </c>
      <c r="C58" s="139"/>
      <c r="D58" s="137"/>
      <c r="E58" s="137"/>
      <c r="F58" s="137"/>
      <c r="G58" s="176"/>
      <c r="H58" s="176"/>
      <c r="I58" s="176"/>
      <c r="J58" s="176"/>
      <c r="K58" s="176"/>
      <c r="L58" s="176"/>
      <c r="M58" s="176"/>
      <c r="N58" s="176"/>
      <c r="O58" s="176"/>
    </row>
    <row r="59" spans="1:15" x14ac:dyDescent="0.2">
      <c r="B59" s="139"/>
      <c r="C59" s="139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</row>
    <row r="60" spans="1:15" x14ac:dyDescent="0.2">
      <c r="B60" s="139"/>
      <c r="C60" s="139"/>
      <c r="D60" s="137"/>
      <c r="E60" s="137"/>
      <c r="F60" s="137"/>
      <c r="G60" s="139"/>
      <c r="H60" s="139"/>
      <c r="I60" s="139"/>
      <c r="J60" s="139"/>
      <c r="K60" s="139"/>
      <c r="L60" s="139"/>
      <c r="M60" s="139"/>
      <c r="N60" s="139"/>
      <c r="O60" s="139"/>
    </row>
    <row r="61" spans="1:15" x14ac:dyDescent="0.2">
      <c r="B61" s="139"/>
      <c r="C61" s="139"/>
      <c r="D61" s="139"/>
      <c r="E61" s="176"/>
      <c r="F61" s="139"/>
      <c r="G61" s="139"/>
      <c r="H61" s="139"/>
      <c r="I61" s="139"/>
      <c r="J61" s="139"/>
      <c r="K61" s="139"/>
      <c r="L61" s="139"/>
      <c r="M61" s="139"/>
      <c r="N61" s="139"/>
      <c r="O61" s="139"/>
    </row>
  </sheetData>
  <mergeCells count="21">
    <mergeCell ref="B25:B27"/>
    <mergeCell ref="B1:O1"/>
    <mergeCell ref="B3:B4"/>
    <mergeCell ref="C3:C4"/>
    <mergeCell ref="D3:F3"/>
    <mergeCell ref="G3:O3"/>
    <mergeCell ref="B5:B8"/>
    <mergeCell ref="B9:B11"/>
    <mergeCell ref="B12:B13"/>
    <mergeCell ref="B15:B17"/>
    <mergeCell ref="B18:B20"/>
    <mergeCell ref="B21:B24"/>
    <mergeCell ref="B47:B50"/>
    <mergeCell ref="B51:B54"/>
    <mergeCell ref="B55:C55"/>
    <mergeCell ref="B28:B30"/>
    <mergeCell ref="B31:B32"/>
    <mergeCell ref="B33:B36"/>
    <mergeCell ref="B37:B40"/>
    <mergeCell ref="B41:B42"/>
    <mergeCell ref="B43:B46"/>
  </mergeCells>
  <pageMargins left="0" right="0" top="0.59055118110236227" bottom="0" header="0" footer="0"/>
  <pageSetup paperSize="9" scale="58" orientation="landscape" r:id="rId1"/>
  <headerFooter alignWithMargins="0"/>
  <rowBreaks count="1" manualBreakCount="1">
    <brk id="58" max="16383" man="1"/>
  </rowBreaks>
  <colBreaks count="1" manualBreakCount="1">
    <brk id="15" max="57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47" t="s">
        <v>81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customHeight="1" thickTop="1" x14ac:dyDescent="0.2">
      <c r="B5" s="460" t="s">
        <v>46</v>
      </c>
      <c r="C5" s="87" t="s">
        <v>47</v>
      </c>
      <c r="D5" s="108">
        <v>133940146.77389994</v>
      </c>
      <c r="E5" s="109">
        <v>1806896.3419999778</v>
      </c>
      <c r="F5" s="110">
        <v>132133250.43189996</v>
      </c>
      <c r="G5" s="31">
        <v>21867.358</v>
      </c>
      <c r="H5" s="111"/>
      <c r="I5" s="29">
        <v>100</v>
      </c>
      <c r="J5" s="29">
        <v>71439.854999999996</v>
      </c>
      <c r="K5" s="109">
        <v>222668679.55960006</v>
      </c>
      <c r="L5" s="30"/>
      <c r="M5" s="34">
        <v>14.428000000000001</v>
      </c>
    </row>
    <row r="6" spans="2:13" ht="12.75" x14ac:dyDescent="0.2">
      <c r="B6" s="461"/>
      <c r="C6" s="27" t="s">
        <v>48</v>
      </c>
      <c r="D6" s="112">
        <v>30462656.996299997</v>
      </c>
      <c r="E6" s="113">
        <v>2637113.3080000021</v>
      </c>
      <c r="F6" s="114">
        <v>27825543.688299995</v>
      </c>
      <c r="G6" s="37">
        <v>50669.659200000002</v>
      </c>
      <c r="H6" s="115"/>
      <c r="I6" s="35">
        <v>1797.7190000000001</v>
      </c>
      <c r="J6" s="35">
        <v>70198.149999999994</v>
      </c>
      <c r="K6" s="113">
        <v>17078643.080299996</v>
      </c>
      <c r="L6" s="36"/>
      <c r="M6" s="39"/>
    </row>
    <row r="7" spans="2:13" ht="12.75" x14ac:dyDescent="0.2">
      <c r="B7" s="461"/>
      <c r="C7" s="27" t="s">
        <v>49</v>
      </c>
      <c r="D7" s="112">
        <v>17729759.803100005</v>
      </c>
      <c r="E7" s="113">
        <v>754622.8200000003</v>
      </c>
      <c r="F7" s="114">
        <v>16975136.983100004</v>
      </c>
      <c r="G7" s="37">
        <v>30612.919099999999</v>
      </c>
      <c r="H7" s="115"/>
      <c r="I7" s="35">
        <v>536.98099999999999</v>
      </c>
      <c r="J7" s="35"/>
      <c r="K7" s="113">
        <v>7091855.1900999984</v>
      </c>
      <c r="L7" s="36"/>
      <c r="M7" s="39"/>
    </row>
    <row r="8" spans="2:13" ht="12.75" x14ac:dyDescent="0.2">
      <c r="B8" s="461"/>
      <c r="C8" s="40" t="s">
        <v>50</v>
      </c>
      <c r="D8" s="116">
        <v>534712.40669999993</v>
      </c>
      <c r="E8" s="117">
        <v>25333.439999999944</v>
      </c>
      <c r="F8" s="118">
        <v>509378.96669999999</v>
      </c>
      <c r="G8" s="44">
        <v>3166.8537000000001</v>
      </c>
      <c r="H8" s="119"/>
      <c r="I8" s="42"/>
      <c r="J8" s="42"/>
      <c r="K8" s="117">
        <v>90248.000000000015</v>
      </c>
      <c r="L8" s="43"/>
      <c r="M8" s="46"/>
    </row>
    <row r="9" spans="2:13" ht="12.75" x14ac:dyDescent="0.2">
      <c r="B9" s="458" t="s">
        <v>51</v>
      </c>
      <c r="C9" s="47" t="s">
        <v>47</v>
      </c>
      <c r="D9" s="120">
        <v>2162585.1170000001</v>
      </c>
      <c r="E9" s="121">
        <v>28411.760000000242</v>
      </c>
      <c r="F9" s="122">
        <v>2134173.3569999998</v>
      </c>
      <c r="G9" s="51"/>
      <c r="H9" s="123"/>
      <c r="I9" s="49">
        <v>351.5</v>
      </c>
      <c r="J9" s="49">
        <v>1868.395</v>
      </c>
      <c r="K9" s="121">
        <v>969622.7</v>
      </c>
      <c r="L9" s="50"/>
      <c r="M9" s="54">
        <v>3.3050000000000002</v>
      </c>
    </row>
    <row r="10" spans="2:13" ht="12.75" x14ac:dyDescent="0.2">
      <c r="B10" s="459"/>
      <c r="C10" s="27" t="s">
        <v>48</v>
      </c>
      <c r="D10" s="112">
        <v>1143638.1910000001</v>
      </c>
      <c r="E10" s="113"/>
      <c r="F10" s="114">
        <v>1143638.1910000001</v>
      </c>
      <c r="G10" s="37"/>
      <c r="H10" s="115"/>
      <c r="I10" s="35"/>
      <c r="J10" s="35"/>
      <c r="K10" s="113">
        <v>571200.80000000005</v>
      </c>
      <c r="L10" s="36"/>
      <c r="M10" s="39"/>
    </row>
    <row r="11" spans="2:13" ht="12.75" x14ac:dyDescent="0.2">
      <c r="B11" s="459"/>
      <c r="C11" s="27" t="s">
        <v>49</v>
      </c>
      <c r="D11" s="108">
        <v>1310574.7520000001</v>
      </c>
      <c r="E11" s="109"/>
      <c r="F11" s="110">
        <v>1310574.7520000001</v>
      </c>
      <c r="G11" s="37"/>
      <c r="H11" s="113"/>
      <c r="I11" s="38"/>
      <c r="J11" s="35"/>
      <c r="K11" s="113">
        <v>601651.5</v>
      </c>
      <c r="L11" s="36"/>
      <c r="M11" s="39"/>
    </row>
    <row r="12" spans="2:13" ht="12.75" x14ac:dyDescent="0.2">
      <c r="B12" s="460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458" t="s">
        <v>52</v>
      </c>
      <c r="C13" s="47" t="s">
        <v>47</v>
      </c>
      <c r="D13" s="120">
        <v>476619</v>
      </c>
      <c r="E13" s="121"/>
      <c r="F13" s="122">
        <v>476619</v>
      </c>
      <c r="G13" s="51"/>
      <c r="H13" s="123"/>
      <c r="I13" s="49"/>
      <c r="J13" s="49">
        <v>422</v>
      </c>
      <c r="K13" s="121">
        <v>203315</v>
      </c>
      <c r="L13" s="50"/>
      <c r="M13" s="54">
        <v>0.38700000000000001</v>
      </c>
    </row>
    <row r="14" spans="2:13" ht="12.75" x14ac:dyDescent="0.2">
      <c r="B14" s="459"/>
      <c r="C14" s="27" t="s">
        <v>48</v>
      </c>
      <c r="D14" s="112">
        <v>5380935.2000000002</v>
      </c>
      <c r="E14" s="113">
        <v>4785207.2</v>
      </c>
      <c r="F14" s="114">
        <v>595728</v>
      </c>
      <c r="G14" s="37"/>
      <c r="H14" s="115"/>
      <c r="I14" s="35"/>
      <c r="J14" s="35">
        <v>117520</v>
      </c>
      <c r="K14" s="113">
        <v>103600</v>
      </c>
      <c r="L14" s="36"/>
      <c r="M14" s="39"/>
    </row>
    <row r="15" spans="2:13" ht="12.75" x14ac:dyDescent="0.2">
      <c r="B15" s="459"/>
      <c r="C15" s="27" t="s">
        <v>49</v>
      </c>
      <c r="D15" s="108">
        <v>1628965.69</v>
      </c>
      <c r="E15" s="109">
        <v>454850.80000000005</v>
      </c>
      <c r="F15" s="110">
        <v>1174114.8899999999</v>
      </c>
      <c r="G15" s="37"/>
      <c r="H15" s="113"/>
      <c r="I15" s="38"/>
      <c r="J15" s="35">
        <v>1880</v>
      </c>
      <c r="K15" s="113">
        <v>375800</v>
      </c>
      <c r="L15" s="36"/>
      <c r="M15" s="39"/>
    </row>
    <row r="16" spans="2:13" ht="12.75" x14ac:dyDescent="0.2">
      <c r="B16" s="460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458" t="s">
        <v>53</v>
      </c>
      <c r="C17" s="47" t="s">
        <v>47</v>
      </c>
      <c r="D17" s="120"/>
      <c r="E17" s="121"/>
      <c r="F17" s="122"/>
      <c r="G17" s="51"/>
      <c r="H17" s="123"/>
      <c r="I17" s="49">
        <v>17.420000000000002</v>
      </c>
      <c r="J17" s="49"/>
      <c r="K17" s="121"/>
      <c r="L17" s="50"/>
      <c r="M17" s="54"/>
    </row>
    <row r="18" spans="2:13" ht="12.75" x14ac:dyDescent="0.2">
      <c r="B18" s="459"/>
      <c r="C18" s="27" t="s">
        <v>48</v>
      </c>
      <c r="D18" s="112">
        <v>1687915</v>
      </c>
      <c r="E18" s="113"/>
      <c r="F18" s="114">
        <v>1687915</v>
      </c>
      <c r="G18" s="37"/>
      <c r="H18" s="115"/>
      <c r="I18" s="35">
        <v>50</v>
      </c>
      <c r="J18" s="35"/>
      <c r="K18" s="113">
        <v>280110</v>
      </c>
      <c r="L18" s="36"/>
      <c r="M18" s="39"/>
    </row>
    <row r="19" spans="2:13" ht="12.75" x14ac:dyDescent="0.2">
      <c r="B19" s="459"/>
      <c r="C19" s="27" t="s">
        <v>49</v>
      </c>
      <c r="D19" s="108">
        <v>580535</v>
      </c>
      <c r="E19" s="109"/>
      <c r="F19" s="110">
        <v>580535</v>
      </c>
      <c r="G19" s="37"/>
      <c r="H19" s="113"/>
      <c r="I19" s="38"/>
      <c r="J19" s="35"/>
      <c r="K19" s="113">
        <v>102190</v>
      </c>
      <c r="L19" s="36"/>
      <c r="M19" s="39"/>
    </row>
    <row r="20" spans="2:13" ht="12.75" x14ac:dyDescent="0.2">
      <c r="B20" s="460"/>
      <c r="C20" s="40" t="s">
        <v>50</v>
      </c>
      <c r="D20" s="124">
        <v>1594186</v>
      </c>
      <c r="E20" s="125"/>
      <c r="F20" s="126">
        <v>1594186</v>
      </c>
      <c r="G20" s="31"/>
      <c r="H20" s="111"/>
      <c r="I20" s="29"/>
      <c r="J20" s="29"/>
      <c r="K20" s="109">
        <v>291000</v>
      </c>
      <c r="L20" s="30"/>
      <c r="M20" s="34"/>
    </row>
    <row r="21" spans="2:13" ht="12.75" x14ac:dyDescent="0.2">
      <c r="B21" s="458" t="s">
        <v>54</v>
      </c>
      <c r="C21" s="47" t="s">
        <v>47</v>
      </c>
      <c r="D21" s="120">
        <v>380130.33499999996</v>
      </c>
      <c r="E21" s="121">
        <v>3199.9949999999953</v>
      </c>
      <c r="F21" s="122">
        <v>376930.33999999997</v>
      </c>
      <c r="G21" s="51"/>
      <c r="H21" s="123"/>
      <c r="I21" s="49">
        <v>105</v>
      </c>
      <c r="J21" s="49">
        <v>588.37400000000002</v>
      </c>
      <c r="K21" s="121">
        <v>173504.35</v>
      </c>
      <c r="L21" s="50"/>
      <c r="M21" s="54"/>
    </row>
    <row r="22" spans="2:13" ht="12.75" x14ac:dyDescent="0.2">
      <c r="B22" s="459"/>
      <c r="C22" s="27" t="s">
        <v>48</v>
      </c>
      <c r="D22" s="112">
        <v>105204.255</v>
      </c>
      <c r="E22" s="113">
        <v>204.25500000000466</v>
      </c>
      <c r="F22" s="114">
        <v>105000</v>
      </c>
      <c r="G22" s="37"/>
      <c r="H22" s="115"/>
      <c r="I22" s="35">
        <v>30</v>
      </c>
      <c r="J22" s="35">
        <v>32.04</v>
      </c>
      <c r="K22" s="113">
        <v>35000</v>
      </c>
      <c r="L22" s="36"/>
      <c r="M22" s="39"/>
    </row>
    <row r="23" spans="2:13" ht="12.75" x14ac:dyDescent="0.2">
      <c r="B23" s="459"/>
      <c r="C23" s="27" t="s">
        <v>49</v>
      </c>
      <c r="D23" s="108">
        <v>2030000</v>
      </c>
      <c r="E23" s="109"/>
      <c r="F23" s="110">
        <v>2030000</v>
      </c>
      <c r="G23" s="37"/>
      <c r="H23" s="113"/>
      <c r="I23" s="38"/>
      <c r="J23" s="35"/>
      <c r="K23" s="113">
        <v>1095000</v>
      </c>
      <c r="L23" s="36"/>
      <c r="M23" s="39"/>
    </row>
    <row r="24" spans="2:13" ht="12.75" x14ac:dyDescent="0.2">
      <c r="B24" s="460"/>
      <c r="C24" s="40" t="s">
        <v>50</v>
      </c>
      <c r="D24" s="124">
        <v>480000</v>
      </c>
      <c r="E24" s="125"/>
      <c r="F24" s="126">
        <v>480000</v>
      </c>
      <c r="G24" s="31"/>
      <c r="H24" s="111"/>
      <c r="I24" s="29"/>
      <c r="J24" s="29"/>
      <c r="K24" s="109">
        <v>260000</v>
      </c>
      <c r="L24" s="30"/>
      <c r="M24" s="34"/>
    </row>
    <row r="25" spans="2:13" ht="12.75" x14ac:dyDescent="0.2">
      <c r="B25" s="461" t="s">
        <v>55</v>
      </c>
      <c r="C25" s="47" t="s">
        <v>47</v>
      </c>
      <c r="D25" s="120"/>
      <c r="E25" s="121"/>
      <c r="F25" s="122"/>
      <c r="G25" s="51"/>
      <c r="H25" s="123"/>
      <c r="I25" s="49"/>
      <c r="J25" s="49">
        <v>900</v>
      </c>
      <c r="K25" s="121">
        <v>3000</v>
      </c>
      <c r="L25" s="50"/>
      <c r="M25" s="54">
        <v>7</v>
      </c>
    </row>
    <row r="26" spans="2:13" ht="12.75" x14ac:dyDescent="0.2">
      <c r="B26" s="461"/>
      <c r="C26" s="27" t="s">
        <v>48</v>
      </c>
      <c r="D26" s="112">
        <v>2091000</v>
      </c>
      <c r="E26" s="113"/>
      <c r="F26" s="114">
        <v>2091000</v>
      </c>
      <c r="G26" s="37"/>
      <c r="H26" s="115"/>
      <c r="I26" s="35"/>
      <c r="J26" s="35"/>
      <c r="K26" s="113">
        <v>1150000</v>
      </c>
      <c r="L26" s="36"/>
      <c r="M26" s="39"/>
    </row>
    <row r="27" spans="2:13" ht="12.75" x14ac:dyDescent="0.2">
      <c r="B27" s="46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458" t="s">
        <v>56</v>
      </c>
      <c r="C28" s="47" t="s">
        <v>47</v>
      </c>
      <c r="D28" s="120">
        <v>92300</v>
      </c>
      <c r="E28" s="121">
        <v>7500</v>
      </c>
      <c r="F28" s="122">
        <v>84800</v>
      </c>
      <c r="G28" s="51">
        <v>248</v>
      </c>
      <c r="H28" s="123"/>
      <c r="I28" s="49"/>
      <c r="J28" s="49">
        <v>324.39999999999998</v>
      </c>
      <c r="K28" s="121">
        <v>160940</v>
      </c>
      <c r="L28" s="50"/>
      <c r="M28" s="54"/>
    </row>
    <row r="29" spans="2:13" ht="12.75" x14ac:dyDescent="0.2">
      <c r="B29" s="459"/>
      <c r="C29" s="27" t="s">
        <v>48</v>
      </c>
      <c r="D29" s="112">
        <v>1414400</v>
      </c>
      <c r="E29" s="113">
        <v>977700</v>
      </c>
      <c r="F29" s="114">
        <v>436700</v>
      </c>
      <c r="G29" s="37">
        <v>40101</v>
      </c>
      <c r="H29" s="115"/>
      <c r="I29" s="35"/>
      <c r="J29" s="35">
        <v>7020</v>
      </c>
      <c r="K29" s="113">
        <v>346740</v>
      </c>
      <c r="L29" s="36"/>
      <c r="M29" s="39"/>
    </row>
    <row r="30" spans="2:13" ht="12.75" x14ac:dyDescent="0.2">
      <c r="B30" s="459"/>
      <c r="C30" s="27" t="s">
        <v>49</v>
      </c>
      <c r="D30" s="108">
        <v>3065500</v>
      </c>
      <c r="E30" s="109">
        <v>400000</v>
      </c>
      <c r="F30" s="110">
        <v>2665500</v>
      </c>
      <c r="G30" s="37">
        <v>40062</v>
      </c>
      <c r="H30" s="113"/>
      <c r="I30" s="38"/>
      <c r="J30" s="35"/>
      <c r="K30" s="113">
        <v>1183610</v>
      </c>
      <c r="L30" s="36"/>
      <c r="M30" s="39"/>
    </row>
    <row r="31" spans="2:13" ht="12.75" x14ac:dyDescent="0.2">
      <c r="B31" s="460"/>
      <c r="C31" s="40" t="s">
        <v>50</v>
      </c>
      <c r="D31" s="124"/>
      <c r="E31" s="125"/>
      <c r="F31" s="126"/>
      <c r="G31" s="31"/>
      <c r="H31" s="111"/>
      <c r="I31" s="29"/>
      <c r="J31" s="29"/>
      <c r="K31" s="109"/>
      <c r="L31" s="30"/>
      <c r="M31" s="34"/>
    </row>
    <row r="32" spans="2:13" ht="12.75" x14ac:dyDescent="0.2">
      <c r="B32" s="46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46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458" t="s">
        <v>57</v>
      </c>
      <c r="C34" s="47" t="s">
        <v>47</v>
      </c>
      <c r="D34" s="120">
        <v>3813335.5965</v>
      </c>
      <c r="E34" s="121">
        <v>389429.05299999984</v>
      </c>
      <c r="F34" s="122">
        <v>3423906.5435000001</v>
      </c>
      <c r="G34" s="51"/>
      <c r="H34" s="123"/>
      <c r="I34" s="49">
        <v>328.6</v>
      </c>
      <c r="J34" s="49">
        <v>3925</v>
      </c>
      <c r="K34" s="121">
        <v>1466993</v>
      </c>
      <c r="L34" s="50"/>
      <c r="M34" s="54">
        <v>0.2</v>
      </c>
    </row>
    <row r="35" spans="2:13" ht="12.75" x14ac:dyDescent="0.2">
      <c r="B35" s="459"/>
      <c r="C35" s="27" t="s">
        <v>48</v>
      </c>
      <c r="D35" s="112">
        <v>7356389.9134999998</v>
      </c>
      <c r="E35" s="113">
        <v>1488317.9670000002</v>
      </c>
      <c r="F35" s="114">
        <v>5868071.9464999996</v>
      </c>
      <c r="G35" s="37"/>
      <c r="H35" s="115"/>
      <c r="I35" s="35"/>
      <c r="J35" s="35">
        <v>13720</v>
      </c>
      <c r="K35" s="113">
        <v>2889825</v>
      </c>
      <c r="L35" s="36"/>
      <c r="M35" s="39">
        <v>19.88</v>
      </c>
    </row>
    <row r="36" spans="2:13" ht="12.75" x14ac:dyDescent="0.2">
      <c r="B36" s="459"/>
      <c r="C36" s="27" t="s">
        <v>49</v>
      </c>
      <c r="D36" s="108">
        <v>3305475</v>
      </c>
      <c r="E36" s="109"/>
      <c r="F36" s="110">
        <v>3305475</v>
      </c>
      <c r="G36" s="37"/>
      <c r="H36" s="113"/>
      <c r="I36" s="38"/>
      <c r="J36" s="35"/>
      <c r="K36" s="113">
        <v>1867500</v>
      </c>
      <c r="L36" s="36"/>
      <c r="M36" s="39"/>
    </row>
    <row r="37" spans="2:13" ht="12.75" x14ac:dyDescent="0.2">
      <c r="B37" s="460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461" t="s">
        <v>58</v>
      </c>
      <c r="C38" s="47" t="s">
        <v>47</v>
      </c>
      <c r="D38" s="120">
        <v>1491023.3</v>
      </c>
      <c r="E38" s="121">
        <v>153243.30000000005</v>
      </c>
      <c r="F38" s="122">
        <v>1337780</v>
      </c>
      <c r="G38" s="51">
        <v>2500</v>
      </c>
      <c r="H38" s="123"/>
      <c r="I38" s="49"/>
      <c r="J38" s="49">
        <v>5441</v>
      </c>
      <c r="K38" s="121">
        <v>743422</v>
      </c>
      <c r="L38" s="50"/>
      <c r="M38" s="54">
        <v>2.754</v>
      </c>
    </row>
    <row r="39" spans="2:13" ht="12.75" x14ac:dyDescent="0.2">
      <c r="B39" s="461"/>
      <c r="C39" s="27" t="s">
        <v>48</v>
      </c>
      <c r="D39" s="112">
        <v>3155608.17</v>
      </c>
      <c r="E39" s="113">
        <v>27625</v>
      </c>
      <c r="F39" s="114">
        <v>3127983.17</v>
      </c>
      <c r="G39" s="37">
        <v>42500</v>
      </c>
      <c r="H39" s="115"/>
      <c r="I39" s="35"/>
      <c r="J39" s="35"/>
      <c r="K39" s="113">
        <v>1587400</v>
      </c>
      <c r="L39" s="36"/>
      <c r="M39" s="39"/>
    </row>
    <row r="40" spans="2:13" ht="12.75" x14ac:dyDescent="0.2">
      <c r="B40" s="461"/>
      <c r="C40" s="66" t="s">
        <v>49</v>
      </c>
      <c r="D40" s="108">
        <v>315650</v>
      </c>
      <c r="E40" s="109">
        <v>3250</v>
      </c>
      <c r="F40" s="110">
        <v>312400</v>
      </c>
      <c r="G40" s="31">
        <v>5000</v>
      </c>
      <c r="H40" s="111"/>
      <c r="I40" s="29"/>
      <c r="J40" s="29"/>
      <c r="K40" s="109">
        <v>170000</v>
      </c>
      <c r="L40" s="30"/>
      <c r="M40" s="34"/>
    </row>
    <row r="41" spans="2:13" ht="12.75" x14ac:dyDescent="0.2">
      <c r="B41" s="461" t="s">
        <v>59</v>
      </c>
      <c r="C41" s="47" t="s">
        <v>47</v>
      </c>
      <c r="D41" s="120">
        <v>716306.39999999991</v>
      </c>
      <c r="E41" s="121">
        <v>232711.33999999991</v>
      </c>
      <c r="F41" s="122">
        <v>483595.06</v>
      </c>
      <c r="G41" s="51"/>
      <c r="H41" s="123"/>
      <c r="I41" s="49">
        <v>2963.15</v>
      </c>
      <c r="J41" s="49">
        <v>154.9</v>
      </c>
      <c r="K41" s="121">
        <v>80400.75</v>
      </c>
      <c r="L41" s="50"/>
      <c r="M41" s="54">
        <v>0.1</v>
      </c>
    </row>
    <row r="42" spans="2:13" ht="12.75" x14ac:dyDescent="0.2">
      <c r="B42" s="461"/>
      <c r="C42" s="27" t="s">
        <v>48</v>
      </c>
      <c r="D42" s="112">
        <v>9923.81</v>
      </c>
      <c r="E42" s="113">
        <v>7805.0599999999995</v>
      </c>
      <c r="F42" s="114">
        <v>2118.75</v>
      </c>
      <c r="G42" s="37"/>
      <c r="H42" s="115"/>
      <c r="I42" s="35">
        <v>126.85</v>
      </c>
      <c r="J42" s="35">
        <v>2.1</v>
      </c>
      <c r="K42" s="113">
        <v>375</v>
      </c>
      <c r="L42" s="36"/>
      <c r="M42" s="39"/>
    </row>
    <row r="43" spans="2:13" ht="12.75" x14ac:dyDescent="0.2">
      <c r="B43" s="46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458" t="s">
        <v>60</v>
      </c>
      <c r="C44" s="47" t="s">
        <v>47</v>
      </c>
      <c r="D44" s="120">
        <v>6526325.6170000006</v>
      </c>
      <c r="E44" s="121">
        <v>3000</v>
      </c>
      <c r="F44" s="122">
        <v>6523325.6170000006</v>
      </c>
      <c r="G44" s="51"/>
      <c r="H44" s="123"/>
      <c r="I44" s="49"/>
      <c r="J44" s="49">
        <v>20</v>
      </c>
      <c r="K44" s="121">
        <v>2261023.46</v>
      </c>
      <c r="L44" s="50"/>
      <c r="M44" s="54"/>
    </row>
    <row r="45" spans="2:13" ht="12.75" x14ac:dyDescent="0.2">
      <c r="B45" s="459"/>
      <c r="C45" s="27" t="s">
        <v>48</v>
      </c>
      <c r="D45" s="112">
        <v>6549735.4569999995</v>
      </c>
      <c r="E45" s="113">
        <v>488961.59999999963</v>
      </c>
      <c r="F45" s="114">
        <v>6060773.8569999998</v>
      </c>
      <c r="G45" s="37"/>
      <c r="H45" s="115"/>
      <c r="I45" s="35"/>
      <c r="J45" s="35">
        <v>1438.12248</v>
      </c>
      <c r="K45" s="113">
        <v>2108395.8100000005</v>
      </c>
      <c r="L45" s="36"/>
      <c r="M45" s="39"/>
    </row>
    <row r="46" spans="2:13" ht="12.75" x14ac:dyDescent="0.2">
      <c r="B46" s="459"/>
      <c r="C46" s="27" t="s">
        <v>49</v>
      </c>
      <c r="D46" s="108">
        <v>5011195.2960000001</v>
      </c>
      <c r="E46" s="109">
        <v>1548378.4</v>
      </c>
      <c r="F46" s="110">
        <v>3462816.8960000002</v>
      </c>
      <c r="G46" s="37"/>
      <c r="H46" s="113"/>
      <c r="I46" s="38"/>
      <c r="J46" s="35">
        <v>4554.0545199999997</v>
      </c>
      <c r="K46" s="113">
        <v>1731654.8300000003</v>
      </c>
      <c r="L46" s="36"/>
      <c r="M46" s="39"/>
    </row>
    <row r="47" spans="2:13" ht="12.75" x14ac:dyDescent="0.2">
      <c r="B47" s="460"/>
      <c r="C47" s="40" t="s">
        <v>50</v>
      </c>
      <c r="D47" s="124">
        <v>1500</v>
      </c>
      <c r="E47" s="125"/>
      <c r="F47" s="126">
        <v>1500</v>
      </c>
      <c r="G47" s="31"/>
      <c r="H47" s="111"/>
      <c r="I47" s="29"/>
      <c r="J47" s="29"/>
      <c r="K47" s="109">
        <v>100</v>
      </c>
      <c r="L47" s="30"/>
      <c r="M47" s="34"/>
    </row>
    <row r="48" spans="2:13" ht="12.75" x14ac:dyDescent="0.2">
      <c r="B48" s="458" t="s">
        <v>61</v>
      </c>
      <c r="C48" s="47" t="s">
        <v>47</v>
      </c>
      <c r="D48" s="120">
        <v>9650792.8140000012</v>
      </c>
      <c r="E48" s="121">
        <v>1459215.96</v>
      </c>
      <c r="F48" s="122">
        <v>8191576.8540000012</v>
      </c>
      <c r="G48" s="51"/>
      <c r="H48" s="123"/>
      <c r="I48" s="49">
        <v>16</v>
      </c>
      <c r="J48" s="49">
        <v>5471.7</v>
      </c>
      <c r="K48" s="121">
        <v>2053293.2000000002</v>
      </c>
      <c r="L48" s="50"/>
      <c r="M48" s="54"/>
    </row>
    <row r="49" spans="2:13" ht="12.75" x14ac:dyDescent="0.2">
      <c r="B49" s="459"/>
      <c r="C49" s="27" t="s">
        <v>48</v>
      </c>
      <c r="D49" s="112">
        <v>16410082.633999998</v>
      </c>
      <c r="E49" s="113">
        <v>751541.03999999911</v>
      </c>
      <c r="F49" s="114">
        <v>15658541.593999999</v>
      </c>
      <c r="G49" s="37"/>
      <c r="H49" s="115"/>
      <c r="I49" s="35"/>
      <c r="J49" s="35">
        <v>4048.3</v>
      </c>
      <c r="K49" s="113">
        <v>3936625</v>
      </c>
      <c r="L49" s="36"/>
      <c r="M49" s="39"/>
    </row>
    <row r="50" spans="2:13" ht="12.75" x14ac:dyDescent="0.2">
      <c r="B50" s="459"/>
      <c r="C50" s="27" t="s">
        <v>49</v>
      </c>
      <c r="D50" s="108">
        <v>4622342.9720000001</v>
      </c>
      <c r="E50" s="109"/>
      <c r="F50" s="110">
        <v>4622342.9720000001</v>
      </c>
      <c r="G50" s="37"/>
      <c r="H50" s="113"/>
      <c r="I50" s="38"/>
      <c r="J50" s="35"/>
      <c r="K50" s="113">
        <v>1152656.8</v>
      </c>
      <c r="L50" s="36"/>
      <c r="M50" s="39"/>
    </row>
    <row r="51" spans="2:13" ht="12.75" x14ac:dyDescent="0.2">
      <c r="B51" s="460"/>
      <c r="C51" s="40" t="s">
        <v>50</v>
      </c>
      <c r="D51" s="124"/>
      <c r="E51" s="125"/>
      <c r="F51" s="126"/>
      <c r="G51" s="31"/>
      <c r="H51" s="111"/>
      <c r="I51" s="29"/>
      <c r="J51" s="29"/>
      <c r="K51" s="109"/>
      <c r="L51" s="30"/>
      <c r="M51" s="34"/>
    </row>
    <row r="52" spans="2:13" ht="12.75" x14ac:dyDescent="0.2">
      <c r="B52" s="461" t="s">
        <v>62</v>
      </c>
      <c r="C52" s="47" t="s">
        <v>47</v>
      </c>
      <c r="D52" s="120">
        <v>921896</v>
      </c>
      <c r="E52" s="121">
        <v>33000</v>
      </c>
      <c r="F52" s="122">
        <v>888896</v>
      </c>
      <c r="G52" s="51"/>
      <c r="H52" s="123"/>
      <c r="I52" s="49"/>
      <c r="J52" s="49">
        <v>65</v>
      </c>
      <c r="K52" s="121">
        <v>330186</v>
      </c>
      <c r="L52" s="50"/>
      <c r="M52" s="54"/>
    </row>
    <row r="53" spans="2:13" ht="12.75" x14ac:dyDescent="0.2">
      <c r="B53" s="461"/>
      <c r="C53" s="101" t="s">
        <v>48</v>
      </c>
      <c r="D53" s="124">
        <v>2646000</v>
      </c>
      <c r="E53" s="125">
        <v>2360000</v>
      </c>
      <c r="F53" s="127">
        <v>286000</v>
      </c>
      <c r="G53" s="103"/>
      <c r="H53" s="128"/>
      <c r="I53" s="94"/>
      <c r="J53" s="94">
        <v>6955</v>
      </c>
      <c r="K53" s="125">
        <v>70000</v>
      </c>
      <c r="L53" s="102"/>
      <c r="M53" s="105"/>
    </row>
    <row r="54" spans="2:13" ht="12.75" x14ac:dyDescent="0.2">
      <c r="B54" s="458" t="s">
        <v>63</v>
      </c>
      <c r="C54" s="47" t="s">
        <v>47</v>
      </c>
      <c r="D54" s="120">
        <v>27707631.104901001</v>
      </c>
      <c r="E54" s="121">
        <v>8440771.0799999982</v>
      </c>
      <c r="F54" s="122">
        <v>19266860.024901003</v>
      </c>
      <c r="G54" s="51">
        <v>94500</v>
      </c>
      <c r="H54" s="123"/>
      <c r="I54" s="49">
        <v>200</v>
      </c>
      <c r="J54" s="49">
        <v>47308.822</v>
      </c>
      <c r="K54" s="121">
        <v>4488145.6900000004</v>
      </c>
      <c r="L54" s="50"/>
      <c r="M54" s="54"/>
    </row>
    <row r="55" spans="2:13" ht="12.75" x14ac:dyDescent="0.2">
      <c r="B55" s="459"/>
      <c r="C55" s="27" t="s">
        <v>48</v>
      </c>
      <c r="D55" s="112">
        <v>18526709.747501001</v>
      </c>
      <c r="E55" s="113">
        <v>696500</v>
      </c>
      <c r="F55" s="114">
        <v>17830209.747501001</v>
      </c>
      <c r="G55" s="37">
        <v>25200</v>
      </c>
      <c r="H55" s="115"/>
      <c r="I55" s="35"/>
      <c r="J55" s="35">
        <v>5250</v>
      </c>
      <c r="K55" s="113">
        <v>4136353.5999999996</v>
      </c>
      <c r="L55" s="36"/>
      <c r="M55" s="39"/>
    </row>
    <row r="56" spans="2:13" ht="12.75" x14ac:dyDescent="0.2">
      <c r="B56" s="459"/>
      <c r="C56" s="27" t="s">
        <v>49</v>
      </c>
      <c r="D56" s="108">
        <v>4534205.907501</v>
      </c>
      <c r="E56" s="109">
        <v>101000</v>
      </c>
      <c r="F56" s="110">
        <v>4433205.907501</v>
      </c>
      <c r="G56" s="37">
        <v>6300</v>
      </c>
      <c r="H56" s="113"/>
      <c r="I56" s="38">
        <v>2500</v>
      </c>
      <c r="J56" s="35"/>
      <c r="K56" s="113">
        <v>742254</v>
      </c>
      <c r="L56" s="36"/>
      <c r="M56" s="39"/>
    </row>
    <row r="57" spans="2:13" ht="12.75" x14ac:dyDescent="0.2">
      <c r="B57" s="460"/>
      <c r="C57" s="40" t="s">
        <v>50</v>
      </c>
      <c r="D57" s="124">
        <v>6307883.5101010008</v>
      </c>
      <c r="E57" s="125"/>
      <c r="F57" s="126">
        <v>6307883.5101010008</v>
      </c>
      <c r="G57" s="31"/>
      <c r="H57" s="111"/>
      <c r="I57" s="29"/>
      <c r="J57" s="29"/>
      <c r="K57" s="109">
        <v>382205.71</v>
      </c>
      <c r="L57" s="30"/>
      <c r="M57" s="34"/>
    </row>
    <row r="58" spans="2:13" ht="12.75" x14ac:dyDescent="0.2">
      <c r="B58" s="458" t="s">
        <v>64</v>
      </c>
      <c r="C58" s="47" t="s">
        <v>47</v>
      </c>
      <c r="D58" s="120">
        <v>627970.53</v>
      </c>
      <c r="E58" s="121"/>
      <c r="F58" s="122">
        <v>627970.53</v>
      </c>
      <c r="G58" s="51"/>
      <c r="H58" s="123"/>
      <c r="I58" s="49"/>
      <c r="J58" s="49"/>
      <c r="K58" s="121">
        <v>140909.54999999999</v>
      </c>
      <c r="L58" s="50"/>
      <c r="M58" s="54"/>
    </row>
    <row r="59" spans="2:13" ht="12.75" x14ac:dyDescent="0.2">
      <c r="B59" s="459"/>
      <c r="C59" s="27" t="s">
        <v>48</v>
      </c>
      <c r="D59" s="112">
        <v>13090083.702</v>
      </c>
      <c r="E59" s="113"/>
      <c r="F59" s="114">
        <v>13090083.702</v>
      </c>
      <c r="G59" s="37"/>
      <c r="H59" s="115"/>
      <c r="I59" s="35"/>
      <c r="J59" s="35"/>
      <c r="K59" s="113">
        <v>2350260.98</v>
      </c>
      <c r="L59" s="36"/>
      <c r="M59" s="39"/>
    </row>
    <row r="60" spans="2:13" ht="12.75" x14ac:dyDescent="0.2">
      <c r="B60" s="459"/>
      <c r="C60" s="27" t="s">
        <v>49</v>
      </c>
      <c r="D60" s="108">
        <v>652391.58499999996</v>
      </c>
      <c r="E60" s="109"/>
      <c r="F60" s="110">
        <v>652391.58499999996</v>
      </c>
      <c r="G60" s="37"/>
      <c r="H60" s="113"/>
      <c r="I60" s="38"/>
      <c r="J60" s="35"/>
      <c r="K60" s="113">
        <v>90955.87</v>
      </c>
      <c r="L60" s="36"/>
      <c r="M60" s="39"/>
    </row>
    <row r="61" spans="2:13" ht="12.75" x14ac:dyDescent="0.2">
      <c r="B61" s="460"/>
      <c r="C61" s="40" t="s">
        <v>50</v>
      </c>
      <c r="D61" s="124">
        <v>87030906.48300001</v>
      </c>
      <c r="E61" s="125"/>
      <c r="F61" s="126">
        <v>87030906.48300001</v>
      </c>
      <c r="G61" s="31"/>
      <c r="H61" s="111"/>
      <c r="I61" s="29"/>
      <c r="J61" s="29"/>
      <c r="K61" s="109">
        <v>5871617.5999999996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120">
        <v>12666030.870999999</v>
      </c>
      <c r="E62" s="121"/>
      <c r="F62" s="122">
        <v>12666030.870999999</v>
      </c>
      <c r="G62" s="51"/>
      <c r="H62" s="123"/>
      <c r="I62" s="49"/>
      <c r="J62" s="49"/>
      <c r="K62" s="121">
        <v>2490993</v>
      </c>
      <c r="L62" s="50"/>
      <c r="M62" s="54"/>
    </row>
    <row r="63" spans="2:13" ht="12.75" x14ac:dyDescent="0.2">
      <c r="B63" s="461"/>
      <c r="C63" s="27" t="s">
        <v>48</v>
      </c>
      <c r="D63" s="112">
        <v>3345739.3389999997</v>
      </c>
      <c r="E63" s="113"/>
      <c r="F63" s="114">
        <v>3345739.3389999997</v>
      </c>
      <c r="G63" s="37"/>
      <c r="H63" s="115"/>
      <c r="I63" s="35"/>
      <c r="J63" s="35"/>
      <c r="K63" s="113">
        <v>853550</v>
      </c>
      <c r="L63" s="36"/>
      <c r="M63" s="39"/>
    </row>
    <row r="64" spans="2:13" ht="12.75" x14ac:dyDescent="0.2">
      <c r="B64" s="461"/>
      <c r="C64" s="129" t="s">
        <v>49</v>
      </c>
      <c r="D64" s="112"/>
      <c r="E64" s="113"/>
      <c r="F64" s="114"/>
      <c r="G64" s="37"/>
      <c r="H64" s="115"/>
      <c r="I64" s="35"/>
      <c r="J64" s="35"/>
      <c r="K64" s="113"/>
      <c r="L64" s="36"/>
      <c r="M64" s="39"/>
    </row>
    <row r="65" spans="2:13" ht="13.5" thickBot="1" x14ac:dyDescent="0.25">
      <c r="B65" s="461"/>
      <c r="C65" s="40" t="s">
        <v>50</v>
      </c>
      <c r="D65" s="130">
        <v>15750</v>
      </c>
      <c r="E65" s="109"/>
      <c r="F65" s="110">
        <v>15750</v>
      </c>
      <c r="G65" s="37"/>
      <c r="H65" s="115"/>
      <c r="I65" s="35"/>
      <c r="J65" s="35"/>
      <c r="K65" s="113">
        <v>3750</v>
      </c>
      <c r="L65" s="36"/>
      <c r="M65" s="39"/>
    </row>
    <row r="66" spans="2:13" ht="14.25" thickTop="1" thickBot="1" x14ac:dyDescent="0.25">
      <c r="B66" s="462" t="s">
        <v>66</v>
      </c>
      <c r="C66" s="463"/>
      <c r="D66" s="131">
        <v>455300650.28000391</v>
      </c>
      <c r="E66" s="132">
        <v>30065789.720000029</v>
      </c>
      <c r="F66" s="132">
        <v>425234860.56000388</v>
      </c>
      <c r="G66" s="82">
        <v>362727.79000000004</v>
      </c>
      <c r="H66" s="133"/>
      <c r="I66" s="92">
        <v>9123.2199999999993</v>
      </c>
      <c r="J66" s="92">
        <v>370547.21299999999</v>
      </c>
      <c r="K66" s="134">
        <v>298836557.03000009</v>
      </c>
      <c r="L66" s="81"/>
      <c r="M66" s="93">
        <v>48.054000000000002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47" t="s">
        <v>82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83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customHeight="1" thickTop="1" x14ac:dyDescent="0.2">
      <c r="B5" s="460" t="s">
        <v>46</v>
      </c>
      <c r="C5" s="87" t="s">
        <v>47</v>
      </c>
      <c r="D5" s="108">
        <v>149710614.47919995</v>
      </c>
      <c r="E5" s="109">
        <v>4010432.9199999869</v>
      </c>
      <c r="F5" s="110">
        <v>145700181.55919996</v>
      </c>
      <c r="G5" s="31">
        <v>30443.55</v>
      </c>
      <c r="H5" s="111"/>
      <c r="I5" s="29">
        <v>1339.1</v>
      </c>
      <c r="J5" s="29">
        <v>119938.318</v>
      </c>
      <c r="K5" s="109">
        <v>209053059.74560004</v>
      </c>
      <c r="L5" s="30"/>
      <c r="M5" s="34">
        <v>5.56</v>
      </c>
    </row>
    <row r="6" spans="2:13" ht="12.75" x14ac:dyDescent="0.2">
      <c r="B6" s="461"/>
      <c r="C6" s="27" t="s">
        <v>48</v>
      </c>
      <c r="D6" s="112">
        <v>17938737.640799999</v>
      </c>
      <c r="E6" s="113">
        <v>911209.86999999732</v>
      </c>
      <c r="F6" s="114">
        <v>17027527.770800002</v>
      </c>
      <c r="G6" s="37">
        <v>59304.5</v>
      </c>
      <c r="H6" s="115"/>
      <c r="I6" s="35">
        <v>450</v>
      </c>
      <c r="J6" s="35">
        <v>119392.16</v>
      </c>
      <c r="K6" s="113">
        <v>6173297.1644000076</v>
      </c>
      <c r="L6" s="36"/>
      <c r="M6" s="39">
        <v>0.246</v>
      </c>
    </row>
    <row r="7" spans="2:13" ht="12.75" x14ac:dyDescent="0.2">
      <c r="B7" s="461"/>
      <c r="C7" s="27" t="s">
        <v>49</v>
      </c>
      <c r="D7" s="112">
        <v>17381761.040000003</v>
      </c>
      <c r="E7" s="113">
        <v>505445.90000000224</v>
      </c>
      <c r="F7" s="114">
        <v>16876315.140000001</v>
      </c>
      <c r="G7" s="37">
        <v>26093.98</v>
      </c>
      <c r="H7" s="115"/>
      <c r="I7" s="35"/>
      <c r="J7" s="35">
        <v>295</v>
      </c>
      <c r="K7" s="113">
        <v>6967550</v>
      </c>
      <c r="L7" s="36"/>
      <c r="M7" s="39"/>
    </row>
    <row r="8" spans="2:13" ht="12.75" x14ac:dyDescent="0.2">
      <c r="B8" s="461"/>
      <c r="C8" s="40" t="s">
        <v>50</v>
      </c>
      <c r="D8" s="116">
        <v>88015.35</v>
      </c>
      <c r="E8" s="117">
        <v>28015.350000000006</v>
      </c>
      <c r="F8" s="118">
        <v>60000</v>
      </c>
      <c r="G8" s="44">
        <v>3558.27</v>
      </c>
      <c r="H8" s="119"/>
      <c r="I8" s="42"/>
      <c r="J8" s="42"/>
      <c r="K8" s="117">
        <v>28000</v>
      </c>
      <c r="L8" s="43"/>
      <c r="M8" s="46"/>
    </row>
    <row r="9" spans="2:13" ht="12.75" x14ac:dyDescent="0.2">
      <c r="B9" s="458" t="s">
        <v>51</v>
      </c>
      <c r="C9" s="47" t="s">
        <v>47</v>
      </c>
      <c r="D9" s="120">
        <v>2333234.2599999998</v>
      </c>
      <c r="E9" s="121">
        <v>10231.419999999925</v>
      </c>
      <c r="F9" s="122">
        <v>2323002.84</v>
      </c>
      <c r="G9" s="51"/>
      <c r="H9" s="123"/>
      <c r="I9" s="49"/>
      <c r="J9" s="49">
        <v>1125</v>
      </c>
      <c r="K9" s="121">
        <v>1023750</v>
      </c>
      <c r="L9" s="50"/>
      <c r="M9" s="54"/>
    </row>
    <row r="10" spans="2:13" ht="12.75" x14ac:dyDescent="0.2">
      <c r="B10" s="459"/>
      <c r="C10" s="27" t="s">
        <v>48</v>
      </c>
      <c r="D10" s="112">
        <v>2872315.8</v>
      </c>
      <c r="E10" s="113"/>
      <c r="F10" s="114">
        <v>2872315.8</v>
      </c>
      <c r="G10" s="37"/>
      <c r="H10" s="115"/>
      <c r="I10" s="59"/>
      <c r="J10" s="35"/>
      <c r="K10" s="113">
        <v>1097800</v>
      </c>
      <c r="L10" s="36"/>
      <c r="M10" s="39"/>
    </row>
    <row r="11" spans="2:13" ht="12.75" x14ac:dyDescent="0.2">
      <c r="B11" s="459"/>
      <c r="C11" s="27" t="s">
        <v>49</v>
      </c>
      <c r="D11" s="108">
        <v>152624.20000000001</v>
      </c>
      <c r="E11" s="109"/>
      <c r="F11" s="110">
        <v>152624.20000000001</v>
      </c>
      <c r="G11" s="37"/>
      <c r="H11" s="113"/>
      <c r="I11" s="38"/>
      <c r="J11" s="35"/>
      <c r="K11" s="113">
        <v>92450</v>
      </c>
      <c r="L11" s="36"/>
      <c r="M11" s="39"/>
    </row>
    <row r="12" spans="2:13" ht="12.75" x14ac:dyDescent="0.2">
      <c r="B12" s="460"/>
      <c r="C12" s="40" t="s">
        <v>50</v>
      </c>
      <c r="D12" s="124"/>
      <c r="E12" s="125"/>
      <c r="F12" s="126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458" t="s">
        <v>52</v>
      </c>
      <c r="C13" s="47" t="s">
        <v>47</v>
      </c>
      <c r="D13" s="120">
        <v>4806027.5</v>
      </c>
      <c r="E13" s="121">
        <v>4013642</v>
      </c>
      <c r="F13" s="122">
        <v>792385.5</v>
      </c>
      <c r="G13" s="51"/>
      <c r="H13" s="123"/>
      <c r="I13" s="49">
        <v>40</v>
      </c>
      <c r="J13" s="49">
        <v>17684</v>
      </c>
      <c r="K13" s="121">
        <v>284615.5</v>
      </c>
      <c r="L13" s="50"/>
      <c r="M13" s="54">
        <v>0.39200000000000002</v>
      </c>
    </row>
    <row r="14" spans="2:13" ht="12.75" x14ac:dyDescent="0.2">
      <c r="B14" s="459"/>
      <c r="C14" s="27" t="s">
        <v>48</v>
      </c>
      <c r="D14" s="112">
        <v>1323030</v>
      </c>
      <c r="E14" s="113">
        <v>1025427</v>
      </c>
      <c r="F14" s="114">
        <v>297603</v>
      </c>
      <c r="G14" s="37"/>
      <c r="H14" s="115"/>
      <c r="I14" s="35">
        <v>108882</v>
      </c>
      <c r="J14" s="35">
        <v>1380</v>
      </c>
      <c r="K14" s="113">
        <v>60050</v>
      </c>
      <c r="L14" s="36"/>
      <c r="M14" s="39"/>
    </row>
    <row r="15" spans="2:13" ht="12.75" x14ac:dyDescent="0.2">
      <c r="B15" s="459"/>
      <c r="C15" s="27" t="s">
        <v>49</v>
      </c>
      <c r="D15" s="108">
        <v>805259</v>
      </c>
      <c r="E15" s="109"/>
      <c r="F15" s="110">
        <v>805259</v>
      </c>
      <c r="G15" s="37"/>
      <c r="H15" s="113"/>
      <c r="I15" s="38"/>
      <c r="J15" s="35"/>
      <c r="K15" s="113">
        <v>124400</v>
      </c>
      <c r="L15" s="36"/>
      <c r="M15" s="39"/>
    </row>
    <row r="16" spans="2:13" ht="12.75" x14ac:dyDescent="0.2">
      <c r="B16" s="460"/>
      <c r="C16" s="40" t="s">
        <v>50</v>
      </c>
      <c r="D16" s="124"/>
      <c r="E16" s="125"/>
      <c r="F16" s="126"/>
      <c r="G16" s="31"/>
      <c r="H16" s="111"/>
      <c r="I16" s="29"/>
      <c r="J16" s="29"/>
      <c r="K16" s="109"/>
      <c r="L16" s="30"/>
      <c r="M16" s="34"/>
    </row>
    <row r="17" spans="2:13" ht="12.75" x14ac:dyDescent="0.2">
      <c r="B17" s="458" t="s">
        <v>53</v>
      </c>
      <c r="C17" s="47" t="s">
        <v>47</v>
      </c>
      <c r="D17" s="120">
        <v>2692720</v>
      </c>
      <c r="E17" s="121"/>
      <c r="F17" s="122">
        <v>2692720</v>
      </c>
      <c r="G17" s="51"/>
      <c r="H17" s="123"/>
      <c r="I17" s="49">
        <v>65</v>
      </c>
      <c r="J17" s="49">
        <v>28</v>
      </c>
      <c r="K17" s="121">
        <v>616256.9</v>
      </c>
      <c r="L17" s="50"/>
      <c r="M17" s="54"/>
    </row>
    <row r="18" spans="2:13" ht="12.75" x14ac:dyDescent="0.2">
      <c r="B18" s="459"/>
      <c r="C18" s="27" t="s">
        <v>48</v>
      </c>
      <c r="D18" s="112">
        <v>1084252</v>
      </c>
      <c r="E18" s="113"/>
      <c r="F18" s="114">
        <v>1084252</v>
      </c>
      <c r="G18" s="37"/>
      <c r="H18" s="115"/>
      <c r="I18" s="38"/>
      <c r="J18" s="35"/>
      <c r="K18" s="113">
        <v>294110.09999999998</v>
      </c>
      <c r="L18" s="36"/>
      <c r="M18" s="39"/>
    </row>
    <row r="19" spans="2:13" ht="12.75" x14ac:dyDescent="0.2">
      <c r="B19" s="459"/>
      <c r="C19" s="27" t="s">
        <v>49</v>
      </c>
      <c r="D19" s="108">
        <v>1583868</v>
      </c>
      <c r="E19" s="109"/>
      <c r="F19" s="110">
        <v>1583868</v>
      </c>
      <c r="G19" s="37"/>
      <c r="H19" s="113"/>
      <c r="I19" s="38"/>
      <c r="J19" s="35"/>
      <c r="K19" s="113">
        <v>310000</v>
      </c>
      <c r="L19" s="36"/>
      <c r="M19" s="39"/>
    </row>
    <row r="20" spans="2:13" ht="12.75" x14ac:dyDescent="0.2">
      <c r="B20" s="460"/>
      <c r="C20" s="40" t="s">
        <v>50</v>
      </c>
      <c r="D20" s="124"/>
      <c r="E20" s="125"/>
      <c r="F20" s="126"/>
      <c r="G20" s="31"/>
      <c r="H20" s="111"/>
      <c r="I20" s="29"/>
      <c r="J20" s="29"/>
      <c r="K20" s="109"/>
      <c r="L20" s="30"/>
      <c r="M20" s="34"/>
    </row>
    <row r="21" spans="2:13" ht="12.75" x14ac:dyDescent="0.2">
      <c r="B21" s="458" t="s">
        <v>54</v>
      </c>
      <c r="C21" s="47" t="s">
        <v>47</v>
      </c>
      <c r="D21" s="120">
        <v>424400</v>
      </c>
      <c r="E21" s="121"/>
      <c r="F21" s="122">
        <v>424400</v>
      </c>
      <c r="G21" s="51"/>
      <c r="H21" s="123"/>
      <c r="I21" s="49">
        <v>164.16</v>
      </c>
      <c r="J21" s="49">
        <v>129</v>
      </c>
      <c r="K21" s="121">
        <v>211000</v>
      </c>
      <c r="L21" s="50"/>
      <c r="M21" s="54">
        <v>0.25</v>
      </c>
    </row>
    <row r="22" spans="2:13" ht="12.75" x14ac:dyDescent="0.2">
      <c r="B22" s="459"/>
      <c r="C22" s="27" t="s">
        <v>48</v>
      </c>
      <c r="D22" s="112">
        <v>308000</v>
      </c>
      <c r="E22" s="113">
        <v>106400</v>
      </c>
      <c r="F22" s="114">
        <v>201600</v>
      </c>
      <c r="G22" s="37">
        <v>140</v>
      </c>
      <c r="H22" s="115"/>
      <c r="I22" s="35">
        <v>1554.94</v>
      </c>
      <c r="J22" s="35"/>
      <c r="K22" s="113">
        <v>74000</v>
      </c>
      <c r="L22" s="36"/>
      <c r="M22" s="39"/>
    </row>
    <row r="23" spans="2:13" ht="12.75" x14ac:dyDescent="0.2">
      <c r="B23" s="459"/>
      <c r="C23" s="27" t="s">
        <v>49</v>
      </c>
      <c r="D23" s="112">
        <v>2856534.63</v>
      </c>
      <c r="E23" s="113"/>
      <c r="F23" s="136">
        <v>2856534.63</v>
      </c>
      <c r="G23" s="37"/>
      <c r="H23" s="113"/>
      <c r="I23" s="38"/>
      <c r="J23" s="35"/>
      <c r="K23" s="113">
        <v>2313161</v>
      </c>
      <c r="L23" s="36"/>
      <c r="M23" s="39"/>
    </row>
    <row r="24" spans="2:13" ht="12.75" x14ac:dyDescent="0.2">
      <c r="B24" s="460"/>
      <c r="C24" s="40" t="s">
        <v>50</v>
      </c>
      <c r="D24" s="116"/>
      <c r="E24" s="117"/>
      <c r="F24" s="118"/>
      <c r="G24" s="31"/>
      <c r="H24" s="111"/>
      <c r="I24" s="29"/>
      <c r="J24" s="29"/>
      <c r="K24" s="109"/>
      <c r="L24" s="30"/>
      <c r="M24" s="34"/>
    </row>
    <row r="25" spans="2:13" ht="12.75" x14ac:dyDescent="0.2">
      <c r="B25" s="461" t="s">
        <v>55</v>
      </c>
      <c r="C25" s="47" t="s">
        <v>47</v>
      </c>
      <c r="D25" s="120"/>
      <c r="E25" s="121"/>
      <c r="F25" s="122"/>
      <c r="G25" s="51"/>
      <c r="H25" s="123"/>
      <c r="I25" s="49">
        <v>250</v>
      </c>
      <c r="J25" s="49">
        <v>350</v>
      </c>
      <c r="K25" s="121"/>
      <c r="L25" s="50"/>
      <c r="M25" s="54"/>
    </row>
    <row r="26" spans="2:13" ht="12.75" x14ac:dyDescent="0.2">
      <c r="B26" s="461"/>
      <c r="C26" s="27" t="s">
        <v>48</v>
      </c>
      <c r="D26" s="112">
        <v>2185000</v>
      </c>
      <c r="E26" s="113"/>
      <c r="F26" s="114">
        <v>2185000</v>
      </c>
      <c r="G26" s="37"/>
      <c r="H26" s="115"/>
      <c r="I26" s="35"/>
      <c r="J26" s="35"/>
      <c r="K26" s="113">
        <v>1450000</v>
      </c>
      <c r="L26" s="36"/>
      <c r="M26" s="39"/>
    </row>
    <row r="27" spans="2:13" ht="12.75" x14ac:dyDescent="0.2">
      <c r="B27" s="461"/>
      <c r="C27" s="66" t="s">
        <v>49</v>
      </c>
      <c r="D27" s="108">
        <v>1180000</v>
      </c>
      <c r="E27" s="109"/>
      <c r="F27" s="110">
        <v>1180000</v>
      </c>
      <c r="G27" s="31"/>
      <c r="H27" s="111"/>
      <c r="I27" s="29"/>
      <c r="J27" s="29"/>
      <c r="K27" s="109">
        <v>700000</v>
      </c>
      <c r="L27" s="30"/>
      <c r="M27" s="34"/>
    </row>
    <row r="28" spans="2:13" ht="12.75" x14ac:dyDescent="0.2">
      <c r="B28" s="458" t="s">
        <v>56</v>
      </c>
      <c r="C28" s="47" t="s">
        <v>47</v>
      </c>
      <c r="D28" s="120">
        <v>274350</v>
      </c>
      <c r="E28" s="121"/>
      <c r="F28" s="122">
        <v>274350</v>
      </c>
      <c r="G28" s="51">
        <v>190</v>
      </c>
      <c r="H28" s="123"/>
      <c r="I28" s="49">
        <v>460</v>
      </c>
      <c r="J28" s="49">
        <v>175.1</v>
      </c>
      <c r="K28" s="121">
        <v>191400</v>
      </c>
      <c r="L28" s="50"/>
      <c r="M28" s="54">
        <v>11.765000000000001</v>
      </c>
    </row>
    <row r="29" spans="2:13" ht="12.75" x14ac:dyDescent="0.2">
      <c r="B29" s="459"/>
      <c r="C29" s="27" t="s">
        <v>48</v>
      </c>
      <c r="D29" s="112">
        <v>1859650</v>
      </c>
      <c r="E29" s="113">
        <v>1213000</v>
      </c>
      <c r="F29" s="114">
        <v>646650</v>
      </c>
      <c r="G29" s="37">
        <v>60205</v>
      </c>
      <c r="H29" s="115"/>
      <c r="I29" s="35"/>
      <c r="J29" s="35">
        <v>5100</v>
      </c>
      <c r="K29" s="113">
        <v>426100</v>
      </c>
      <c r="L29" s="36"/>
      <c r="M29" s="39">
        <v>0.98</v>
      </c>
    </row>
    <row r="30" spans="2:13" ht="12.75" x14ac:dyDescent="0.2">
      <c r="B30" s="459"/>
      <c r="C30" s="27" t="s">
        <v>49</v>
      </c>
      <c r="D30" s="108">
        <v>2610000</v>
      </c>
      <c r="E30" s="109">
        <v>390000</v>
      </c>
      <c r="F30" s="110">
        <v>2220000</v>
      </c>
      <c r="G30" s="37">
        <v>39000</v>
      </c>
      <c r="H30" s="113"/>
      <c r="I30" s="38"/>
      <c r="J30" s="35"/>
      <c r="K30" s="113">
        <v>1140000</v>
      </c>
      <c r="L30" s="36"/>
      <c r="M30" s="39"/>
    </row>
    <row r="31" spans="2:13" ht="12.75" x14ac:dyDescent="0.2">
      <c r="B31" s="460"/>
      <c r="C31" s="40" t="s">
        <v>50</v>
      </c>
      <c r="D31" s="124">
        <v>10000</v>
      </c>
      <c r="E31" s="125">
        <v>10000</v>
      </c>
      <c r="F31" s="126"/>
      <c r="G31" s="31">
        <v>1000</v>
      </c>
      <c r="H31" s="111"/>
      <c r="I31" s="29"/>
      <c r="J31" s="29"/>
      <c r="K31" s="109"/>
      <c r="L31" s="30"/>
      <c r="M31" s="34"/>
    </row>
    <row r="32" spans="2:13" ht="12.75" x14ac:dyDescent="0.2">
      <c r="B32" s="46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46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458" t="s">
        <v>57</v>
      </c>
      <c r="C34" s="47" t="s">
        <v>47</v>
      </c>
      <c r="D34" s="120">
        <v>1885760.95</v>
      </c>
      <c r="E34" s="121">
        <v>149160</v>
      </c>
      <c r="F34" s="122">
        <v>1736600.95</v>
      </c>
      <c r="G34" s="51"/>
      <c r="H34" s="123"/>
      <c r="I34" s="49">
        <v>322</v>
      </c>
      <c r="J34" s="49">
        <v>1838.7560000000001</v>
      </c>
      <c r="K34" s="121">
        <v>727700</v>
      </c>
      <c r="L34" s="50"/>
      <c r="M34" s="54">
        <v>46.2</v>
      </c>
    </row>
    <row r="35" spans="2:13" ht="12.75" x14ac:dyDescent="0.2">
      <c r="B35" s="459"/>
      <c r="C35" s="27" t="s">
        <v>48</v>
      </c>
      <c r="D35" s="112">
        <v>9194460</v>
      </c>
      <c r="E35" s="113">
        <v>1257160</v>
      </c>
      <c r="F35" s="114">
        <v>7937300</v>
      </c>
      <c r="G35" s="37"/>
      <c r="H35" s="115"/>
      <c r="I35" s="35"/>
      <c r="J35" s="35">
        <v>21694.5</v>
      </c>
      <c r="K35" s="113">
        <v>4279500</v>
      </c>
      <c r="L35" s="36"/>
      <c r="M35" s="39">
        <v>40</v>
      </c>
    </row>
    <row r="36" spans="2:13" ht="12.75" x14ac:dyDescent="0.2">
      <c r="B36" s="459"/>
      <c r="C36" s="27" t="s">
        <v>49</v>
      </c>
      <c r="D36" s="108">
        <v>3291680</v>
      </c>
      <c r="E36" s="109">
        <v>268480</v>
      </c>
      <c r="F36" s="110">
        <v>3023200</v>
      </c>
      <c r="G36" s="37"/>
      <c r="H36" s="113"/>
      <c r="I36" s="38"/>
      <c r="J36" s="35">
        <v>5231</v>
      </c>
      <c r="K36" s="113">
        <v>1708000</v>
      </c>
      <c r="L36" s="36"/>
      <c r="M36" s="39"/>
    </row>
    <row r="37" spans="2:13" ht="12.75" x14ac:dyDescent="0.2">
      <c r="B37" s="460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461" t="s">
        <v>58</v>
      </c>
      <c r="C38" s="47" t="s">
        <v>47</v>
      </c>
      <c r="D38" s="120">
        <v>1146702.3799999999</v>
      </c>
      <c r="E38" s="121">
        <v>204131.03799999994</v>
      </c>
      <c r="F38" s="122">
        <v>942571.34199999995</v>
      </c>
      <c r="G38" s="51">
        <v>4150</v>
      </c>
      <c r="H38" s="123"/>
      <c r="I38" s="49">
        <v>16</v>
      </c>
      <c r="J38" s="49">
        <v>1927.5</v>
      </c>
      <c r="K38" s="121">
        <v>495320</v>
      </c>
      <c r="L38" s="50"/>
      <c r="M38" s="54"/>
    </row>
    <row r="39" spans="2:13" ht="12.75" x14ac:dyDescent="0.2">
      <c r="B39" s="461"/>
      <c r="C39" s="27" t="s">
        <v>48</v>
      </c>
      <c r="D39" s="112">
        <v>3252499.16</v>
      </c>
      <c r="E39" s="113">
        <v>484713.79200000037</v>
      </c>
      <c r="F39" s="114">
        <v>2767785.3679999998</v>
      </c>
      <c r="G39" s="37">
        <v>37350</v>
      </c>
      <c r="H39" s="115"/>
      <c r="I39" s="35"/>
      <c r="J39" s="35">
        <v>4320</v>
      </c>
      <c r="K39" s="113">
        <v>2084100</v>
      </c>
      <c r="L39" s="36"/>
      <c r="M39" s="39"/>
    </row>
    <row r="40" spans="2:13" ht="12.75" x14ac:dyDescent="0.2">
      <c r="B40" s="461"/>
      <c r="C40" s="66" t="s">
        <v>49</v>
      </c>
      <c r="D40" s="108">
        <v>57000</v>
      </c>
      <c r="E40" s="109"/>
      <c r="F40" s="110">
        <v>57000</v>
      </c>
      <c r="G40" s="31"/>
      <c r="H40" s="111"/>
      <c r="I40" s="29"/>
      <c r="J40" s="29"/>
      <c r="K40" s="109">
        <v>30000</v>
      </c>
      <c r="L40" s="30"/>
      <c r="M40" s="34"/>
    </row>
    <row r="41" spans="2:13" ht="12.75" x14ac:dyDescent="0.2">
      <c r="B41" s="461" t="s">
        <v>59</v>
      </c>
      <c r="C41" s="47" t="s">
        <v>47</v>
      </c>
      <c r="D41" s="120">
        <v>417111.16</v>
      </c>
      <c r="E41" s="121">
        <v>188228.84999999998</v>
      </c>
      <c r="F41" s="122">
        <v>228882.31</v>
      </c>
      <c r="G41" s="51"/>
      <c r="H41" s="123"/>
      <c r="I41" s="49">
        <v>2566</v>
      </c>
      <c r="J41" s="49">
        <v>474</v>
      </c>
      <c r="K41" s="121">
        <v>44505.5</v>
      </c>
      <c r="L41" s="50"/>
      <c r="M41" s="54">
        <v>1.4999999999999999E-2</v>
      </c>
    </row>
    <row r="42" spans="2:13" ht="12.75" x14ac:dyDescent="0.2">
      <c r="B42" s="461"/>
      <c r="C42" s="27" t="s">
        <v>48</v>
      </c>
      <c r="D42" s="112">
        <v>6204</v>
      </c>
      <c r="E42" s="113">
        <v>6000</v>
      </c>
      <c r="F42" s="114">
        <v>204</v>
      </c>
      <c r="G42" s="37"/>
      <c r="H42" s="115"/>
      <c r="I42" s="35">
        <v>85</v>
      </c>
      <c r="J42" s="35">
        <v>10</v>
      </c>
      <c r="K42" s="113">
        <v>136</v>
      </c>
      <c r="L42" s="36"/>
      <c r="M42" s="39"/>
    </row>
    <row r="43" spans="2:13" ht="12.75" x14ac:dyDescent="0.2">
      <c r="B43" s="461"/>
      <c r="C43" s="66" t="s">
        <v>49</v>
      </c>
      <c r="D43" s="108">
        <v>651</v>
      </c>
      <c r="E43" s="109">
        <v>600</v>
      </c>
      <c r="F43" s="110">
        <v>51</v>
      </c>
      <c r="G43" s="31"/>
      <c r="H43" s="111"/>
      <c r="I43" s="29">
        <v>20</v>
      </c>
      <c r="J43" s="29"/>
      <c r="K43" s="109">
        <v>34</v>
      </c>
      <c r="L43" s="30"/>
      <c r="M43" s="34"/>
    </row>
    <row r="44" spans="2:13" ht="12.75" x14ac:dyDescent="0.2">
      <c r="B44" s="458" t="s">
        <v>60</v>
      </c>
      <c r="C44" s="47" t="s">
        <v>47</v>
      </c>
      <c r="D44" s="120">
        <v>7228518.7600000007</v>
      </c>
      <c r="E44" s="121"/>
      <c r="F44" s="122">
        <v>7228518.7600000007</v>
      </c>
      <c r="G44" s="51"/>
      <c r="H44" s="123"/>
      <c r="I44" s="49">
        <v>4000</v>
      </c>
      <c r="J44" s="49"/>
      <c r="K44" s="121">
        <v>3291894.02</v>
      </c>
      <c r="L44" s="50"/>
      <c r="M44" s="54"/>
    </row>
    <row r="45" spans="2:13" ht="12.75" x14ac:dyDescent="0.2">
      <c r="B45" s="459"/>
      <c r="C45" s="27" t="s">
        <v>48</v>
      </c>
      <c r="D45" s="112">
        <v>5375791.4799999995</v>
      </c>
      <c r="E45" s="113">
        <v>900000</v>
      </c>
      <c r="F45" s="114">
        <v>4475791.4799999995</v>
      </c>
      <c r="G45" s="37"/>
      <c r="H45" s="115"/>
      <c r="I45" s="35">
        <v>6000</v>
      </c>
      <c r="J45" s="35"/>
      <c r="K45" s="113">
        <v>1249598.98</v>
      </c>
      <c r="L45" s="36"/>
      <c r="M45" s="39"/>
    </row>
    <row r="46" spans="2:13" ht="12.75" x14ac:dyDescent="0.2">
      <c r="B46" s="459"/>
      <c r="C46" s="27" t="s">
        <v>49</v>
      </c>
      <c r="D46" s="108">
        <v>1745767.5</v>
      </c>
      <c r="E46" s="109"/>
      <c r="F46" s="110">
        <v>1745767.5</v>
      </c>
      <c r="G46" s="37"/>
      <c r="H46" s="113"/>
      <c r="I46" s="38"/>
      <c r="J46" s="35"/>
      <c r="K46" s="113">
        <v>970410</v>
      </c>
      <c r="L46" s="36"/>
      <c r="M46" s="39"/>
    </row>
    <row r="47" spans="2:13" ht="12.75" x14ac:dyDescent="0.2">
      <c r="B47" s="460"/>
      <c r="C47" s="40" t="s">
        <v>50</v>
      </c>
      <c r="D47" s="124">
        <v>16271</v>
      </c>
      <c r="E47" s="125">
        <v>16271</v>
      </c>
      <c r="F47" s="126"/>
      <c r="G47" s="31"/>
      <c r="H47" s="111"/>
      <c r="I47" s="29"/>
      <c r="J47" s="29">
        <v>54.238</v>
      </c>
      <c r="K47" s="109"/>
      <c r="L47" s="30"/>
      <c r="M47" s="34"/>
    </row>
    <row r="48" spans="2:13" ht="12.75" x14ac:dyDescent="0.2">
      <c r="B48" s="458" t="s">
        <v>61</v>
      </c>
      <c r="C48" s="47" t="s">
        <v>47</v>
      </c>
      <c r="D48" s="120">
        <v>13914333.390000001</v>
      </c>
      <c r="E48" s="121">
        <v>3769693.75</v>
      </c>
      <c r="F48" s="122">
        <v>10144639.640000001</v>
      </c>
      <c r="G48" s="51"/>
      <c r="H48" s="123"/>
      <c r="I48" s="49">
        <v>16</v>
      </c>
      <c r="J48" s="49">
        <v>9787.3654999999999</v>
      </c>
      <c r="K48" s="121">
        <v>2502701.37</v>
      </c>
      <c r="L48" s="50"/>
      <c r="M48" s="54"/>
    </row>
    <row r="49" spans="2:13" ht="12.75" x14ac:dyDescent="0.2">
      <c r="B49" s="459"/>
      <c r="C49" s="27" t="s">
        <v>48</v>
      </c>
      <c r="D49" s="112">
        <v>10655484.48</v>
      </c>
      <c r="E49" s="113">
        <v>183287.28000000119</v>
      </c>
      <c r="F49" s="114">
        <v>10472197.199999999</v>
      </c>
      <c r="G49" s="37"/>
      <c r="H49" s="115"/>
      <c r="I49" s="35"/>
      <c r="J49" s="35">
        <v>571.46550000000002</v>
      </c>
      <c r="K49" s="113">
        <v>2573088.4299999997</v>
      </c>
      <c r="L49" s="36"/>
      <c r="M49" s="39"/>
    </row>
    <row r="50" spans="2:13" ht="12.75" x14ac:dyDescent="0.2">
      <c r="B50" s="459"/>
      <c r="C50" s="27" t="s">
        <v>49</v>
      </c>
      <c r="D50" s="108">
        <v>1089406.3999999999</v>
      </c>
      <c r="E50" s="109"/>
      <c r="F50" s="110">
        <v>1089406.3999999999</v>
      </c>
      <c r="G50" s="37"/>
      <c r="H50" s="113"/>
      <c r="I50" s="38"/>
      <c r="J50" s="35"/>
      <c r="K50" s="113">
        <v>219950.2</v>
      </c>
      <c r="L50" s="36"/>
      <c r="M50" s="39"/>
    </row>
    <row r="51" spans="2:13" ht="12.75" x14ac:dyDescent="0.2">
      <c r="B51" s="460"/>
      <c r="C51" s="40" t="s">
        <v>50</v>
      </c>
      <c r="D51" s="124"/>
      <c r="E51" s="125"/>
      <c r="F51" s="126"/>
      <c r="G51" s="31"/>
      <c r="H51" s="111"/>
      <c r="I51" s="29"/>
      <c r="J51" s="29"/>
      <c r="K51" s="109"/>
      <c r="L51" s="30"/>
      <c r="M51" s="34"/>
    </row>
    <row r="52" spans="2:13" ht="12.75" x14ac:dyDescent="0.2">
      <c r="B52" s="461" t="s">
        <v>62</v>
      </c>
      <c r="C52" s="47" t="s">
        <v>47</v>
      </c>
      <c r="D52" s="120">
        <v>369093.92079999996</v>
      </c>
      <c r="E52" s="121">
        <v>73243.920799999963</v>
      </c>
      <c r="F52" s="122">
        <v>295850</v>
      </c>
      <c r="G52" s="51"/>
      <c r="H52" s="123"/>
      <c r="I52" s="49"/>
      <c r="J52" s="49">
        <v>120</v>
      </c>
      <c r="K52" s="121">
        <v>64460</v>
      </c>
      <c r="L52" s="50"/>
      <c r="M52" s="54"/>
    </row>
    <row r="53" spans="2:13" ht="12.75" x14ac:dyDescent="0.2">
      <c r="B53" s="461"/>
      <c r="C53" s="101" t="s">
        <v>48</v>
      </c>
      <c r="D53" s="124">
        <v>2349072.5992000001</v>
      </c>
      <c r="E53" s="125">
        <v>2067322.5992000001</v>
      </c>
      <c r="F53" s="127">
        <v>281750</v>
      </c>
      <c r="G53" s="103"/>
      <c r="H53" s="128"/>
      <c r="I53" s="94"/>
      <c r="J53" s="94">
        <v>6440</v>
      </c>
      <c r="K53" s="125">
        <v>45500</v>
      </c>
      <c r="L53" s="102"/>
      <c r="M53" s="105"/>
    </row>
    <row r="54" spans="2:13" ht="12.75" x14ac:dyDescent="0.2">
      <c r="B54" s="458" t="s">
        <v>63</v>
      </c>
      <c r="C54" s="47" t="s">
        <v>47</v>
      </c>
      <c r="D54" s="120">
        <v>24109091.142300002</v>
      </c>
      <c r="E54" s="121">
        <v>7046236.7700000033</v>
      </c>
      <c r="F54" s="122">
        <v>17062854.372299999</v>
      </c>
      <c r="G54" s="51">
        <v>22500</v>
      </c>
      <c r="H54" s="123"/>
      <c r="I54" s="49">
        <v>2500</v>
      </c>
      <c r="J54" s="49">
        <v>26047.5952</v>
      </c>
      <c r="K54" s="121">
        <v>3454378.0299999993</v>
      </c>
      <c r="L54" s="50"/>
      <c r="M54" s="54"/>
    </row>
    <row r="55" spans="2:13" ht="12.75" x14ac:dyDescent="0.2">
      <c r="B55" s="459"/>
      <c r="C55" s="27" t="s">
        <v>48</v>
      </c>
      <c r="D55" s="112">
        <v>32145107.679700002</v>
      </c>
      <c r="E55" s="113">
        <v>6596570.0800000019</v>
      </c>
      <c r="F55" s="114">
        <v>25548537.5997</v>
      </c>
      <c r="G55" s="37">
        <v>18000</v>
      </c>
      <c r="H55" s="115"/>
      <c r="I55" s="35"/>
      <c r="J55" s="35">
        <v>25516.4584</v>
      </c>
      <c r="K55" s="113">
        <v>5409317.2800000003</v>
      </c>
      <c r="L55" s="36"/>
      <c r="M55" s="39"/>
    </row>
    <row r="56" spans="2:13" ht="12.75" x14ac:dyDescent="0.2">
      <c r="B56" s="459"/>
      <c r="C56" s="27" t="s">
        <v>49</v>
      </c>
      <c r="D56" s="108">
        <v>2439108.2079999996</v>
      </c>
      <c r="E56" s="109">
        <v>71126.819999999832</v>
      </c>
      <c r="F56" s="110">
        <v>2367981.3879999998</v>
      </c>
      <c r="G56" s="37">
        <v>4500</v>
      </c>
      <c r="H56" s="113"/>
      <c r="I56" s="38"/>
      <c r="J56" s="35">
        <v>1701.8804</v>
      </c>
      <c r="K56" s="113">
        <v>466422.19999999995</v>
      </c>
      <c r="L56" s="36"/>
      <c r="M56" s="39"/>
    </row>
    <row r="57" spans="2:13" ht="12.75" x14ac:dyDescent="0.2">
      <c r="B57" s="460"/>
      <c r="C57" s="40" t="s">
        <v>50</v>
      </c>
      <c r="D57" s="124">
        <v>97048.09</v>
      </c>
      <c r="E57" s="125"/>
      <c r="F57" s="126">
        <v>97048.09</v>
      </c>
      <c r="G57" s="31"/>
      <c r="H57" s="111"/>
      <c r="I57" s="29"/>
      <c r="J57" s="29"/>
      <c r="K57" s="109">
        <v>13969</v>
      </c>
      <c r="L57" s="30"/>
      <c r="M57" s="34"/>
    </row>
    <row r="58" spans="2:13" ht="12.75" x14ac:dyDescent="0.2">
      <c r="B58" s="458" t="s">
        <v>64</v>
      </c>
      <c r="C58" s="47" t="s">
        <v>47</v>
      </c>
      <c r="D58" s="120">
        <v>6575560.5499999998</v>
      </c>
      <c r="E58" s="121"/>
      <c r="F58" s="122">
        <v>6575560.5499999998</v>
      </c>
      <c r="G58" s="51"/>
      <c r="H58" s="123"/>
      <c r="I58" s="49"/>
      <c r="J58" s="49"/>
      <c r="K58" s="121">
        <v>1169736</v>
      </c>
      <c r="L58" s="50"/>
      <c r="M58" s="54"/>
    </row>
    <row r="59" spans="2:13" ht="12.75" x14ac:dyDescent="0.2">
      <c r="B59" s="459"/>
      <c r="C59" s="27" t="s">
        <v>48</v>
      </c>
      <c r="D59" s="112">
        <v>8741883.8399999999</v>
      </c>
      <c r="E59" s="113"/>
      <c r="F59" s="114">
        <v>8741883.8399999999</v>
      </c>
      <c r="G59" s="37"/>
      <c r="H59" s="115"/>
      <c r="I59" s="35"/>
      <c r="J59" s="35"/>
      <c r="K59" s="113">
        <v>1526615.4000000001</v>
      </c>
      <c r="L59" s="36"/>
      <c r="M59" s="39"/>
    </row>
    <row r="60" spans="2:13" ht="12.75" x14ac:dyDescent="0.2">
      <c r="B60" s="459"/>
      <c r="C60" s="27" t="s">
        <v>49</v>
      </c>
      <c r="D60" s="108">
        <v>1136217.01</v>
      </c>
      <c r="E60" s="109"/>
      <c r="F60" s="110">
        <v>1136217.01</v>
      </c>
      <c r="G60" s="37"/>
      <c r="H60" s="113"/>
      <c r="I60" s="38"/>
      <c r="J60" s="35"/>
      <c r="K60" s="113">
        <v>78257.34</v>
      </c>
      <c r="L60" s="36"/>
      <c r="M60" s="39"/>
    </row>
    <row r="61" spans="2:13" ht="12.75" x14ac:dyDescent="0.2">
      <c r="B61" s="460"/>
      <c r="C61" s="40" t="s">
        <v>50</v>
      </c>
      <c r="D61" s="124">
        <v>65093815.600000001</v>
      </c>
      <c r="E61" s="125"/>
      <c r="F61" s="126">
        <v>65093815.600000001</v>
      </c>
      <c r="G61" s="31"/>
      <c r="H61" s="111"/>
      <c r="I61" s="29"/>
      <c r="J61" s="29"/>
      <c r="K61" s="109">
        <v>4725410.26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120">
        <v>11863187.467</v>
      </c>
      <c r="E62" s="121"/>
      <c r="F62" s="122">
        <v>11863187.467</v>
      </c>
      <c r="G62" s="51"/>
      <c r="H62" s="123"/>
      <c r="I62" s="49"/>
      <c r="J62" s="49"/>
      <c r="K62" s="121">
        <v>2523331.7999999998</v>
      </c>
      <c r="L62" s="50"/>
      <c r="M62" s="54"/>
    </row>
    <row r="63" spans="2:13" ht="12.75" x14ac:dyDescent="0.2">
      <c r="B63" s="461"/>
      <c r="C63" s="27" t="s">
        <v>48</v>
      </c>
      <c r="D63" s="112">
        <v>1311588.3930000002</v>
      </c>
      <c r="E63" s="113"/>
      <c r="F63" s="114">
        <v>1311588.3930000002</v>
      </c>
      <c r="G63" s="37"/>
      <c r="H63" s="115"/>
      <c r="I63" s="35"/>
      <c r="J63" s="35"/>
      <c r="K63" s="113">
        <v>386890</v>
      </c>
      <c r="L63" s="36"/>
      <c r="M63" s="39"/>
    </row>
    <row r="64" spans="2:13" ht="12.75" x14ac:dyDescent="0.2">
      <c r="B64" s="461"/>
      <c r="C64" s="129" t="s">
        <v>49</v>
      </c>
      <c r="D64" s="112"/>
      <c r="E64" s="113"/>
      <c r="F64" s="114"/>
      <c r="G64" s="37"/>
      <c r="H64" s="115"/>
      <c r="I64" s="35"/>
      <c r="J64" s="35"/>
      <c r="K64" s="113"/>
      <c r="L64" s="36"/>
      <c r="M64" s="39"/>
    </row>
    <row r="65" spans="2:13" ht="13.5" thickBot="1" x14ac:dyDescent="0.25">
      <c r="B65" s="461"/>
      <c r="C65" s="40" t="s">
        <v>50</v>
      </c>
      <c r="D65" s="130">
        <v>90000</v>
      </c>
      <c r="E65" s="109"/>
      <c r="F65" s="110">
        <v>90000</v>
      </c>
      <c r="G65" s="37"/>
      <c r="H65" s="115"/>
      <c r="I65" s="35"/>
      <c r="J65" s="35"/>
      <c r="K65" s="113">
        <v>45000</v>
      </c>
      <c r="L65" s="36"/>
      <c r="M65" s="39"/>
    </row>
    <row r="66" spans="2:13" ht="14.25" thickTop="1" thickBot="1" x14ac:dyDescent="0.25">
      <c r="B66" s="462" t="s">
        <v>66</v>
      </c>
      <c r="C66" s="463"/>
      <c r="D66" s="131">
        <v>430078810.06</v>
      </c>
      <c r="E66" s="132">
        <v>35506030.360000014</v>
      </c>
      <c r="F66" s="132">
        <v>394572779.69999999</v>
      </c>
      <c r="G66" s="82">
        <v>306435.3</v>
      </c>
      <c r="H66" s="133"/>
      <c r="I66" s="92">
        <v>128730.2</v>
      </c>
      <c r="J66" s="92">
        <v>371331.33699999994</v>
      </c>
      <c r="K66" s="134">
        <v>272717226.22000003</v>
      </c>
      <c r="L66" s="81"/>
      <c r="M66" s="93">
        <v>105.40799999999999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showGridLines="0" zoomScale="85" zoomScaleNormal="85" zoomScaleSheetLayoutView="40" workbookViewId="0"/>
  </sheetViews>
  <sheetFormatPr baseColWidth="10" defaultRowHeight="11.25" x14ac:dyDescent="0.2"/>
  <cols>
    <col min="1" max="1" width="2" style="12" customWidth="1"/>
    <col min="2" max="2" width="24.85546875" style="12" bestFit="1" customWidth="1"/>
    <col min="3" max="3" width="26.85546875" style="12" bestFit="1" customWidth="1"/>
    <col min="4" max="13" width="16.140625" style="12" customWidth="1"/>
    <col min="14" max="256" width="11.425781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269" width="16.140625" style="12" customWidth="1"/>
    <col min="270" max="512" width="11.425781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525" width="16.140625" style="12" customWidth="1"/>
    <col min="526" max="768" width="11.425781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781" width="16.140625" style="12" customWidth="1"/>
    <col min="782" max="1024" width="11.425781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037" width="16.140625" style="12" customWidth="1"/>
    <col min="1038" max="1280" width="11.425781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293" width="16.140625" style="12" customWidth="1"/>
    <col min="1294" max="1536" width="11.425781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549" width="16.140625" style="12" customWidth="1"/>
    <col min="1550" max="1792" width="11.425781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1805" width="16.140625" style="12" customWidth="1"/>
    <col min="1806" max="2048" width="11.425781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061" width="16.140625" style="12" customWidth="1"/>
    <col min="2062" max="2304" width="11.425781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317" width="16.140625" style="12" customWidth="1"/>
    <col min="2318" max="2560" width="11.425781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573" width="16.140625" style="12" customWidth="1"/>
    <col min="2574" max="2816" width="11.425781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2829" width="16.140625" style="12" customWidth="1"/>
    <col min="2830" max="3072" width="11.425781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085" width="16.140625" style="12" customWidth="1"/>
    <col min="3086" max="3328" width="11.425781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341" width="16.140625" style="12" customWidth="1"/>
    <col min="3342" max="3584" width="11.425781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597" width="16.140625" style="12" customWidth="1"/>
    <col min="3598" max="3840" width="11.425781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3853" width="16.140625" style="12" customWidth="1"/>
    <col min="3854" max="4096" width="11.425781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109" width="16.140625" style="12" customWidth="1"/>
    <col min="4110" max="4352" width="11.425781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365" width="16.140625" style="12" customWidth="1"/>
    <col min="4366" max="4608" width="11.425781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621" width="16.140625" style="12" customWidth="1"/>
    <col min="4622" max="4864" width="11.425781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4877" width="16.140625" style="12" customWidth="1"/>
    <col min="4878" max="5120" width="11.425781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133" width="16.140625" style="12" customWidth="1"/>
    <col min="5134" max="5376" width="11.425781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389" width="16.140625" style="12" customWidth="1"/>
    <col min="5390" max="5632" width="11.425781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645" width="16.140625" style="12" customWidth="1"/>
    <col min="5646" max="5888" width="11.425781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5901" width="16.140625" style="12" customWidth="1"/>
    <col min="5902" max="6144" width="11.425781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157" width="16.140625" style="12" customWidth="1"/>
    <col min="6158" max="6400" width="11.425781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413" width="16.140625" style="12" customWidth="1"/>
    <col min="6414" max="6656" width="11.425781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669" width="16.140625" style="12" customWidth="1"/>
    <col min="6670" max="6912" width="11.425781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6925" width="16.140625" style="12" customWidth="1"/>
    <col min="6926" max="7168" width="11.425781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181" width="16.140625" style="12" customWidth="1"/>
    <col min="7182" max="7424" width="11.425781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437" width="16.140625" style="12" customWidth="1"/>
    <col min="7438" max="7680" width="11.425781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693" width="16.140625" style="12" customWidth="1"/>
    <col min="7694" max="7936" width="11.425781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7949" width="16.140625" style="12" customWidth="1"/>
    <col min="7950" max="8192" width="11.425781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205" width="16.140625" style="12" customWidth="1"/>
    <col min="8206" max="8448" width="11.425781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461" width="16.140625" style="12" customWidth="1"/>
    <col min="8462" max="8704" width="11.425781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717" width="16.140625" style="12" customWidth="1"/>
    <col min="8718" max="8960" width="11.425781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8973" width="16.140625" style="12" customWidth="1"/>
    <col min="8974" max="9216" width="11.425781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229" width="16.140625" style="12" customWidth="1"/>
    <col min="9230" max="9472" width="11.425781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485" width="16.140625" style="12" customWidth="1"/>
    <col min="9486" max="9728" width="11.425781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741" width="16.140625" style="12" customWidth="1"/>
    <col min="9742" max="9984" width="11.425781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9997" width="16.140625" style="12" customWidth="1"/>
    <col min="9998" max="10240" width="11.425781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253" width="16.140625" style="12" customWidth="1"/>
    <col min="10254" max="10496" width="11.425781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509" width="16.140625" style="12" customWidth="1"/>
    <col min="10510" max="10752" width="11.425781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0765" width="16.140625" style="12" customWidth="1"/>
    <col min="10766" max="11008" width="11.425781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021" width="16.140625" style="12" customWidth="1"/>
    <col min="11022" max="11264" width="11.425781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277" width="16.140625" style="12" customWidth="1"/>
    <col min="11278" max="11520" width="11.425781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533" width="16.140625" style="12" customWidth="1"/>
    <col min="11534" max="11776" width="11.425781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1789" width="16.140625" style="12" customWidth="1"/>
    <col min="11790" max="12032" width="11.425781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045" width="16.140625" style="12" customWidth="1"/>
    <col min="12046" max="12288" width="11.425781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301" width="16.140625" style="12" customWidth="1"/>
    <col min="12302" max="12544" width="11.425781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557" width="16.140625" style="12" customWidth="1"/>
    <col min="12558" max="12800" width="11.425781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2813" width="16.140625" style="12" customWidth="1"/>
    <col min="12814" max="13056" width="11.425781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069" width="16.140625" style="12" customWidth="1"/>
    <col min="13070" max="13312" width="11.425781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325" width="16.140625" style="12" customWidth="1"/>
    <col min="13326" max="13568" width="11.425781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581" width="16.140625" style="12" customWidth="1"/>
    <col min="13582" max="13824" width="11.425781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3837" width="16.140625" style="12" customWidth="1"/>
    <col min="13838" max="14080" width="11.425781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093" width="16.140625" style="12" customWidth="1"/>
    <col min="14094" max="14336" width="11.425781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349" width="16.140625" style="12" customWidth="1"/>
    <col min="14350" max="14592" width="11.425781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605" width="16.140625" style="12" customWidth="1"/>
    <col min="14606" max="14848" width="11.425781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4861" width="16.140625" style="12" customWidth="1"/>
    <col min="14862" max="15104" width="11.425781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117" width="16.140625" style="12" customWidth="1"/>
    <col min="15118" max="15360" width="11.425781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373" width="16.140625" style="12" customWidth="1"/>
    <col min="15374" max="15616" width="11.425781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629" width="16.140625" style="12" customWidth="1"/>
    <col min="15630" max="15872" width="11.425781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5885" width="16.140625" style="12" customWidth="1"/>
    <col min="15886" max="16128" width="11.425781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47" t="s">
        <v>84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2:13" ht="14.25" customHeight="1" thickBot="1" x14ac:dyDescent="0.2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2:1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83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customHeight="1" thickTop="1" x14ac:dyDescent="0.2">
      <c r="B5" s="460" t="s">
        <v>46</v>
      </c>
      <c r="C5" s="87" t="s">
        <v>47</v>
      </c>
      <c r="D5" s="108">
        <v>147613292.31000003</v>
      </c>
      <c r="E5" s="109">
        <v>2277916.900000006</v>
      </c>
      <c r="F5" s="110">
        <v>145335375.41000003</v>
      </c>
      <c r="G5" s="31">
        <v>29280.375</v>
      </c>
      <c r="H5" s="111"/>
      <c r="I5" s="29">
        <v>1100</v>
      </c>
      <c r="J5" s="29">
        <v>138698.24099999998</v>
      </c>
      <c r="K5" s="109">
        <v>196796679.88000014</v>
      </c>
      <c r="L5" s="30"/>
      <c r="M5" s="34"/>
    </row>
    <row r="6" spans="2:13" ht="12.75" x14ac:dyDescent="0.2">
      <c r="B6" s="461"/>
      <c r="C6" s="27" t="s">
        <v>48</v>
      </c>
      <c r="D6" s="112">
        <v>36169270.699999996</v>
      </c>
      <c r="E6" s="113">
        <v>683518.29999999702</v>
      </c>
      <c r="F6" s="114">
        <v>35485752.399999999</v>
      </c>
      <c r="G6" s="37">
        <v>58560.75</v>
      </c>
      <c r="H6" s="115"/>
      <c r="I6" s="35"/>
      <c r="J6" s="35">
        <v>37243.839999999997</v>
      </c>
      <c r="K6" s="113">
        <v>8501527</v>
      </c>
      <c r="L6" s="36"/>
      <c r="M6" s="39"/>
    </row>
    <row r="7" spans="2:13" ht="12.75" x14ac:dyDescent="0.2">
      <c r="B7" s="461"/>
      <c r="C7" s="27" t="s">
        <v>49</v>
      </c>
      <c r="D7" s="112">
        <v>10206932</v>
      </c>
      <c r="E7" s="113">
        <v>232500</v>
      </c>
      <c r="F7" s="114">
        <v>9974432</v>
      </c>
      <c r="G7" s="37">
        <v>29280.375</v>
      </c>
      <c r="H7" s="115"/>
      <c r="I7" s="35"/>
      <c r="J7" s="35"/>
      <c r="K7" s="113">
        <v>2034048</v>
      </c>
      <c r="L7" s="36"/>
      <c r="M7" s="39"/>
    </row>
    <row r="8" spans="2:13" ht="12.75" x14ac:dyDescent="0.2">
      <c r="B8" s="461"/>
      <c r="C8" s="40" t="s">
        <v>50</v>
      </c>
      <c r="D8" s="116"/>
      <c r="E8" s="117"/>
      <c r="F8" s="118"/>
      <c r="G8" s="44"/>
      <c r="H8" s="119"/>
      <c r="I8" s="42"/>
      <c r="J8" s="42"/>
      <c r="K8" s="117"/>
      <c r="L8" s="43"/>
      <c r="M8" s="46"/>
    </row>
    <row r="9" spans="2:13" ht="12.75" x14ac:dyDescent="0.2">
      <c r="B9" s="458" t="s">
        <v>51</v>
      </c>
      <c r="C9" s="47" t="s">
        <v>47</v>
      </c>
      <c r="D9" s="120">
        <v>2924840</v>
      </c>
      <c r="E9" s="121"/>
      <c r="F9" s="122">
        <v>2924840</v>
      </c>
      <c r="G9" s="51"/>
      <c r="H9" s="123"/>
      <c r="I9" s="49">
        <v>278.5</v>
      </c>
      <c r="J9" s="49">
        <v>861</v>
      </c>
      <c r="K9" s="121">
        <v>1121700</v>
      </c>
      <c r="L9" s="50"/>
      <c r="M9" s="54"/>
    </row>
    <row r="10" spans="2:13" ht="12.75" x14ac:dyDescent="0.2">
      <c r="B10" s="459"/>
      <c r="C10" s="27" t="s">
        <v>48</v>
      </c>
      <c r="D10" s="112">
        <v>7393308</v>
      </c>
      <c r="E10" s="113"/>
      <c r="F10" s="114">
        <v>7393308</v>
      </c>
      <c r="G10" s="37"/>
      <c r="H10" s="115"/>
      <c r="I10" s="59"/>
      <c r="J10" s="35"/>
      <c r="K10" s="113">
        <v>1362000</v>
      </c>
      <c r="L10" s="36"/>
      <c r="M10" s="39"/>
    </row>
    <row r="11" spans="2:13" ht="12.75" x14ac:dyDescent="0.2">
      <c r="B11" s="459"/>
      <c r="C11" s="27" t="s">
        <v>49</v>
      </c>
      <c r="D11" s="112">
        <v>1048192</v>
      </c>
      <c r="E11" s="113"/>
      <c r="F11" s="136">
        <v>1048192</v>
      </c>
      <c r="G11" s="37"/>
      <c r="H11" s="113"/>
      <c r="I11" s="38"/>
      <c r="J11" s="35"/>
      <c r="K11" s="113">
        <v>98800</v>
      </c>
      <c r="L11" s="36"/>
      <c r="M11" s="39"/>
    </row>
    <row r="12" spans="2:13" ht="12.75" x14ac:dyDescent="0.2">
      <c r="B12" s="460"/>
      <c r="C12" s="40" t="s">
        <v>50</v>
      </c>
      <c r="D12" s="116"/>
      <c r="E12" s="117"/>
      <c r="F12" s="118"/>
      <c r="G12" s="31"/>
      <c r="H12" s="111"/>
      <c r="I12" s="29"/>
      <c r="J12" s="29"/>
      <c r="K12" s="109"/>
      <c r="L12" s="30"/>
      <c r="M12" s="34"/>
    </row>
    <row r="13" spans="2:13" ht="12.75" x14ac:dyDescent="0.2">
      <c r="B13" s="458" t="s">
        <v>52</v>
      </c>
      <c r="C13" s="47" t="s">
        <v>47</v>
      </c>
      <c r="D13" s="120">
        <v>1034692.0109</v>
      </c>
      <c r="E13" s="121">
        <v>22645.349999999977</v>
      </c>
      <c r="F13" s="122">
        <v>1012046.6609</v>
      </c>
      <c r="G13" s="51"/>
      <c r="H13" s="123"/>
      <c r="I13" s="49"/>
      <c r="J13" s="49">
        <v>59.5</v>
      </c>
      <c r="K13" s="121">
        <v>331876</v>
      </c>
      <c r="L13" s="50"/>
      <c r="M13" s="54"/>
    </row>
    <row r="14" spans="2:13" ht="12.75" x14ac:dyDescent="0.2">
      <c r="B14" s="459"/>
      <c r="C14" s="27" t="s">
        <v>48</v>
      </c>
      <c r="D14" s="112">
        <v>5105522.7068000007</v>
      </c>
      <c r="E14" s="113">
        <v>4770075.6500000004</v>
      </c>
      <c r="F14" s="114">
        <v>335447.05680000002</v>
      </c>
      <c r="G14" s="37"/>
      <c r="H14" s="115"/>
      <c r="I14" s="59"/>
      <c r="J14" s="35">
        <v>118990.5</v>
      </c>
      <c r="K14" s="113">
        <v>73020</v>
      </c>
      <c r="L14" s="36"/>
      <c r="M14" s="39"/>
    </row>
    <row r="15" spans="2:13" ht="12.75" x14ac:dyDescent="0.2">
      <c r="B15" s="459"/>
      <c r="C15" s="27" t="s">
        <v>49</v>
      </c>
      <c r="D15" s="108">
        <v>887698.48230000003</v>
      </c>
      <c r="E15" s="109">
        <v>254160</v>
      </c>
      <c r="F15" s="110">
        <v>633538.48230000003</v>
      </c>
      <c r="G15" s="37"/>
      <c r="H15" s="113"/>
      <c r="I15" s="38"/>
      <c r="J15" s="35">
        <v>920</v>
      </c>
      <c r="K15" s="113">
        <v>122344</v>
      </c>
      <c r="L15" s="36"/>
      <c r="M15" s="39"/>
    </row>
    <row r="16" spans="2:13" ht="12.75" x14ac:dyDescent="0.2">
      <c r="B16" s="460"/>
      <c r="C16" s="40" t="s">
        <v>50</v>
      </c>
      <c r="D16" s="116">
        <v>31770</v>
      </c>
      <c r="E16" s="117">
        <v>31770</v>
      </c>
      <c r="F16" s="118"/>
      <c r="G16" s="31"/>
      <c r="H16" s="111"/>
      <c r="I16" s="29"/>
      <c r="J16" s="29">
        <v>115</v>
      </c>
      <c r="K16" s="109"/>
      <c r="L16" s="30"/>
      <c r="M16" s="34"/>
    </row>
    <row r="17" spans="2:13" ht="12.75" x14ac:dyDescent="0.2">
      <c r="B17" s="458" t="s">
        <v>53</v>
      </c>
      <c r="C17" s="47" t="s">
        <v>47</v>
      </c>
      <c r="D17" s="120">
        <v>2656220.5249999999</v>
      </c>
      <c r="E17" s="121"/>
      <c r="F17" s="122">
        <v>2656220.5249999999</v>
      </c>
      <c r="G17" s="51"/>
      <c r="H17" s="123"/>
      <c r="I17" s="49">
        <v>93</v>
      </c>
      <c r="J17" s="49"/>
      <c r="K17" s="121">
        <v>633945.9</v>
      </c>
      <c r="L17" s="50"/>
      <c r="M17" s="54"/>
    </row>
    <row r="18" spans="2:13" ht="12.75" x14ac:dyDescent="0.2">
      <c r="B18" s="459"/>
      <c r="C18" s="27" t="s">
        <v>48</v>
      </c>
      <c r="D18" s="112">
        <v>1075752.2250000001</v>
      </c>
      <c r="E18" s="113"/>
      <c r="F18" s="114">
        <v>1075752.2250000001</v>
      </c>
      <c r="G18" s="37"/>
      <c r="H18" s="115"/>
      <c r="I18" s="59"/>
      <c r="J18" s="35"/>
      <c r="K18" s="113">
        <v>301691.09999999998</v>
      </c>
      <c r="L18" s="36"/>
      <c r="M18" s="39"/>
    </row>
    <row r="19" spans="2:13" ht="12.75" x14ac:dyDescent="0.2">
      <c r="B19" s="459"/>
      <c r="C19" s="27" t="s">
        <v>49</v>
      </c>
      <c r="D19" s="108">
        <v>2402488</v>
      </c>
      <c r="E19" s="109"/>
      <c r="F19" s="110">
        <v>2402488</v>
      </c>
      <c r="G19" s="37"/>
      <c r="H19" s="113"/>
      <c r="I19" s="38"/>
      <c r="J19" s="35"/>
      <c r="K19" s="113">
        <v>370000</v>
      </c>
      <c r="L19" s="36"/>
      <c r="M19" s="39"/>
    </row>
    <row r="20" spans="2:13" ht="12.75" x14ac:dyDescent="0.2">
      <c r="B20" s="460"/>
      <c r="C20" s="40" t="s">
        <v>50</v>
      </c>
      <c r="D20" s="124"/>
      <c r="E20" s="125"/>
      <c r="F20" s="126"/>
      <c r="G20" s="31"/>
      <c r="H20" s="111"/>
      <c r="I20" s="29"/>
      <c r="J20" s="29"/>
      <c r="K20" s="109"/>
      <c r="L20" s="30"/>
      <c r="M20" s="34"/>
    </row>
    <row r="21" spans="2:13" ht="12.75" x14ac:dyDescent="0.2">
      <c r="B21" s="458" t="s">
        <v>54</v>
      </c>
      <c r="C21" s="47" t="s">
        <v>47</v>
      </c>
      <c r="D21" s="120">
        <v>1771207.3</v>
      </c>
      <c r="E21" s="121">
        <v>435000</v>
      </c>
      <c r="F21" s="122">
        <v>1336207.3</v>
      </c>
      <c r="G21" s="51"/>
      <c r="H21" s="123"/>
      <c r="I21" s="49">
        <v>3750</v>
      </c>
      <c r="J21" s="49">
        <v>2160</v>
      </c>
      <c r="K21" s="121">
        <v>516000</v>
      </c>
      <c r="L21" s="50"/>
      <c r="M21" s="54"/>
    </row>
    <row r="22" spans="2:13" ht="12.75" x14ac:dyDescent="0.2">
      <c r="B22" s="459"/>
      <c r="C22" s="27" t="s">
        <v>48</v>
      </c>
      <c r="D22" s="112">
        <v>83440.479999999996</v>
      </c>
      <c r="E22" s="113"/>
      <c r="F22" s="114">
        <v>83440.479999999996</v>
      </c>
      <c r="G22" s="37"/>
      <c r="H22" s="115"/>
      <c r="I22" s="59"/>
      <c r="J22" s="35"/>
      <c r="K22" s="113">
        <v>38000</v>
      </c>
      <c r="L22" s="36"/>
      <c r="M22" s="39"/>
    </row>
    <row r="23" spans="2:13" ht="12.75" x14ac:dyDescent="0.2">
      <c r="B23" s="459"/>
      <c r="C23" s="27" t="s">
        <v>49</v>
      </c>
      <c r="D23" s="108">
        <v>4896000</v>
      </c>
      <c r="E23" s="109"/>
      <c r="F23" s="110">
        <v>4896000</v>
      </c>
      <c r="G23" s="37"/>
      <c r="H23" s="113"/>
      <c r="I23" s="38"/>
      <c r="J23" s="35"/>
      <c r="K23" s="113">
        <v>2880000</v>
      </c>
      <c r="L23" s="36"/>
      <c r="M23" s="39"/>
    </row>
    <row r="24" spans="2:13" ht="12.75" x14ac:dyDescent="0.2">
      <c r="B24" s="460"/>
      <c r="C24" s="40" t="s">
        <v>50</v>
      </c>
      <c r="D24" s="124">
        <v>918000</v>
      </c>
      <c r="E24" s="125"/>
      <c r="F24" s="126">
        <v>918000</v>
      </c>
      <c r="G24" s="31"/>
      <c r="H24" s="111"/>
      <c r="I24" s="29"/>
      <c r="J24" s="29"/>
      <c r="K24" s="109">
        <v>540000</v>
      </c>
      <c r="L24" s="30"/>
      <c r="M24" s="34"/>
    </row>
    <row r="25" spans="2:13" ht="12.75" x14ac:dyDescent="0.2">
      <c r="B25" s="461" t="s">
        <v>55</v>
      </c>
      <c r="C25" s="47" t="s">
        <v>47</v>
      </c>
      <c r="D25" s="120"/>
      <c r="E25" s="121"/>
      <c r="F25" s="122"/>
      <c r="G25" s="51"/>
      <c r="H25" s="123"/>
      <c r="I25" s="49"/>
      <c r="J25" s="49"/>
      <c r="K25" s="121">
        <v>9000</v>
      </c>
      <c r="L25" s="50"/>
      <c r="M25" s="54"/>
    </row>
    <row r="26" spans="2:13" ht="12.75" x14ac:dyDescent="0.2">
      <c r="B26" s="461"/>
      <c r="C26" s="27" t="s">
        <v>48</v>
      </c>
      <c r="D26" s="112">
        <v>4710000</v>
      </c>
      <c r="E26" s="113"/>
      <c r="F26" s="114">
        <v>4710000</v>
      </c>
      <c r="G26" s="37"/>
      <c r="H26" s="115"/>
      <c r="I26" s="35"/>
      <c r="J26" s="35"/>
      <c r="K26" s="113">
        <v>2750000</v>
      </c>
      <c r="L26" s="36"/>
      <c r="M26" s="39"/>
    </row>
    <row r="27" spans="2:13" ht="12.75" x14ac:dyDescent="0.2">
      <c r="B27" s="461"/>
      <c r="C27" s="66" t="s">
        <v>49</v>
      </c>
      <c r="D27" s="108"/>
      <c r="E27" s="109"/>
      <c r="F27" s="110"/>
      <c r="G27" s="31"/>
      <c r="H27" s="111"/>
      <c r="I27" s="29"/>
      <c r="J27" s="29"/>
      <c r="K27" s="109"/>
      <c r="L27" s="30"/>
      <c r="M27" s="34"/>
    </row>
    <row r="28" spans="2:13" ht="12.75" x14ac:dyDescent="0.2">
      <c r="B28" s="458" t="s">
        <v>56</v>
      </c>
      <c r="C28" s="47" t="s">
        <v>47</v>
      </c>
      <c r="D28" s="120">
        <v>445687.5</v>
      </c>
      <c r="E28" s="121">
        <v>363500</v>
      </c>
      <c r="F28" s="122">
        <v>82187.5</v>
      </c>
      <c r="G28" s="51"/>
      <c r="H28" s="123"/>
      <c r="I28" s="49">
        <v>33100</v>
      </c>
      <c r="J28" s="49">
        <v>65</v>
      </c>
      <c r="K28" s="121">
        <v>60450</v>
      </c>
      <c r="L28" s="50"/>
      <c r="M28" s="54"/>
    </row>
    <row r="29" spans="2:13" ht="12.75" x14ac:dyDescent="0.2">
      <c r="B29" s="459"/>
      <c r="C29" s="27" t="s">
        <v>48</v>
      </c>
      <c r="D29" s="112">
        <v>1149562.5</v>
      </c>
      <c r="E29" s="113">
        <v>330500</v>
      </c>
      <c r="F29" s="114">
        <v>819062.5</v>
      </c>
      <c r="G29" s="37"/>
      <c r="H29" s="115"/>
      <c r="I29" s="35">
        <v>32000</v>
      </c>
      <c r="J29" s="35">
        <v>205</v>
      </c>
      <c r="K29" s="113">
        <v>506250</v>
      </c>
      <c r="L29" s="36"/>
      <c r="M29" s="39"/>
    </row>
    <row r="30" spans="2:13" ht="12.75" x14ac:dyDescent="0.2">
      <c r="B30" s="459"/>
      <c r="C30" s="27" t="s">
        <v>49</v>
      </c>
      <c r="D30" s="108">
        <v>6560000</v>
      </c>
      <c r="E30" s="109">
        <v>160000</v>
      </c>
      <c r="F30" s="110">
        <v>6400000</v>
      </c>
      <c r="G30" s="37"/>
      <c r="H30" s="113"/>
      <c r="I30" s="38">
        <v>16000</v>
      </c>
      <c r="J30" s="35"/>
      <c r="K30" s="113">
        <v>3200000</v>
      </c>
      <c r="L30" s="36"/>
      <c r="M30" s="39"/>
    </row>
    <row r="31" spans="2:13" ht="12.75" x14ac:dyDescent="0.2">
      <c r="B31" s="460"/>
      <c r="C31" s="40" t="s">
        <v>50</v>
      </c>
      <c r="D31" s="124">
        <v>1600000</v>
      </c>
      <c r="E31" s="125"/>
      <c r="F31" s="126">
        <v>1600000</v>
      </c>
      <c r="G31" s="31"/>
      <c r="H31" s="111"/>
      <c r="I31" s="29"/>
      <c r="J31" s="29"/>
      <c r="K31" s="109">
        <v>800000</v>
      </c>
      <c r="L31" s="30"/>
      <c r="M31" s="34"/>
    </row>
    <row r="32" spans="2:13" ht="12.75" x14ac:dyDescent="0.2">
      <c r="B32" s="461" t="s">
        <v>73</v>
      </c>
      <c r="C32" s="47" t="s">
        <v>47</v>
      </c>
      <c r="D32" s="120"/>
      <c r="E32" s="121"/>
      <c r="F32" s="122"/>
      <c r="G32" s="51"/>
      <c r="H32" s="123"/>
      <c r="I32" s="49"/>
      <c r="J32" s="49"/>
      <c r="K32" s="121"/>
      <c r="L32" s="50"/>
      <c r="M32" s="54"/>
    </row>
    <row r="33" spans="2:13" ht="12.75" x14ac:dyDescent="0.2">
      <c r="B33" s="461"/>
      <c r="C33" s="101" t="s">
        <v>48</v>
      </c>
      <c r="D33" s="124"/>
      <c r="E33" s="125"/>
      <c r="F33" s="127"/>
      <c r="G33" s="103"/>
      <c r="H33" s="128"/>
      <c r="I33" s="94"/>
      <c r="J33" s="94"/>
      <c r="K33" s="125"/>
      <c r="L33" s="102"/>
      <c r="M33" s="105"/>
    </row>
    <row r="34" spans="2:13" ht="12.75" x14ac:dyDescent="0.2">
      <c r="B34" s="458" t="s">
        <v>57</v>
      </c>
      <c r="C34" s="47" t="s">
        <v>47</v>
      </c>
      <c r="D34" s="120">
        <v>4469130</v>
      </c>
      <c r="E34" s="121">
        <v>558500</v>
      </c>
      <c r="F34" s="122">
        <v>3910630</v>
      </c>
      <c r="G34" s="51">
        <v>150</v>
      </c>
      <c r="H34" s="123"/>
      <c r="I34" s="49">
        <v>1665</v>
      </c>
      <c r="J34" s="49">
        <v>1091</v>
      </c>
      <c r="K34" s="121">
        <v>1649500</v>
      </c>
      <c r="L34" s="50"/>
      <c r="M34" s="54">
        <v>55</v>
      </c>
    </row>
    <row r="35" spans="2:13" ht="12.75" x14ac:dyDescent="0.2">
      <c r="B35" s="459"/>
      <c r="C35" s="27" t="s">
        <v>48</v>
      </c>
      <c r="D35" s="112">
        <v>5757130</v>
      </c>
      <c r="E35" s="113">
        <v>183600</v>
      </c>
      <c r="F35" s="114">
        <v>5573530</v>
      </c>
      <c r="G35" s="37"/>
      <c r="H35" s="115"/>
      <c r="I35" s="35">
        <v>22900</v>
      </c>
      <c r="J35" s="35">
        <v>575</v>
      </c>
      <c r="K35" s="113">
        <v>3160900</v>
      </c>
      <c r="L35" s="36"/>
      <c r="M35" s="39"/>
    </row>
    <row r="36" spans="2:13" ht="12.75" x14ac:dyDescent="0.2">
      <c r="B36" s="459"/>
      <c r="C36" s="27" t="s">
        <v>49</v>
      </c>
      <c r="D36" s="108">
        <v>4000500</v>
      </c>
      <c r="E36" s="109"/>
      <c r="F36" s="110">
        <v>4000500</v>
      </c>
      <c r="G36" s="37"/>
      <c r="H36" s="113"/>
      <c r="I36" s="38">
        <v>2500</v>
      </c>
      <c r="J36" s="35"/>
      <c r="K36" s="113">
        <v>2325000</v>
      </c>
      <c r="L36" s="36"/>
      <c r="M36" s="39"/>
    </row>
    <row r="37" spans="2:13" ht="12.75" x14ac:dyDescent="0.2">
      <c r="B37" s="460"/>
      <c r="C37" s="40" t="s">
        <v>50</v>
      </c>
      <c r="D37" s="124"/>
      <c r="E37" s="125"/>
      <c r="F37" s="126"/>
      <c r="G37" s="31"/>
      <c r="H37" s="111"/>
      <c r="I37" s="29"/>
      <c r="J37" s="29"/>
      <c r="K37" s="109"/>
      <c r="L37" s="30"/>
      <c r="M37" s="34"/>
    </row>
    <row r="38" spans="2:13" ht="12.75" x14ac:dyDescent="0.2">
      <c r="B38" s="461" t="s">
        <v>58</v>
      </c>
      <c r="C38" s="47" t="s">
        <v>47</v>
      </c>
      <c r="D38" s="120">
        <v>260630</v>
      </c>
      <c r="E38" s="121">
        <v>12800</v>
      </c>
      <c r="F38" s="122">
        <v>247830</v>
      </c>
      <c r="G38" s="51"/>
      <c r="H38" s="123"/>
      <c r="I38" s="49">
        <v>100</v>
      </c>
      <c r="J38" s="49">
        <v>920</v>
      </c>
      <c r="K38" s="121">
        <v>179140</v>
      </c>
      <c r="L38" s="50"/>
      <c r="M38" s="54"/>
    </row>
    <row r="39" spans="2:13" ht="12.75" x14ac:dyDescent="0.2">
      <c r="B39" s="461"/>
      <c r="C39" s="27" t="s">
        <v>48</v>
      </c>
      <c r="D39" s="112">
        <v>3577920</v>
      </c>
      <c r="E39" s="113">
        <v>27000</v>
      </c>
      <c r="F39" s="114">
        <v>3550920</v>
      </c>
      <c r="G39" s="37">
        <v>41500</v>
      </c>
      <c r="H39" s="115"/>
      <c r="I39" s="35"/>
      <c r="J39" s="35"/>
      <c r="K39" s="113">
        <v>2006900</v>
      </c>
      <c r="L39" s="36"/>
      <c r="M39" s="39"/>
    </row>
    <row r="40" spans="2:13" ht="12.75" x14ac:dyDescent="0.2">
      <c r="B40" s="461"/>
      <c r="C40" s="66" t="s">
        <v>49</v>
      </c>
      <c r="D40" s="108">
        <v>71250</v>
      </c>
      <c r="E40" s="109"/>
      <c r="F40" s="110">
        <v>71250</v>
      </c>
      <c r="G40" s="31"/>
      <c r="H40" s="111"/>
      <c r="I40" s="29"/>
      <c r="J40" s="29"/>
      <c r="K40" s="109">
        <v>40000</v>
      </c>
      <c r="L40" s="30"/>
      <c r="M40" s="34"/>
    </row>
    <row r="41" spans="2:13" ht="12.75" x14ac:dyDescent="0.2">
      <c r="B41" s="461" t="s">
        <v>59</v>
      </c>
      <c r="C41" s="47" t="s">
        <v>47</v>
      </c>
      <c r="D41" s="120">
        <v>388290.62</v>
      </c>
      <c r="E41" s="121">
        <v>82800</v>
      </c>
      <c r="F41" s="122">
        <v>305490.62</v>
      </c>
      <c r="G41" s="51"/>
      <c r="H41" s="123"/>
      <c r="I41" s="49"/>
      <c r="J41" s="49">
        <v>790</v>
      </c>
      <c r="K41" s="121">
        <v>51902.559999999998</v>
      </c>
      <c r="L41" s="50"/>
      <c r="M41" s="54">
        <v>4.5</v>
      </c>
    </row>
    <row r="42" spans="2:13" ht="12.75" x14ac:dyDescent="0.2">
      <c r="B42" s="461"/>
      <c r="C42" s="27" t="s">
        <v>48</v>
      </c>
      <c r="D42" s="112">
        <v>24000</v>
      </c>
      <c r="E42" s="113">
        <v>9000</v>
      </c>
      <c r="F42" s="114">
        <v>15000</v>
      </c>
      <c r="G42" s="37"/>
      <c r="H42" s="115"/>
      <c r="I42" s="35"/>
      <c r="J42" s="35">
        <v>150</v>
      </c>
      <c r="K42" s="113">
        <v>2500</v>
      </c>
      <c r="L42" s="36"/>
      <c r="M42" s="39">
        <v>0.5</v>
      </c>
    </row>
    <row r="43" spans="2:13" ht="12.75" x14ac:dyDescent="0.2">
      <c r="B43" s="461"/>
      <c r="C43" s="66" t="s">
        <v>49</v>
      </c>
      <c r="D43" s="108"/>
      <c r="E43" s="109"/>
      <c r="F43" s="110"/>
      <c r="G43" s="31"/>
      <c r="H43" s="111"/>
      <c r="I43" s="29"/>
      <c r="J43" s="29"/>
      <c r="K43" s="109"/>
      <c r="L43" s="30"/>
      <c r="M43" s="34"/>
    </row>
    <row r="44" spans="2:13" ht="12.75" x14ac:dyDescent="0.2">
      <c r="B44" s="458" t="s">
        <v>60</v>
      </c>
      <c r="C44" s="47" t="s">
        <v>47</v>
      </c>
      <c r="D44" s="120">
        <v>9075659.1044999994</v>
      </c>
      <c r="E44" s="121">
        <v>20700</v>
      </c>
      <c r="F44" s="122">
        <v>9054959.1044999994</v>
      </c>
      <c r="G44" s="51"/>
      <c r="H44" s="123"/>
      <c r="I44" s="49"/>
      <c r="J44" s="49">
        <v>1280.75</v>
      </c>
      <c r="K44" s="121">
        <v>3551180.3600000003</v>
      </c>
      <c r="L44" s="50"/>
      <c r="M44" s="54"/>
    </row>
    <row r="45" spans="2:13" ht="12.75" x14ac:dyDescent="0.2">
      <c r="B45" s="459"/>
      <c r="C45" s="27" t="s">
        <v>48</v>
      </c>
      <c r="D45" s="112">
        <v>8185849.5255000005</v>
      </c>
      <c r="E45" s="113">
        <v>1063777.6800000006</v>
      </c>
      <c r="F45" s="114">
        <v>7122071.8454999998</v>
      </c>
      <c r="G45" s="37"/>
      <c r="H45" s="115"/>
      <c r="I45" s="59"/>
      <c r="J45" s="35">
        <v>3104.12</v>
      </c>
      <c r="K45" s="113">
        <v>2330967.7599999998</v>
      </c>
      <c r="L45" s="36"/>
      <c r="M45" s="39"/>
    </row>
    <row r="46" spans="2:13" ht="12.75" x14ac:dyDescent="0.2">
      <c r="B46" s="459"/>
      <c r="C46" s="27" t="s">
        <v>49</v>
      </c>
      <c r="D46" s="108">
        <v>251820</v>
      </c>
      <c r="E46" s="109"/>
      <c r="F46" s="110">
        <v>251820</v>
      </c>
      <c r="G46" s="37"/>
      <c r="H46" s="113"/>
      <c r="I46" s="38"/>
      <c r="J46" s="35"/>
      <c r="K46" s="113">
        <v>52200</v>
      </c>
      <c r="L46" s="36"/>
      <c r="M46" s="39"/>
    </row>
    <row r="47" spans="2:13" ht="12.75" x14ac:dyDescent="0.2">
      <c r="B47" s="460"/>
      <c r="C47" s="40" t="s">
        <v>50</v>
      </c>
      <c r="D47" s="124">
        <v>46228</v>
      </c>
      <c r="E47" s="125">
        <v>46228</v>
      </c>
      <c r="F47" s="126"/>
      <c r="G47" s="31"/>
      <c r="H47" s="111"/>
      <c r="I47" s="29"/>
      <c r="J47" s="29">
        <v>350</v>
      </c>
      <c r="K47" s="109"/>
      <c r="L47" s="30"/>
      <c r="M47" s="34"/>
    </row>
    <row r="48" spans="2:13" ht="12.75" x14ac:dyDescent="0.2">
      <c r="B48" s="458" t="s">
        <v>61</v>
      </c>
      <c r="C48" s="47" t="s">
        <v>47</v>
      </c>
      <c r="D48" s="120">
        <v>7420819.6300000008</v>
      </c>
      <c r="E48" s="121">
        <v>392293.98000000045</v>
      </c>
      <c r="F48" s="122">
        <v>7028525.6500000004</v>
      </c>
      <c r="G48" s="51"/>
      <c r="H48" s="123"/>
      <c r="I48" s="49"/>
      <c r="J48" s="49">
        <v>2271.9189999999999</v>
      </c>
      <c r="K48" s="121">
        <v>1820272.8</v>
      </c>
      <c r="L48" s="50"/>
      <c r="M48" s="54"/>
    </row>
    <row r="49" spans="2:13" ht="12.75" x14ac:dyDescent="0.2">
      <c r="B49" s="459"/>
      <c r="C49" s="27" t="s">
        <v>48</v>
      </c>
      <c r="D49" s="112">
        <v>6110767.7599999998</v>
      </c>
      <c r="E49" s="113">
        <v>5577.5999999996275</v>
      </c>
      <c r="F49" s="114">
        <v>6105190.1600000001</v>
      </c>
      <c r="G49" s="37"/>
      <c r="H49" s="115"/>
      <c r="I49" s="59"/>
      <c r="J49" s="35">
        <v>54</v>
      </c>
      <c r="K49" s="113">
        <v>1723987.2</v>
      </c>
      <c r="L49" s="36"/>
      <c r="M49" s="39"/>
    </row>
    <row r="50" spans="2:13" ht="12.75" x14ac:dyDescent="0.2">
      <c r="B50" s="459"/>
      <c r="C50" s="27" t="s">
        <v>49</v>
      </c>
      <c r="D50" s="108">
        <v>702230.3899999999</v>
      </c>
      <c r="E50" s="109">
        <v>31606.399999999907</v>
      </c>
      <c r="F50" s="110">
        <v>670623.99</v>
      </c>
      <c r="G50" s="37"/>
      <c r="H50" s="113"/>
      <c r="I50" s="38"/>
      <c r="J50" s="35">
        <v>306</v>
      </c>
      <c r="K50" s="113">
        <v>118800</v>
      </c>
      <c r="L50" s="36"/>
      <c r="M50" s="39"/>
    </row>
    <row r="51" spans="2:13" ht="12.75" x14ac:dyDescent="0.2">
      <c r="B51" s="460"/>
      <c r="C51" s="40" t="s">
        <v>50</v>
      </c>
      <c r="D51" s="124">
        <v>450000</v>
      </c>
      <c r="E51" s="125"/>
      <c r="F51" s="126">
        <v>450000</v>
      </c>
      <c r="G51" s="31"/>
      <c r="H51" s="111"/>
      <c r="I51" s="29"/>
      <c r="J51" s="29"/>
      <c r="K51" s="109">
        <v>150000</v>
      </c>
      <c r="L51" s="30"/>
      <c r="M51" s="34"/>
    </row>
    <row r="52" spans="2:13" ht="12.75" x14ac:dyDescent="0.2">
      <c r="B52" s="461" t="s">
        <v>62</v>
      </c>
      <c r="C52" s="47" t="s">
        <v>47</v>
      </c>
      <c r="D52" s="120">
        <v>1031435</v>
      </c>
      <c r="E52" s="121">
        <v>132000</v>
      </c>
      <c r="F52" s="122">
        <v>899435</v>
      </c>
      <c r="G52" s="51"/>
      <c r="H52" s="123"/>
      <c r="I52" s="49">
        <v>3000</v>
      </c>
      <c r="J52" s="49">
        <v>310</v>
      </c>
      <c r="K52" s="121">
        <v>215915</v>
      </c>
      <c r="L52" s="50"/>
      <c r="M52" s="54"/>
    </row>
    <row r="53" spans="2:13" ht="12.75" x14ac:dyDescent="0.2">
      <c r="B53" s="461"/>
      <c r="C53" s="101" t="s">
        <v>48</v>
      </c>
      <c r="D53" s="124">
        <v>813200</v>
      </c>
      <c r="E53" s="125">
        <v>630000</v>
      </c>
      <c r="F53" s="127">
        <v>183200</v>
      </c>
      <c r="G53" s="103"/>
      <c r="H53" s="128"/>
      <c r="I53" s="94"/>
      <c r="J53" s="94">
        <v>2250</v>
      </c>
      <c r="K53" s="125">
        <v>39000</v>
      </c>
      <c r="L53" s="102"/>
      <c r="M53" s="105"/>
    </row>
    <row r="54" spans="2:13" ht="12.75" x14ac:dyDescent="0.2">
      <c r="B54" s="458" t="s">
        <v>63</v>
      </c>
      <c r="C54" s="47" t="s">
        <v>47</v>
      </c>
      <c r="D54" s="120">
        <v>23441907.7784</v>
      </c>
      <c r="E54" s="121">
        <v>4602030.6770000011</v>
      </c>
      <c r="F54" s="122">
        <v>18839877.101399999</v>
      </c>
      <c r="G54" s="51"/>
      <c r="H54" s="123"/>
      <c r="I54" s="49">
        <v>1530</v>
      </c>
      <c r="J54" s="49">
        <v>22035.588180000002</v>
      </c>
      <c r="K54" s="121">
        <v>4132172.3200000003</v>
      </c>
      <c r="L54" s="50"/>
      <c r="M54" s="54">
        <v>3</v>
      </c>
    </row>
    <row r="55" spans="2:13" ht="12.75" x14ac:dyDescent="0.2">
      <c r="B55" s="459"/>
      <c r="C55" s="27" t="s">
        <v>48</v>
      </c>
      <c r="D55" s="112">
        <v>19294900.994600002</v>
      </c>
      <c r="E55" s="113">
        <v>4301368.5200000014</v>
      </c>
      <c r="F55" s="114">
        <v>14993532.4746</v>
      </c>
      <c r="G55" s="37"/>
      <c r="H55" s="115"/>
      <c r="I55" s="38"/>
      <c r="J55" s="35">
        <v>27702.912960000001</v>
      </c>
      <c r="K55" s="113">
        <v>2828295.98</v>
      </c>
      <c r="L55" s="36"/>
      <c r="M55" s="39"/>
    </row>
    <row r="56" spans="2:13" ht="12.75" x14ac:dyDescent="0.2">
      <c r="B56" s="459"/>
      <c r="C56" s="27" t="s">
        <v>49</v>
      </c>
      <c r="D56" s="108">
        <v>2954007.9870000002</v>
      </c>
      <c r="E56" s="109">
        <v>1079726.5030000003</v>
      </c>
      <c r="F56" s="110">
        <v>1874281.4839999999</v>
      </c>
      <c r="G56" s="37"/>
      <c r="H56" s="113"/>
      <c r="I56" s="38"/>
      <c r="J56" s="35">
        <v>6913.4728599999999</v>
      </c>
      <c r="K56" s="113">
        <v>343689.19999999995</v>
      </c>
      <c r="L56" s="36"/>
      <c r="M56" s="39"/>
    </row>
    <row r="57" spans="2:13" ht="12.75" x14ac:dyDescent="0.2">
      <c r="B57" s="460"/>
      <c r="C57" s="40" t="s">
        <v>50</v>
      </c>
      <c r="D57" s="124">
        <v>584141.25</v>
      </c>
      <c r="E57" s="125"/>
      <c r="F57" s="126">
        <v>584141.25</v>
      </c>
      <c r="G57" s="31"/>
      <c r="H57" s="111"/>
      <c r="I57" s="29"/>
      <c r="J57" s="29"/>
      <c r="K57" s="109">
        <v>93462.6</v>
      </c>
      <c r="L57" s="30"/>
      <c r="M57" s="34"/>
    </row>
    <row r="58" spans="2:13" ht="12.75" x14ac:dyDescent="0.2">
      <c r="B58" s="458" t="s">
        <v>64</v>
      </c>
      <c r="C58" s="47" t="s">
        <v>47</v>
      </c>
      <c r="D58" s="120">
        <v>4718541.0299999993</v>
      </c>
      <c r="E58" s="121"/>
      <c r="F58" s="122">
        <v>4718541.0299999993</v>
      </c>
      <c r="G58" s="51"/>
      <c r="H58" s="123"/>
      <c r="I58" s="49"/>
      <c r="J58" s="49"/>
      <c r="K58" s="121">
        <v>596486</v>
      </c>
      <c r="L58" s="50"/>
      <c r="M58" s="54"/>
    </row>
    <row r="59" spans="2:13" ht="12.75" x14ac:dyDescent="0.2">
      <c r="B59" s="459"/>
      <c r="C59" s="27" t="s">
        <v>48</v>
      </c>
      <c r="D59" s="112">
        <v>8409907.9920000006</v>
      </c>
      <c r="E59" s="113"/>
      <c r="F59" s="114">
        <v>8409907.9920000006</v>
      </c>
      <c r="G59" s="37"/>
      <c r="H59" s="115"/>
      <c r="I59" s="38"/>
      <c r="J59" s="35"/>
      <c r="K59" s="113">
        <v>1634944.6</v>
      </c>
      <c r="L59" s="36"/>
      <c r="M59" s="39"/>
    </row>
    <row r="60" spans="2:13" ht="12.75" x14ac:dyDescent="0.2">
      <c r="B60" s="459"/>
      <c r="C60" s="27" t="s">
        <v>49</v>
      </c>
      <c r="D60" s="108">
        <v>1535725.128</v>
      </c>
      <c r="E60" s="109"/>
      <c r="F60" s="110">
        <v>1535725.128</v>
      </c>
      <c r="G60" s="37"/>
      <c r="H60" s="113"/>
      <c r="I60" s="38"/>
      <c r="J60" s="35"/>
      <c r="K60" s="113">
        <v>85649.4</v>
      </c>
      <c r="L60" s="36"/>
      <c r="M60" s="39"/>
    </row>
    <row r="61" spans="2:13" ht="12.75" x14ac:dyDescent="0.2">
      <c r="B61" s="460"/>
      <c r="C61" s="40" t="s">
        <v>50</v>
      </c>
      <c r="D61" s="124">
        <v>100431488.84999999</v>
      </c>
      <c r="E61" s="125"/>
      <c r="F61" s="126">
        <v>100431488.84999999</v>
      </c>
      <c r="G61" s="31"/>
      <c r="H61" s="111"/>
      <c r="I61" s="29"/>
      <c r="J61" s="29"/>
      <c r="K61" s="109">
        <v>4815641</v>
      </c>
      <c r="L61" s="30"/>
      <c r="M61" s="34"/>
    </row>
    <row r="62" spans="2:13" ht="12.75" x14ac:dyDescent="0.2">
      <c r="B62" s="461" t="s">
        <v>65</v>
      </c>
      <c r="C62" s="47" t="s">
        <v>47</v>
      </c>
      <c r="D62" s="120">
        <v>8297771.9627999999</v>
      </c>
      <c r="E62" s="121"/>
      <c r="F62" s="122">
        <v>8297771.9627999999</v>
      </c>
      <c r="G62" s="51"/>
      <c r="H62" s="123"/>
      <c r="I62" s="49"/>
      <c r="J62" s="49"/>
      <c r="K62" s="121">
        <v>1441210.8599999999</v>
      </c>
      <c r="L62" s="50"/>
      <c r="M62" s="54"/>
    </row>
    <row r="63" spans="2:13" ht="12.75" x14ac:dyDescent="0.2">
      <c r="B63" s="461"/>
      <c r="C63" s="27" t="s">
        <v>48</v>
      </c>
      <c r="D63" s="112">
        <v>2990476.3672000002</v>
      </c>
      <c r="E63" s="113"/>
      <c r="F63" s="114">
        <v>2990476.3672000002</v>
      </c>
      <c r="G63" s="37"/>
      <c r="H63" s="115"/>
      <c r="I63" s="35"/>
      <c r="J63" s="35"/>
      <c r="K63" s="113">
        <v>689679.1399999999</v>
      </c>
      <c r="L63" s="36"/>
      <c r="M63" s="39"/>
    </row>
    <row r="64" spans="2:13" ht="12.75" x14ac:dyDescent="0.2">
      <c r="B64" s="461"/>
      <c r="C64" s="129" t="s">
        <v>49</v>
      </c>
      <c r="D64" s="112"/>
      <c r="E64" s="113"/>
      <c r="F64" s="114"/>
      <c r="G64" s="37"/>
      <c r="H64" s="115"/>
      <c r="I64" s="35"/>
      <c r="J64" s="35"/>
      <c r="K64" s="113"/>
      <c r="L64" s="36"/>
      <c r="M64" s="39"/>
    </row>
    <row r="65" spans="2:13" ht="13.5" thickBot="1" x14ac:dyDescent="0.25">
      <c r="B65" s="461"/>
      <c r="C65" s="40" t="s">
        <v>50</v>
      </c>
      <c r="D65" s="130">
        <v>194400</v>
      </c>
      <c r="E65" s="109"/>
      <c r="F65" s="110">
        <v>194400</v>
      </c>
      <c r="G65" s="37"/>
      <c r="H65" s="115"/>
      <c r="I65" s="35"/>
      <c r="J65" s="35"/>
      <c r="K65" s="113">
        <v>23040</v>
      </c>
      <c r="L65" s="36"/>
      <c r="M65" s="39"/>
    </row>
    <row r="66" spans="2:13" ht="14.25" thickTop="1" thickBot="1" x14ac:dyDescent="0.25">
      <c r="B66" s="462" t="s">
        <v>66</v>
      </c>
      <c r="C66" s="463"/>
      <c r="D66" s="131">
        <v>466174006.10999995</v>
      </c>
      <c r="E66" s="132">
        <v>22740595.559999943</v>
      </c>
      <c r="F66" s="132">
        <v>443433410.55000001</v>
      </c>
      <c r="G66" s="82">
        <v>158771.5</v>
      </c>
      <c r="H66" s="133"/>
      <c r="I66" s="92">
        <v>118016.5</v>
      </c>
      <c r="J66" s="92">
        <v>369422.84399999998</v>
      </c>
      <c r="K66" s="134">
        <v>259149768.66000015</v>
      </c>
      <c r="L66" s="81"/>
      <c r="M66" s="93">
        <v>63</v>
      </c>
    </row>
    <row r="67" spans="2:13" ht="12" thickTop="1" x14ac:dyDescent="0.2"/>
    <row r="68" spans="2:13" x14ac:dyDescent="0.2">
      <c r="B68" s="135" t="s">
        <v>75</v>
      </c>
    </row>
  </sheetData>
  <mergeCells count="23">
    <mergeCell ref="B52:B53"/>
    <mergeCell ref="B54:B57"/>
    <mergeCell ref="B58:B61"/>
    <mergeCell ref="B62:B65"/>
    <mergeCell ref="B66:C66"/>
    <mergeCell ref="B48:B51"/>
    <mergeCell ref="B9:B12"/>
    <mergeCell ref="B13:B16"/>
    <mergeCell ref="B17:B20"/>
    <mergeCell ref="B21:B24"/>
    <mergeCell ref="B25:B27"/>
    <mergeCell ref="B28:B31"/>
    <mergeCell ref="B32:B33"/>
    <mergeCell ref="B34:B37"/>
    <mergeCell ref="B38:B40"/>
    <mergeCell ref="B41:B43"/>
    <mergeCell ref="B44:B47"/>
    <mergeCell ref="B5:B8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57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6.85546875" style="140" bestFit="1" customWidth="1"/>
    <col min="4" max="11" width="16.140625" style="140" customWidth="1"/>
    <col min="12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6.85546875" style="140" bestFit="1" customWidth="1"/>
    <col min="260" max="267" width="16.140625" style="140" customWidth="1"/>
    <col min="268" max="512" width="16.140625" style="140"/>
    <col min="513" max="513" width="2" style="140" customWidth="1"/>
    <col min="514" max="514" width="24.85546875" style="140" bestFit="1" customWidth="1"/>
    <col min="515" max="515" width="26.85546875" style="140" bestFit="1" customWidth="1"/>
    <col min="516" max="523" width="16.140625" style="140" customWidth="1"/>
    <col min="524" max="768" width="16.140625" style="140"/>
    <col min="769" max="769" width="2" style="140" customWidth="1"/>
    <col min="770" max="770" width="24.85546875" style="140" bestFit="1" customWidth="1"/>
    <col min="771" max="771" width="26.85546875" style="140" bestFit="1" customWidth="1"/>
    <col min="772" max="779" width="16.140625" style="140" customWidth="1"/>
    <col min="780" max="1024" width="16.140625" style="140"/>
    <col min="1025" max="1025" width="2" style="140" customWidth="1"/>
    <col min="1026" max="1026" width="24.85546875" style="140" bestFit="1" customWidth="1"/>
    <col min="1027" max="1027" width="26.85546875" style="140" bestFit="1" customWidth="1"/>
    <col min="1028" max="1035" width="16.140625" style="140" customWidth="1"/>
    <col min="1036" max="1280" width="16.140625" style="140"/>
    <col min="1281" max="1281" width="2" style="140" customWidth="1"/>
    <col min="1282" max="1282" width="24.85546875" style="140" bestFit="1" customWidth="1"/>
    <col min="1283" max="1283" width="26.85546875" style="140" bestFit="1" customWidth="1"/>
    <col min="1284" max="1291" width="16.140625" style="140" customWidth="1"/>
    <col min="1292" max="1536" width="16.140625" style="140"/>
    <col min="1537" max="1537" width="2" style="140" customWidth="1"/>
    <col min="1538" max="1538" width="24.85546875" style="140" bestFit="1" customWidth="1"/>
    <col min="1539" max="1539" width="26.85546875" style="140" bestFit="1" customWidth="1"/>
    <col min="1540" max="1547" width="16.140625" style="140" customWidth="1"/>
    <col min="1548" max="1792" width="16.140625" style="140"/>
    <col min="1793" max="1793" width="2" style="140" customWidth="1"/>
    <col min="1794" max="1794" width="24.85546875" style="140" bestFit="1" customWidth="1"/>
    <col min="1795" max="1795" width="26.85546875" style="140" bestFit="1" customWidth="1"/>
    <col min="1796" max="1803" width="16.140625" style="140" customWidth="1"/>
    <col min="1804" max="2048" width="16.140625" style="140"/>
    <col min="2049" max="2049" width="2" style="140" customWidth="1"/>
    <col min="2050" max="2050" width="24.85546875" style="140" bestFit="1" customWidth="1"/>
    <col min="2051" max="2051" width="26.85546875" style="140" bestFit="1" customWidth="1"/>
    <col min="2052" max="2059" width="16.140625" style="140" customWidth="1"/>
    <col min="2060" max="2304" width="16.140625" style="140"/>
    <col min="2305" max="2305" width="2" style="140" customWidth="1"/>
    <col min="2306" max="2306" width="24.85546875" style="140" bestFit="1" customWidth="1"/>
    <col min="2307" max="2307" width="26.85546875" style="140" bestFit="1" customWidth="1"/>
    <col min="2308" max="2315" width="16.140625" style="140" customWidth="1"/>
    <col min="2316" max="2560" width="16.140625" style="140"/>
    <col min="2561" max="2561" width="2" style="140" customWidth="1"/>
    <col min="2562" max="2562" width="24.85546875" style="140" bestFit="1" customWidth="1"/>
    <col min="2563" max="2563" width="26.85546875" style="140" bestFit="1" customWidth="1"/>
    <col min="2564" max="2571" width="16.140625" style="140" customWidth="1"/>
    <col min="2572" max="2816" width="16.140625" style="140"/>
    <col min="2817" max="2817" width="2" style="140" customWidth="1"/>
    <col min="2818" max="2818" width="24.85546875" style="140" bestFit="1" customWidth="1"/>
    <col min="2819" max="2819" width="26.85546875" style="140" bestFit="1" customWidth="1"/>
    <col min="2820" max="2827" width="16.140625" style="140" customWidth="1"/>
    <col min="2828" max="3072" width="16.140625" style="140"/>
    <col min="3073" max="3073" width="2" style="140" customWidth="1"/>
    <col min="3074" max="3074" width="24.85546875" style="140" bestFit="1" customWidth="1"/>
    <col min="3075" max="3075" width="26.85546875" style="140" bestFit="1" customWidth="1"/>
    <col min="3076" max="3083" width="16.140625" style="140" customWidth="1"/>
    <col min="3084" max="3328" width="16.140625" style="140"/>
    <col min="3329" max="3329" width="2" style="140" customWidth="1"/>
    <col min="3330" max="3330" width="24.85546875" style="140" bestFit="1" customWidth="1"/>
    <col min="3331" max="3331" width="26.85546875" style="140" bestFit="1" customWidth="1"/>
    <col min="3332" max="3339" width="16.140625" style="140" customWidth="1"/>
    <col min="3340" max="3584" width="16.140625" style="140"/>
    <col min="3585" max="3585" width="2" style="140" customWidth="1"/>
    <col min="3586" max="3586" width="24.85546875" style="140" bestFit="1" customWidth="1"/>
    <col min="3587" max="3587" width="26.85546875" style="140" bestFit="1" customWidth="1"/>
    <col min="3588" max="3595" width="16.140625" style="140" customWidth="1"/>
    <col min="3596" max="3840" width="16.140625" style="140"/>
    <col min="3841" max="3841" width="2" style="140" customWidth="1"/>
    <col min="3842" max="3842" width="24.85546875" style="140" bestFit="1" customWidth="1"/>
    <col min="3843" max="3843" width="26.85546875" style="140" bestFit="1" customWidth="1"/>
    <col min="3844" max="3851" width="16.140625" style="140" customWidth="1"/>
    <col min="3852" max="4096" width="16.140625" style="140"/>
    <col min="4097" max="4097" width="2" style="140" customWidth="1"/>
    <col min="4098" max="4098" width="24.85546875" style="140" bestFit="1" customWidth="1"/>
    <col min="4099" max="4099" width="26.85546875" style="140" bestFit="1" customWidth="1"/>
    <col min="4100" max="4107" width="16.140625" style="140" customWidth="1"/>
    <col min="4108" max="4352" width="16.140625" style="140"/>
    <col min="4353" max="4353" width="2" style="140" customWidth="1"/>
    <col min="4354" max="4354" width="24.85546875" style="140" bestFit="1" customWidth="1"/>
    <col min="4355" max="4355" width="26.85546875" style="140" bestFit="1" customWidth="1"/>
    <col min="4356" max="4363" width="16.140625" style="140" customWidth="1"/>
    <col min="4364" max="4608" width="16.140625" style="140"/>
    <col min="4609" max="4609" width="2" style="140" customWidth="1"/>
    <col min="4610" max="4610" width="24.85546875" style="140" bestFit="1" customWidth="1"/>
    <col min="4611" max="4611" width="26.85546875" style="140" bestFit="1" customWidth="1"/>
    <col min="4612" max="4619" width="16.140625" style="140" customWidth="1"/>
    <col min="4620" max="4864" width="16.140625" style="140"/>
    <col min="4865" max="4865" width="2" style="140" customWidth="1"/>
    <col min="4866" max="4866" width="24.85546875" style="140" bestFit="1" customWidth="1"/>
    <col min="4867" max="4867" width="26.85546875" style="140" bestFit="1" customWidth="1"/>
    <col min="4868" max="4875" width="16.140625" style="140" customWidth="1"/>
    <col min="4876" max="5120" width="16.140625" style="140"/>
    <col min="5121" max="5121" width="2" style="140" customWidth="1"/>
    <col min="5122" max="5122" width="24.85546875" style="140" bestFit="1" customWidth="1"/>
    <col min="5123" max="5123" width="26.85546875" style="140" bestFit="1" customWidth="1"/>
    <col min="5124" max="5131" width="16.140625" style="140" customWidth="1"/>
    <col min="5132" max="5376" width="16.140625" style="140"/>
    <col min="5377" max="5377" width="2" style="140" customWidth="1"/>
    <col min="5378" max="5378" width="24.85546875" style="140" bestFit="1" customWidth="1"/>
    <col min="5379" max="5379" width="26.85546875" style="140" bestFit="1" customWidth="1"/>
    <col min="5380" max="5387" width="16.140625" style="140" customWidth="1"/>
    <col min="5388" max="5632" width="16.140625" style="140"/>
    <col min="5633" max="5633" width="2" style="140" customWidth="1"/>
    <col min="5634" max="5634" width="24.85546875" style="140" bestFit="1" customWidth="1"/>
    <col min="5635" max="5635" width="26.85546875" style="140" bestFit="1" customWidth="1"/>
    <col min="5636" max="5643" width="16.140625" style="140" customWidth="1"/>
    <col min="5644" max="5888" width="16.140625" style="140"/>
    <col min="5889" max="5889" width="2" style="140" customWidth="1"/>
    <col min="5890" max="5890" width="24.85546875" style="140" bestFit="1" customWidth="1"/>
    <col min="5891" max="5891" width="26.85546875" style="140" bestFit="1" customWidth="1"/>
    <col min="5892" max="5899" width="16.140625" style="140" customWidth="1"/>
    <col min="5900" max="6144" width="16.140625" style="140"/>
    <col min="6145" max="6145" width="2" style="140" customWidth="1"/>
    <col min="6146" max="6146" width="24.85546875" style="140" bestFit="1" customWidth="1"/>
    <col min="6147" max="6147" width="26.85546875" style="140" bestFit="1" customWidth="1"/>
    <col min="6148" max="6155" width="16.140625" style="140" customWidth="1"/>
    <col min="6156" max="6400" width="16.140625" style="140"/>
    <col min="6401" max="6401" width="2" style="140" customWidth="1"/>
    <col min="6402" max="6402" width="24.85546875" style="140" bestFit="1" customWidth="1"/>
    <col min="6403" max="6403" width="26.85546875" style="140" bestFit="1" customWidth="1"/>
    <col min="6404" max="6411" width="16.140625" style="140" customWidth="1"/>
    <col min="6412" max="6656" width="16.140625" style="140"/>
    <col min="6657" max="6657" width="2" style="140" customWidth="1"/>
    <col min="6658" max="6658" width="24.85546875" style="140" bestFit="1" customWidth="1"/>
    <col min="6659" max="6659" width="26.85546875" style="140" bestFit="1" customWidth="1"/>
    <col min="6660" max="6667" width="16.140625" style="140" customWidth="1"/>
    <col min="6668" max="6912" width="16.140625" style="140"/>
    <col min="6913" max="6913" width="2" style="140" customWidth="1"/>
    <col min="6914" max="6914" width="24.85546875" style="140" bestFit="1" customWidth="1"/>
    <col min="6915" max="6915" width="26.85546875" style="140" bestFit="1" customWidth="1"/>
    <col min="6916" max="6923" width="16.140625" style="140" customWidth="1"/>
    <col min="6924" max="7168" width="16.140625" style="140"/>
    <col min="7169" max="7169" width="2" style="140" customWidth="1"/>
    <col min="7170" max="7170" width="24.85546875" style="140" bestFit="1" customWidth="1"/>
    <col min="7171" max="7171" width="26.85546875" style="140" bestFit="1" customWidth="1"/>
    <col min="7172" max="7179" width="16.140625" style="140" customWidth="1"/>
    <col min="7180" max="7424" width="16.140625" style="140"/>
    <col min="7425" max="7425" width="2" style="140" customWidth="1"/>
    <col min="7426" max="7426" width="24.85546875" style="140" bestFit="1" customWidth="1"/>
    <col min="7427" max="7427" width="26.85546875" style="140" bestFit="1" customWidth="1"/>
    <col min="7428" max="7435" width="16.140625" style="140" customWidth="1"/>
    <col min="7436" max="7680" width="16.140625" style="140"/>
    <col min="7681" max="7681" width="2" style="140" customWidth="1"/>
    <col min="7682" max="7682" width="24.85546875" style="140" bestFit="1" customWidth="1"/>
    <col min="7683" max="7683" width="26.85546875" style="140" bestFit="1" customWidth="1"/>
    <col min="7684" max="7691" width="16.140625" style="140" customWidth="1"/>
    <col min="7692" max="7936" width="16.140625" style="140"/>
    <col min="7937" max="7937" width="2" style="140" customWidth="1"/>
    <col min="7938" max="7938" width="24.85546875" style="140" bestFit="1" customWidth="1"/>
    <col min="7939" max="7939" width="26.85546875" style="140" bestFit="1" customWidth="1"/>
    <col min="7940" max="7947" width="16.140625" style="140" customWidth="1"/>
    <col min="7948" max="8192" width="16.140625" style="140"/>
    <col min="8193" max="8193" width="2" style="140" customWidth="1"/>
    <col min="8194" max="8194" width="24.85546875" style="140" bestFit="1" customWidth="1"/>
    <col min="8195" max="8195" width="26.85546875" style="140" bestFit="1" customWidth="1"/>
    <col min="8196" max="8203" width="16.140625" style="140" customWidth="1"/>
    <col min="8204" max="8448" width="16.140625" style="140"/>
    <col min="8449" max="8449" width="2" style="140" customWidth="1"/>
    <col min="8450" max="8450" width="24.85546875" style="140" bestFit="1" customWidth="1"/>
    <col min="8451" max="8451" width="26.85546875" style="140" bestFit="1" customWidth="1"/>
    <col min="8452" max="8459" width="16.140625" style="140" customWidth="1"/>
    <col min="8460" max="8704" width="16.140625" style="140"/>
    <col min="8705" max="8705" width="2" style="140" customWidth="1"/>
    <col min="8706" max="8706" width="24.85546875" style="140" bestFit="1" customWidth="1"/>
    <col min="8707" max="8707" width="26.85546875" style="140" bestFit="1" customWidth="1"/>
    <col min="8708" max="8715" width="16.140625" style="140" customWidth="1"/>
    <col min="8716" max="8960" width="16.140625" style="140"/>
    <col min="8961" max="8961" width="2" style="140" customWidth="1"/>
    <col min="8962" max="8962" width="24.85546875" style="140" bestFit="1" customWidth="1"/>
    <col min="8963" max="8963" width="26.85546875" style="140" bestFit="1" customWidth="1"/>
    <col min="8964" max="8971" width="16.140625" style="140" customWidth="1"/>
    <col min="8972" max="9216" width="16.140625" style="140"/>
    <col min="9217" max="9217" width="2" style="140" customWidth="1"/>
    <col min="9218" max="9218" width="24.85546875" style="140" bestFit="1" customWidth="1"/>
    <col min="9219" max="9219" width="26.85546875" style="140" bestFit="1" customWidth="1"/>
    <col min="9220" max="9227" width="16.140625" style="140" customWidth="1"/>
    <col min="9228" max="9472" width="16.140625" style="140"/>
    <col min="9473" max="9473" width="2" style="140" customWidth="1"/>
    <col min="9474" max="9474" width="24.85546875" style="140" bestFit="1" customWidth="1"/>
    <col min="9475" max="9475" width="26.85546875" style="140" bestFit="1" customWidth="1"/>
    <col min="9476" max="9483" width="16.140625" style="140" customWidth="1"/>
    <col min="9484" max="9728" width="16.140625" style="140"/>
    <col min="9729" max="9729" width="2" style="140" customWidth="1"/>
    <col min="9730" max="9730" width="24.85546875" style="140" bestFit="1" customWidth="1"/>
    <col min="9731" max="9731" width="26.85546875" style="140" bestFit="1" customWidth="1"/>
    <col min="9732" max="9739" width="16.140625" style="140" customWidth="1"/>
    <col min="9740" max="9984" width="16.140625" style="140"/>
    <col min="9985" max="9985" width="2" style="140" customWidth="1"/>
    <col min="9986" max="9986" width="24.85546875" style="140" bestFit="1" customWidth="1"/>
    <col min="9987" max="9987" width="26.85546875" style="140" bestFit="1" customWidth="1"/>
    <col min="9988" max="9995" width="16.140625" style="140" customWidth="1"/>
    <col min="9996" max="10240" width="16.140625" style="140"/>
    <col min="10241" max="10241" width="2" style="140" customWidth="1"/>
    <col min="10242" max="10242" width="24.85546875" style="140" bestFit="1" customWidth="1"/>
    <col min="10243" max="10243" width="26.85546875" style="140" bestFit="1" customWidth="1"/>
    <col min="10244" max="10251" width="16.140625" style="140" customWidth="1"/>
    <col min="10252" max="10496" width="16.140625" style="140"/>
    <col min="10497" max="10497" width="2" style="140" customWidth="1"/>
    <col min="10498" max="10498" width="24.85546875" style="140" bestFit="1" customWidth="1"/>
    <col min="10499" max="10499" width="26.85546875" style="140" bestFit="1" customWidth="1"/>
    <col min="10500" max="10507" width="16.140625" style="140" customWidth="1"/>
    <col min="10508" max="10752" width="16.140625" style="140"/>
    <col min="10753" max="10753" width="2" style="140" customWidth="1"/>
    <col min="10754" max="10754" width="24.85546875" style="140" bestFit="1" customWidth="1"/>
    <col min="10755" max="10755" width="26.85546875" style="140" bestFit="1" customWidth="1"/>
    <col min="10756" max="10763" width="16.140625" style="140" customWidth="1"/>
    <col min="10764" max="11008" width="16.140625" style="140"/>
    <col min="11009" max="11009" width="2" style="140" customWidth="1"/>
    <col min="11010" max="11010" width="24.85546875" style="140" bestFit="1" customWidth="1"/>
    <col min="11011" max="11011" width="26.85546875" style="140" bestFit="1" customWidth="1"/>
    <col min="11012" max="11019" width="16.140625" style="140" customWidth="1"/>
    <col min="11020" max="11264" width="16.140625" style="140"/>
    <col min="11265" max="11265" width="2" style="140" customWidth="1"/>
    <col min="11266" max="11266" width="24.85546875" style="140" bestFit="1" customWidth="1"/>
    <col min="11267" max="11267" width="26.85546875" style="140" bestFit="1" customWidth="1"/>
    <col min="11268" max="11275" width="16.140625" style="140" customWidth="1"/>
    <col min="11276" max="11520" width="16.140625" style="140"/>
    <col min="11521" max="11521" width="2" style="140" customWidth="1"/>
    <col min="11522" max="11522" width="24.85546875" style="140" bestFit="1" customWidth="1"/>
    <col min="11523" max="11523" width="26.85546875" style="140" bestFit="1" customWidth="1"/>
    <col min="11524" max="11531" width="16.140625" style="140" customWidth="1"/>
    <col min="11532" max="11776" width="16.140625" style="140"/>
    <col min="11777" max="11777" width="2" style="140" customWidth="1"/>
    <col min="11778" max="11778" width="24.85546875" style="140" bestFit="1" customWidth="1"/>
    <col min="11779" max="11779" width="26.85546875" style="140" bestFit="1" customWidth="1"/>
    <col min="11780" max="11787" width="16.140625" style="140" customWidth="1"/>
    <col min="11788" max="12032" width="16.140625" style="140"/>
    <col min="12033" max="12033" width="2" style="140" customWidth="1"/>
    <col min="12034" max="12034" width="24.85546875" style="140" bestFit="1" customWidth="1"/>
    <col min="12035" max="12035" width="26.85546875" style="140" bestFit="1" customWidth="1"/>
    <col min="12036" max="12043" width="16.140625" style="140" customWidth="1"/>
    <col min="12044" max="12288" width="16.140625" style="140"/>
    <col min="12289" max="12289" width="2" style="140" customWidth="1"/>
    <col min="12290" max="12290" width="24.85546875" style="140" bestFit="1" customWidth="1"/>
    <col min="12291" max="12291" width="26.85546875" style="140" bestFit="1" customWidth="1"/>
    <col min="12292" max="12299" width="16.140625" style="140" customWidth="1"/>
    <col min="12300" max="12544" width="16.140625" style="140"/>
    <col min="12545" max="12545" width="2" style="140" customWidth="1"/>
    <col min="12546" max="12546" width="24.85546875" style="140" bestFit="1" customWidth="1"/>
    <col min="12547" max="12547" width="26.85546875" style="140" bestFit="1" customWidth="1"/>
    <col min="12548" max="12555" width="16.140625" style="140" customWidth="1"/>
    <col min="12556" max="12800" width="16.140625" style="140"/>
    <col min="12801" max="12801" width="2" style="140" customWidth="1"/>
    <col min="12802" max="12802" width="24.85546875" style="140" bestFit="1" customWidth="1"/>
    <col min="12803" max="12803" width="26.85546875" style="140" bestFit="1" customWidth="1"/>
    <col min="12804" max="12811" width="16.140625" style="140" customWidth="1"/>
    <col min="12812" max="13056" width="16.140625" style="140"/>
    <col min="13057" max="13057" width="2" style="140" customWidth="1"/>
    <col min="13058" max="13058" width="24.85546875" style="140" bestFit="1" customWidth="1"/>
    <col min="13059" max="13059" width="26.85546875" style="140" bestFit="1" customWidth="1"/>
    <col min="13060" max="13067" width="16.140625" style="140" customWidth="1"/>
    <col min="13068" max="13312" width="16.140625" style="140"/>
    <col min="13313" max="13313" width="2" style="140" customWidth="1"/>
    <col min="13314" max="13314" width="24.85546875" style="140" bestFit="1" customWidth="1"/>
    <col min="13315" max="13315" width="26.85546875" style="140" bestFit="1" customWidth="1"/>
    <col min="13316" max="13323" width="16.140625" style="140" customWidth="1"/>
    <col min="13324" max="13568" width="16.140625" style="140"/>
    <col min="13569" max="13569" width="2" style="140" customWidth="1"/>
    <col min="13570" max="13570" width="24.85546875" style="140" bestFit="1" customWidth="1"/>
    <col min="13571" max="13571" width="26.85546875" style="140" bestFit="1" customWidth="1"/>
    <col min="13572" max="13579" width="16.140625" style="140" customWidth="1"/>
    <col min="13580" max="13824" width="16.140625" style="140"/>
    <col min="13825" max="13825" width="2" style="140" customWidth="1"/>
    <col min="13826" max="13826" width="24.85546875" style="140" bestFit="1" customWidth="1"/>
    <col min="13827" max="13827" width="26.85546875" style="140" bestFit="1" customWidth="1"/>
    <col min="13828" max="13835" width="16.140625" style="140" customWidth="1"/>
    <col min="13836" max="14080" width="16.140625" style="140"/>
    <col min="14081" max="14081" width="2" style="140" customWidth="1"/>
    <col min="14082" max="14082" width="24.85546875" style="140" bestFit="1" customWidth="1"/>
    <col min="14083" max="14083" width="26.85546875" style="140" bestFit="1" customWidth="1"/>
    <col min="14084" max="14091" width="16.140625" style="140" customWidth="1"/>
    <col min="14092" max="14336" width="16.140625" style="140"/>
    <col min="14337" max="14337" width="2" style="140" customWidth="1"/>
    <col min="14338" max="14338" width="24.85546875" style="140" bestFit="1" customWidth="1"/>
    <col min="14339" max="14339" width="26.85546875" style="140" bestFit="1" customWidth="1"/>
    <col min="14340" max="14347" width="16.140625" style="140" customWidth="1"/>
    <col min="14348" max="14592" width="16.140625" style="140"/>
    <col min="14593" max="14593" width="2" style="140" customWidth="1"/>
    <col min="14594" max="14594" width="24.85546875" style="140" bestFit="1" customWidth="1"/>
    <col min="14595" max="14595" width="26.85546875" style="140" bestFit="1" customWidth="1"/>
    <col min="14596" max="14603" width="16.140625" style="140" customWidth="1"/>
    <col min="14604" max="14848" width="16.140625" style="140"/>
    <col min="14849" max="14849" width="2" style="140" customWidth="1"/>
    <col min="14850" max="14850" width="24.85546875" style="140" bestFit="1" customWidth="1"/>
    <col min="14851" max="14851" width="26.85546875" style="140" bestFit="1" customWidth="1"/>
    <col min="14852" max="14859" width="16.140625" style="140" customWidth="1"/>
    <col min="14860" max="15104" width="16.140625" style="140"/>
    <col min="15105" max="15105" width="2" style="140" customWidth="1"/>
    <col min="15106" max="15106" width="24.85546875" style="140" bestFit="1" customWidth="1"/>
    <col min="15107" max="15107" width="26.85546875" style="140" bestFit="1" customWidth="1"/>
    <col min="15108" max="15115" width="16.140625" style="140" customWidth="1"/>
    <col min="15116" max="15360" width="16.140625" style="140"/>
    <col min="15361" max="15361" width="2" style="140" customWidth="1"/>
    <col min="15362" max="15362" width="24.85546875" style="140" bestFit="1" customWidth="1"/>
    <col min="15363" max="15363" width="26.85546875" style="140" bestFit="1" customWidth="1"/>
    <col min="15364" max="15371" width="16.140625" style="140" customWidth="1"/>
    <col min="15372" max="15616" width="16.140625" style="140"/>
    <col min="15617" max="15617" width="2" style="140" customWidth="1"/>
    <col min="15618" max="15618" width="24.85546875" style="140" bestFit="1" customWidth="1"/>
    <col min="15619" max="15619" width="26.85546875" style="140" bestFit="1" customWidth="1"/>
    <col min="15620" max="15627" width="16.140625" style="140" customWidth="1"/>
    <col min="15628" max="15872" width="16.140625" style="140"/>
    <col min="15873" max="15873" width="2" style="140" customWidth="1"/>
    <col min="15874" max="15874" width="24.85546875" style="140" bestFit="1" customWidth="1"/>
    <col min="15875" max="15875" width="26.85546875" style="140" bestFit="1" customWidth="1"/>
    <col min="15876" max="15883" width="16.140625" style="140" customWidth="1"/>
    <col min="15884" max="16128" width="16.140625" style="140"/>
    <col min="16129" max="16129" width="2" style="140" customWidth="1"/>
    <col min="16130" max="16130" width="24.85546875" style="140" bestFit="1" customWidth="1"/>
    <col min="16131" max="16131" width="26.85546875" style="140" bestFit="1" customWidth="1"/>
    <col min="16132" max="16139" width="16.140625" style="140" customWidth="1"/>
    <col min="16140" max="16384" width="16.140625" style="140"/>
  </cols>
  <sheetData>
    <row r="1" spans="1:43" s="138" customFormat="1" ht="23.25" customHeight="1" x14ac:dyDescent="0.2">
      <c r="A1" s="137"/>
      <c r="B1" s="447" t="s">
        <v>105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448" t="s">
        <v>32</v>
      </c>
      <c r="C3" s="450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6"/>
      <c r="N3" s="456"/>
      <c r="O3" s="457"/>
    </row>
    <row r="4" spans="1:43" ht="116.1" customHeight="1" thickBot="1" x14ac:dyDescent="0.25">
      <c r="A4" s="245"/>
      <c r="B4" s="449"/>
      <c r="C4" s="451"/>
      <c r="D4" s="13" t="s">
        <v>36</v>
      </c>
      <c r="E4" s="14" t="s">
        <v>37</v>
      </c>
      <c r="F4" s="246" t="s">
        <v>70</v>
      </c>
      <c r="G4" s="181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A5" s="245"/>
      <c r="B5" s="446" t="s">
        <v>46</v>
      </c>
      <c r="C5" s="247" t="s">
        <v>47</v>
      </c>
      <c r="D5" s="358">
        <f>E5+F5</f>
        <v>144379544.78419998</v>
      </c>
      <c r="E5" s="389">
        <v>7650268.4292000001</v>
      </c>
      <c r="F5" s="390">
        <v>136729276.35499999</v>
      </c>
      <c r="G5" s="391" t="s">
        <v>108</v>
      </c>
      <c r="H5" s="389">
        <v>0</v>
      </c>
      <c r="I5" s="389">
        <v>34088.424399999996</v>
      </c>
      <c r="J5" s="392">
        <v>325163.47820999997</v>
      </c>
      <c r="K5" s="392">
        <v>176676619.0424996</v>
      </c>
      <c r="L5" s="389">
        <v>0</v>
      </c>
      <c r="M5" s="389">
        <f>K5-L5</f>
        <v>176676619.0424996</v>
      </c>
      <c r="N5" s="393">
        <v>0</v>
      </c>
      <c r="O5" s="394" t="s">
        <v>108</v>
      </c>
    </row>
    <row r="6" spans="1:43" ht="12.75" x14ac:dyDescent="0.2">
      <c r="A6" s="245"/>
      <c r="B6" s="440"/>
      <c r="C6" s="248" t="s">
        <v>48</v>
      </c>
      <c r="D6" s="339" t="s">
        <v>108</v>
      </c>
      <c r="E6" s="395" t="s">
        <v>108</v>
      </c>
      <c r="F6" s="396">
        <v>47857497.730199963</v>
      </c>
      <c r="G6" s="397" t="s">
        <v>108</v>
      </c>
      <c r="H6" s="395" t="s">
        <v>108</v>
      </c>
      <c r="I6" s="395" t="s">
        <v>108</v>
      </c>
      <c r="J6" s="395" t="s">
        <v>108</v>
      </c>
      <c r="K6" s="395">
        <v>14565633.208741024</v>
      </c>
      <c r="L6" s="395">
        <v>0</v>
      </c>
      <c r="M6" s="395">
        <f t="shared" ref="M6:M54" si="0">K6-L6</f>
        <v>14565633.208741024</v>
      </c>
      <c r="N6" s="395">
        <v>5.923</v>
      </c>
      <c r="O6" s="398">
        <v>0</v>
      </c>
    </row>
    <row r="7" spans="1:43" ht="12.75" x14ac:dyDescent="0.2">
      <c r="A7" s="245"/>
      <c r="B7" s="440"/>
      <c r="C7" s="248" t="s">
        <v>49</v>
      </c>
      <c r="D7" s="339">
        <f>E7+F7</f>
        <v>43007391.175600067</v>
      </c>
      <c r="E7" s="395">
        <v>2454117.7708000001</v>
      </c>
      <c r="F7" s="396">
        <v>40553273.404800065</v>
      </c>
      <c r="G7" s="397" t="s">
        <v>108</v>
      </c>
      <c r="H7" s="395" t="s">
        <v>108</v>
      </c>
      <c r="I7" s="395" t="s">
        <v>108</v>
      </c>
      <c r="J7" s="395">
        <v>40576.648590000004</v>
      </c>
      <c r="K7" s="395">
        <v>19850579.471240994</v>
      </c>
      <c r="L7" s="395">
        <v>0</v>
      </c>
      <c r="M7" s="395">
        <f t="shared" si="0"/>
        <v>19850579.471240994</v>
      </c>
      <c r="N7" s="395">
        <v>0</v>
      </c>
      <c r="O7" s="398">
        <v>0</v>
      </c>
    </row>
    <row r="8" spans="1:43" ht="12.75" x14ac:dyDescent="0.2">
      <c r="A8" s="245"/>
      <c r="B8" s="440"/>
      <c r="C8" s="249" t="s">
        <v>50</v>
      </c>
      <c r="D8" s="341" t="s">
        <v>108</v>
      </c>
      <c r="E8" s="399" t="s">
        <v>108</v>
      </c>
      <c r="F8" s="400" t="s">
        <v>108</v>
      </c>
      <c r="G8" s="401" t="s">
        <v>108</v>
      </c>
      <c r="H8" s="399">
        <v>0</v>
      </c>
      <c r="I8" s="399" t="s">
        <v>108</v>
      </c>
      <c r="J8" s="399" t="s">
        <v>108</v>
      </c>
      <c r="K8" s="399" t="s">
        <v>108</v>
      </c>
      <c r="L8" s="399">
        <v>0</v>
      </c>
      <c r="M8" s="399" t="s">
        <v>108</v>
      </c>
      <c r="N8" s="399">
        <v>0</v>
      </c>
      <c r="O8" s="402">
        <v>0</v>
      </c>
    </row>
    <row r="9" spans="1:43" ht="12.75" x14ac:dyDescent="0.2">
      <c r="A9" s="245"/>
      <c r="B9" s="440" t="s">
        <v>51</v>
      </c>
      <c r="C9" s="250" t="s">
        <v>47</v>
      </c>
      <c r="D9" s="347">
        <f>E9+F9</f>
        <v>1622777.548</v>
      </c>
      <c r="E9" s="403">
        <v>10654.15</v>
      </c>
      <c r="F9" s="404">
        <v>1612123.398</v>
      </c>
      <c r="G9" s="405">
        <v>0</v>
      </c>
      <c r="H9" s="403">
        <v>0</v>
      </c>
      <c r="I9" s="403" t="s">
        <v>108</v>
      </c>
      <c r="J9" s="403">
        <v>3318.7329999999997</v>
      </c>
      <c r="K9" s="406">
        <v>349790.18199999997</v>
      </c>
      <c r="L9" s="403">
        <v>0</v>
      </c>
      <c r="M9" s="403">
        <f t="shared" si="0"/>
        <v>349790.18199999997</v>
      </c>
      <c r="N9" s="403">
        <v>0</v>
      </c>
      <c r="O9" s="407">
        <v>0</v>
      </c>
    </row>
    <row r="10" spans="1:43" ht="12.75" x14ac:dyDescent="0.2">
      <c r="A10" s="245"/>
      <c r="B10" s="440"/>
      <c r="C10" s="248" t="s">
        <v>48</v>
      </c>
      <c r="D10" s="339" t="s">
        <v>108</v>
      </c>
      <c r="E10" s="395" t="s">
        <v>108</v>
      </c>
      <c r="F10" s="408">
        <v>2290857.3020000001</v>
      </c>
      <c r="G10" s="397">
        <v>0</v>
      </c>
      <c r="H10" s="395">
        <v>0</v>
      </c>
      <c r="I10" s="395" t="s">
        <v>108</v>
      </c>
      <c r="J10" s="395" t="s">
        <v>108</v>
      </c>
      <c r="K10" s="409">
        <v>567908.02800000005</v>
      </c>
      <c r="L10" s="395">
        <v>0</v>
      </c>
      <c r="M10" s="395">
        <f t="shared" si="0"/>
        <v>567908.02800000005</v>
      </c>
      <c r="N10" s="395">
        <v>0</v>
      </c>
      <c r="O10" s="398">
        <v>0</v>
      </c>
    </row>
    <row r="11" spans="1:43" ht="12.75" x14ac:dyDescent="0.2">
      <c r="A11" s="245"/>
      <c r="B11" s="440"/>
      <c r="C11" s="249" t="s">
        <v>49</v>
      </c>
      <c r="D11" s="341" t="s">
        <v>108</v>
      </c>
      <c r="E11" s="399" t="s">
        <v>108</v>
      </c>
      <c r="F11" s="400">
        <v>787122.32</v>
      </c>
      <c r="G11" s="401">
        <v>0</v>
      </c>
      <c r="H11" s="399">
        <v>0</v>
      </c>
      <c r="I11" s="399">
        <v>0</v>
      </c>
      <c r="J11" s="399" t="s">
        <v>108</v>
      </c>
      <c r="K11" s="399">
        <v>199939.45</v>
      </c>
      <c r="L11" s="399">
        <v>0</v>
      </c>
      <c r="M11" s="399">
        <f t="shared" si="0"/>
        <v>199939.45</v>
      </c>
      <c r="N11" s="410">
        <v>0</v>
      </c>
      <c r="O11" s="402">
        <v>0</v>
      </c>
    </row>
    <row r="12" spans="1:43" ht="12.75" x14ac:dyDescent="0.2">
      <c r="A12" s="245"/>
      <c r="B12" s="440" t="s">
        <v>52</v>
      </c>
      <c r="C12" s="251" t="s">
        <v>47</v>
      </c>
      <c r="D12" s="343">
        <f>E12+F12</f>
        <v>467836.31900000002</v>
      </c>
      <c r="E12" s="411">
        <v>0</v>
      </c>
      <c r="F12" s="412">
        <v>467836.31900000002</v>
      </c>
      <c r="G12" s="413" t="s">
        <v>108</v>
      </c>
      <c r="H12" s="411">
        <v>0</v>
      </c>
      <c r="I12" s="411" t="s">
        <v>108</v>
      </c>
      <c r="J12" s="411" t="s">
        <v>108</v>
      </c>
      <c r="K12" s="411">
        <v>107009.715</v>
      </c>
      <c r="L12" s="411">
        <v>0</v>
      </c>
      <c r="M12" s="411">
        <f t="shared" si="0"/>
        <v>107009.715</v>
      </c>
      <c r="N12" s="403">
        <v>0</v>
      </c>
      <c r="O12" s="414">
        <v>0</v>
      </c>
    </row>
    <row r="13" spans="1:43" ht="12.75" x14ac:dyDescent="0.2">
      <c r="A13" s="245"/>
      <c r="B13" s="443"/>
      <c r="C13" s="248" t="s">
        <v>48</v>
      </c>
      <c r="D13" s="339" t="s">
        <v>108</v>
      </c>
      <c r="E13" s="395" t="s">
        <v>108</v>
      </c>
      <c r="F13" s="396">
        <v>233397.58099999998</v>
      </c>
      <c r="G13" s="397">
        <v>0</v>
      </c>
      <c r="H13" s="395">
        <v>0</v>
      </c>
      <c r="I13" s="345">
        <v>0</v>
      </c>
      <c r="J13" s="395" t="s">
        <v>108</v>
      </c>
      <c r="K13" s="395">
        <v>60865.684999999998</v>
      </c>
      <c r="L13" s="395">
        <v>0</v>
      </c>
      <c r="M13" s="395">
        <f t="shared" si="0"/>
        <v>60865.684999999998</v>
      </c>
      <c r="N13" s="395">
        <v>0</v>
      </c>
      <c r="O13" s="398">
        <v>0</v>
      </c>
    </row>
    <row r="14" spans="1:43" ht="12.75" x14ac:dyDescent="0.2">
      <c r="A14" s="245"/>
      <c r="B14" s="440" t="s">
        <v>53</v>
      </c>
      <c r="C14" s="250" t="s">
        <v>47</v>
      </c>
      <c r="D14" s="347">
        <f>E14+F14</f>
        <v>354440</v>
      </c>
      <c r="E14" s="403">
        <v>0</v>
      </c>
      <c r="F14" s="415">
        <v>354440</v>
      </c>
      <c r="G14" s="405">
        <v>0</v>
      </c>
      <c r="H14" s="403">
        <v>0</v>
      </c>
      <c r="I14" s="403">
        <v>0</v>
      </c>
      <c r="J14" s="403">
        <v>73.19</v>
      </c>
      <c r="K14" s="403">
        <v>95452.799999999988</v>
      </c>
      <c r="L14" s="403">
        <v>1380</v>
      </c>
      <c r="M14" s="403">
        <v>94072.799999999988</v>
      </c>
      <c r="N14" s="406">
        <v>0</v>
      </c>
      <c r="O14" s="407">
        <v>0</v>
      </c>
    </row>
    <row r="15" spans="1:43" ht="12.75" x14ac:dyDescent="0.2">
      <c r="A15" s="245"/>
      <c r="B15" s="440"/>
      <c r="C15" s="248" t="s">
        <v>48</v>
      </c>
      <c r="D15" s="339">
        <f>E15+F15</f>
        <v>106110</v>
      </c>
      <c r="E15" s="395">
        <v>0</v>
      </c>
      <c r="F15" s="396">
        <v>106110</v>
      </c>
      <c r="G15" s="397">
        <v>0</v>
      </c>
      <c r="H15" s="395">
        <v>0</v>
      </c>
      <c r="I15" s="395">
        <v>0</v>
      </c>
      <c r="J15" s="395">
        <v>0</v>
      </c>
      <c r="K15" s="395">
        <v>11042.199999999999</v>
      </c>
      <c r="L15" s="395">
        <v>0</v>
      </c>
      <c r="M15" s="395">
        <v>11042.199999999999</v>
      </c>
      <c r="N15" s="395">
        <v>0</v>
      </c>
      <c r="O15" s="398">
        <v>0</v>
      </c>
    </row>
    <row r="16" spans="1:43" ht="12.75" x14ac:dyDescent="0.2">
      <c r="A16" s="245"/>
      <c r="B16" s="440"/>
      <c r="C16" s="249" t="s">
        <v>49</v>
      </c>
      <c r="D16" s="341">
        <f>E16+F16</f>
        <v>10000</v>
      </c>
      <c r="E16" s="399">
        <v>0</v>
      </c>
      <c r="F16" s="400">
        <v>10000</v>
      </c>
      <c r="G16" s="401">
        <v>0</v>
      </c>
      <c r="H16" s="399">
        <v>0</v>
      </c>
      <c r="I16" s="399">
        <v>0</v>
      </c>
      <c r="J16" s="399">
        <v>0</v>
      </c>
      <c r="K16" s="399">
        <v>6</v>
      </c>
      <c r="L16" s="399">
        <v>0</v>
      </c>
      <c r="M16" s="399">
        <v>6</v>
      </c>
      <c r="N16" s="399">
        <v>0</v>
      </c>
      <c r="O16" s="416">
        <v>0</v>
      </c>
    </row>
    <row r="17" spans="1:15" ht="12.75" x14ac:dyDescent="0.2">
      <c r="A17" s="245"/>
      <c r="B17" s="440" t="s">
        <v>54</v>
      </c>
      <c r="C17" s="250" t="s">
        <v>47</v>
      </c>
      <c r="D17" s="347" t="s">
        <v>108</v>
      </c>
      <c r="E17" s="403">
        <v>0</v>
      </c>
      <c r="F17" s="415" t="s">
        <v>108</v>
      </c>
      <c r="G17" s="405">
        <v>0</v>
      </c>
      <c r="H17" s="403">
        <v>0</v>
      </c>
      <c r="I17" s="403">
        <v>0</v>
      </c>
      <c r="J17" s="403" t="s">
        <v>108</v>
      </c>
      <c r="K17" s="403" t="s">
        <v>108</v>
      </c>
      <c r="L17" s="403">
        <v>0</v>
      </c>
      <c r="M17" s="403" t="s">
        <v>108</v>
      </c>
      <c r="N17" s="403" t="s">
        <v>108</v>
      </c>
      <c r="O17" s="407">
        <v>0</v>
      </c>
    </row>
    <row r="18" spans="1:15" ht="12.75" x14ac:dyDescent="0.2">
      <c r="A18" s="245"/>
      <c r="B18" s="440"/>
      <c r="C18" s="248" t="s">
        <v>48</v>
      </c>
      <c r="D18" s="339" t="s">
        <v>108</v>
      </c>
      <c r="E18" s="395">
        <v>0</v>
      </c>
      <c r="F18" s="396" t="s">
        <v>108</v>
      </c>
      <c r="G18" s="397">
        <v>0</v>
      </c>
      <c r="H18" s="395">
        <v>0</v>
      </c>
      <c r="I18" s="345">
        <v>0</v>
      </c>
      <c r="J18" s="395"/>
      <c r="K18" s="395" t="s">
        <v>108</v>
      </c>
      <c r="L18" s="395">
        <v>0</v>
      </c>
      <c r="M18" s="395" t="s">
        <v>108</v>
      </c>
      <c r="N18" s="395" t="s">
        <v>108</v>
      </c>
      <c r="O18" s="398">
        <v>0</v>
      </c>
    </row>
    <row r="19" spans="1:15" ht="12.75" x14ac:dyDescent="0.2">
      <c r="A19" s="245"/>
      <c r="B19" s="440"/>
      <c r="C19" s="249" t="s">
        <v>49</v>
      </c>
      <c r="D19" s="341" t="s">
        <v>108</v>
      </c>
      <c r="E19" s="399">
        <v>0</v>
      </c>
      <c r="F19" s="400" t="s">
        <v>108</v>
      </c>
      <c r="G19" s="401">
        <v>0</v>
      </c>
      <c r="H19" s="399">
        <v>0</v>
      </c>
      <c r="I19" s="399">
        <v>0</v>
      </c>
      <c r="J19" s="399"/>
      <c r="K19" s="399" t="s">
        <v>108</v>
      </c>
      <c r="L19" s="399">
        <v>0</v>
      </c>
      <c r="M19" s="399" t="s">
        <v>108</v>
      </c>
      <c r="N19" s="399">
        <v>0</v>
      </c>
      <c r="O19" s="402">
        <v>0</v>
      </c>
    </row>
    <row r="20" spans="1:15" ht="12.75" x14ac:dyDescent="0.2">
      <c r="A20" s="245"/>
      <c r="B20" s="440" t="s">
        <v>55</v>
      </c>
      <c r="C20" s="252" t="s">
        <v>47</v>
      </c>
      <c r="D20" s="339">
        <f>E20+F20</f>
        <v>0</v>
      </c>
      <c r="E20" s="395">
        <v>0</v>
      </c>
      <c r="F20" s="396">
        <v>0</v>
      </c>
      <c r="G20" s="397" t="s">
        <v>108</v>
      </c>
      <c r="H20" s="395">
        <v>0</v>
      </c>
      <c r="I20" s="395" t="s">
        <v>108</v>
      </c>
      <c r="J20" s="395" t="s">
        <v>108</v>
      </c>
      <c r="K20" s="395">
        <v>0</v>
      </c>
      <c r="L20" s="395">
        <v>0</v>
      </c>
      <c r="M20" s="395">
        <f t="shared" si="0"/>
        <v>0</v>
      </c>
      <c r="N20" s="395" t="s">
        <v>108</v>
      </c>
      <c r="O20" s="398" t="s">
        <v>108</v>
      </c>
    </row>
    <row r="21" spans="1:15" ht="12.75" x14ac:dyDescent="0.2">
      <c r="A21" s="245"/>
      <c r="B21" s="440"/>
      <c r="C21" s="248" t="s">
        <v>48</v>
      </c>
      <c r="D21" s="417" t="s">
        <v>108</v>
      </c>
      <c r="E21" s="418">
        <v>0</v>
      </c>
      <c r="F21" s="396" t="s">
        <v>108</v>
      </c>
      <c r="G21" s="397">
        <v>0</v>
      </c>
      <c r="H21" s="395">
        <v>0</v>
      </c>
      <c r="I21" s="395">
        <v>0</v>
      </c>
      <c r="J21" s="395"/>
      <c r="K21" s="395" t="s">
        <v>108</v>
      </c>
      <c r="L21" s="395">
        <v>0</v>
      </c>
      <c r="M21" s="395" t="s">
        <v>108</v>
      </c>
      <c r="N21" s="395">
        <v>0</v>
      </c>
      <c r="O21" s="398">
        <v>0</v>
      </c>
    </row>
    <row r="22" spans="1:15" ht="12.75" x14ac:dyDescent="0.2">
      <c r="A22" s="245"/>
      <c r="B22" s="440"/>
      <c r="C22" s="253" t="s">
        <v>49</v>
      </c>
      <c r="D22" s="419" t="s">
        <v>108</v>
      </c>
      <c r="E22" s="420">
        <v>0</v>
      </c>
      <c r="F22" s="400" t="s">
        <v>108</v>
      </c>
      <c r="G22" s="401">
        <v>0</v>
      </c>
      <c r="H22" s="399">
        <v>0</v>
      </c>
      <c r="I22" s="399">
        <v>0</v>
      </c>
      <c r="J22" s="399"/>
      <c r="K22" s="399" t="s">
        <v>108</v>
      </c>
      <c r="L22" s="399">
        <v>0</v>
      </c>
      <c r="M22" s="399" t="s">
        <v>108</v>
      </c>
      <c r="N22" s="399">
        <v>0</v>
      </c>
      <c r="O22" s="402">
        <v>0</v>
      </c>
    </row>
    <row r="23" spans="1:15" ht="12.75" x14ac:dyDescent="0.2">
      <c r="A23" s="245"/>
      <c r="B23" s="444" t="s">
        <v>56</v>
      </c>
      <c r="C23" s="250" t="s">
        <v>47</v>
      </c>
      <c r="D23" s="347" t="s">
        <v>108</v>
      </c>
      <c r="E23" s="403" t="s">
        <v>108</v>
      </c>
      <c r="F23" s="415" t="s">
        <v>108</v>
      </c>
      <c r="G23" s="405" t="s">
        <v>108</v>
      </c>
      <c r="H23" s="403">
        <v>0</v>
      </c>
      <c r="I23" s="403" t="s">
        <v>108</v>
      </c>
      <c r="J23" s="403" t="s">
        <v>108</v>
      </c>
      <c r="K23" s="403" t="s">
        <v>108</v>
      </c>
      <c r="L23" s="403">
        <v>0</v>
      </c>
      <c r="M23" s="403" t="s">
        <v>108</v>
      </c>
      <c r="N23" s="403">
        <v>0</v>
      </c>
      <c r="O23" s="407" t="s">
        <v>108</v>
      </c>
    </row>
    <row r="24" spans="1:15" ht="12.75" x14ac:dyDescent="0.2">
      <c r="A24" s="245"/>
      <c r="B24" s="445"/>
      <c r="C24" s="252" t="s">
        <v>48</v>
      </c>
      <c r="D24" s="339">
        <f>E24+F24</f>
        <v>6939598.9213999994</v>
      </c>
      <c r="E24" s="395">
        <v>2827477.8114</v>
      </c>
      <c r="F24" s="396">
        <v>4112121.11</v>
      </c>
      <c r="G24" s="397">
        <v>8234.4</v>
      </c>
      <c r="H24" s="395">
        <v>20738.879999999997</v>
      </c>
      <c r="I24" s="395">
        <v>0</v>
      </c>
      <c r="J24" s="395" t="s">
        <v>108</v>
      </c>
      <c r="K24" s="395">
        <v>1332694.6200000001</v>
      </c>
      <c r="L24" s="395">
        <v>0</v>
      </c>
      <c r="M24" s="395">
        <f t="shared" si="0"/>
        <v>1332694.6200000001</v>
      </c>
      <c r="N24" s="395">
        <v>0</v>
      </c>
      <c r="O24" s="398" t="s">
        <v>108</v>
      </c>
    </row>
    <row r="25" spans="1:15" ht="12.75" x14ac:dyDescent="0.2">
      <c r="A25" s="245"/>
      <c r="B25" s="445"/>
      <c r="C25" s="248" t="s">
        <v>49</v>
      </c>
      <c r="D25" s="339" t="s">
        <v>108</v>
      </c>
      <c r="E25" s="395" t="s">
        <v>108</v>
      </c>
      <c r="F25" s="396" t="s">
        <v>108</v>
      </c>
      <c r="G25" s="397" t="s">
        <v>108</v>
      </c>
      <c r="H25" s="395" t="s">
        <v>108</v>
      </c>
      <c r="I25" s="395">
        <v>0</v>
      </c>
      <c r="J25" s="395"/>
      <c r="K25" s="395" t="s">
        <v>108</v>
      </c>
      <c r="L25" s="395">
        <v>0</v>
      </c>
      <c r="M25" s="395" t="s">
        <v>108</v>
      </c>
      <c r="N25" s="395">
        <v>0</v>
      </c>
      <c r="O25" s="398">
        <v>0</v>
      </c>
    </row>
    <row r="26" spans="1:15" ht="12.75" x14ac:dyDescent="0.2">
      <c r="A26" s="245"/>
      <c r="B26" s="446"/>
      <c r="C26" s="249" t="s">
        <v>50</v>
      </c>
      <c r="D26" s="341" t="s">
        <v>108</v>
      </c>
      <c r="E26" s="399" t="s">
        <v>108</v>
      </c>
      <c r="F26" s="400">
        <v>0</v>
      </c>
      <c r="G26" s="401" t="s">
        <v>108</v>
      </c>
      <c r="H26" s="399">
        <v>0</v>
      </c>
      <c r="I26" s="399">
        <v>0</v>
      </c>
      <c r="J26" s="399"/>
      <c r="K26" s="399"/>
      <c r="L26" s="399">
        <v>0</v>
      </c>
      <c r="M26" s="399">
        <f t="shared" si="0"/>
        <v>0</v>
      </c>
      <c r="N26" s="399">
        <v>0</v>
      </c>
      <c r="O26" s="402">
        <v>0</v>
      </c>
    </row>
    <row r="27" spans="1:15" ht="12.75" x14ac:dyDescent="0.2">
      <c r="A27" s="245"/>
      <c r="B27" s="440" t="s">
        <v>57</v>
      </c>
      <c r="C27" s="251" t="s">
        <v>47</v>
      </c>
      <c r="D27" s="343">
        <f>E27+F27</f>
        <v>1618455.1684000001</v>
      </c>
      <c r="E27" s="421">
        <v>61285.668399999995</v>
      </c>
      <c r="F27" s="422">
        <v>1557169.5</v>
      </c>
      <c r="G27" s="423">
        <v>0</v>
      </c>
      <c r="H27" s="421">
        <v>0</v>
      </c>
      <c r="I27" s="421" t="s">
        <v>108</v>
      </c>
      <c r="J27" s="421">
        <v>1351.89</v>
      </c>
      <c r="K27" s="421">
        <v>573719.07000000007</v>
      </c>
      <c r="L27" s="421">
        <v>0</v>
      </c>
      <c r="M27" s="421">
        <f t="shared" si="0"/>
        <v>573719.07000000007</v>
      </c>
      <c r="N27" s="421">
        <v>0</v>
      </c>
      <c r="O27" s="424">
        <v>12.727499999999999</v>
      </c>
    </row>
    <row r="28" spans="1:15" ht="12.75" x14ac:dyDescent="0.2">
      <c r="A28" s="245"/>
      <c r="B28" s="443"/>
      <c r="C28" s="248" t="s">
        <v>48</v>
      </c>
      <c r="D28" s="339" t="s">
        <v>108</v>
      </c>
      <c r="E28" s="395" t="s">
        <v>108</v>
      </c>
      <c r="F28" s="396">
        <v>2703219.9000000004</v>
      </c>
      <c r="G28" s="397">
        <v>0</v>
      </c>
      <c r="H28" s="395" t="s">
        <v>108</v>
      </c>
      <c r="I28" s="395">
        <v>0</v>
      </c>
      <c r="J28" s="395" t="s">
        <v>108</v>
      </c>
      <c r="K28" s="425">
        <v>836942.45</v>
      </c>
      <c r="L28" s="425">
        <v>0</v>
      </c>
      <c r="M28" s="425">
        <f t="shared" si="0"/>
        <v>836942.45</v>
      </c>
      <c r="N28" s="395">
        <v>0.86</v>
      </c>
      <c r="O28" s="398" t="s">
        <v>108</v>
      </c>
    </row>
    <row r="29" spans="1:15" ht="12.75" x14ac:dyDescent="0.2">
      <c r="A29" s="245"/>
      <c r="B29" s="440"/>
      <c r="C29" s="248" t="s">
        <v>49</v>
      </c>
      <c r="D29" s="339" t="s">
        <v>108</v>
      </c>
      <c r="E29" s="395" t="s">
        <v>108</v>
      </c>
      <c r="F29" s="396" t="s">
        <v>108</v>
      </c>
      <c r="G29" s="397">
        <v>0</v>
      </c>
      <c r="H29" s="395" t="s">
        <v>108</v>
      </c>
      <c r="I29" s="395">
        <v>0</v>
      </c>
      <c r="J29" s="425" t="s">
        <v>108</v>
      </c>
      <c r="K29" s="425" t="s">
        <v>108</v>
      </c>
      <c r="L29" s="425">
        <v>0</v>
      </c>
      <c r="M29" s="425" t="s">
        <v>108</v>
      </c>
      <c r="N29" s="395">
        <v>0</v>
      </c>
      <c r="O29" s="398">
        <v>0</v>
      </c>
    </row>
    <row r="30" spans="1:15" ht="13.5" customHeight="1" x14ac:dyDescent="0.2">
      <c r="A30" s="245"/>
      <c r="B30" s="440" t="s">
        <v>58</v>
      </c>
      <c r="C30" s="250" t="s">
        <v>47</v>
      </c>
      <c r="D30" s="347">
        <f>E30+F30</f>
        <v>551511.6</v>
      </c>
      <c r="E30" s="403">
        <v>43616.6</v>
      </c>
      <c r="F30" s="415">
        <v>507895</v>
      </c>
      <c r="G30" s="405">
        <v>548</v>
      </c>
      <c r="H30" s="403">
        <v>0</v>
      </c>
      <c r="I30" s="403" t="s">
        <v>108</v>
      </c>
      <c r="J30" s="403" t="s">
        <v>108</v>
      </c>
      <c r="K30" s="403">
        <v>4041.89</v>
      </c>
      <c r="L30" s="403">
        <v>0</v>
      </c>
      <c r="M30" s="403">
        <f t="shared" si="0"/>
        <v>4041.89</v>
      </c>
      <c r="N30" s="421">
        <v>437.61900000000003</v>
      </c>
      <c r="O30" s="407">
        <v>0</v>
      </c>
    </row>
    <row r="31" spans="1:15" ht="15" customHeight="1" x14ac:dyDescent="0.2">
      <c r="A31" s="245"/>
      <c r="B31" s="440"/>
      <c r="C31" s="248" t="s">
        <v>48</v>
      </c>
      <c r="D31" s="339" t="s">
        <v>108</v>
      </c>
      <c r="E31" s="395" t="s">
        <v>108</v>
      </c>
      <c r="F31" s="396" t="s">
        <v>108</v>
      </c>
      <c r="G31" s="397">
        <v>0</v>
      </c>
      <c r="H31" s="395" t="s">
        <v>108</v>
      </c>
      <c r="I31" s="395" t="s">
        <v>108</v>
      </c>
      <c r="J31" s="395" t="s">
        <v>108</v>
      </c>
      <c r="K31" s="395" t="s">
        <v>108</v>
      </c>
      <c r="L31" s="395">
        <v>0</v>
      </c>
      <c r="M31" s="395" t="s">
        <v>108</v>
      </c>
      <c r="N31" s="395" t="s">
        <v>108</v>
      </c>
      <c r="O31" s="398" t="s">
        <v>108</v>
      </c>
    </row>
    <row r="32" spans="1:15" ht="12.75" x14ac:dyDescent="0.2">
      <c r="A32" s="245"/>
      <c r="B32" s="440"/>
      <c r="C32" s="249" t="s">
        <v>49</v>
      </c>
      <c r="D32" s="341" t="s">
        <v>108</v>
      </c>
      <c r="E32" s="399" t="s">
        <v>108</v>
      </c>
      <c r="F32" s="375" t="s">
        <v>108</v>
      </c>
      <c r="G32" s="401">
        <v>0</v>
      </c>
      <c r="H32" s="399" t="s">
        <v>108</v>
      </c>
      <c r="I32" s="399">
        <v>0</v>
      </c>
      <c r="J32" s="399"/>
      <c r="K32" s="399" t="s">
        <v>108</v>
      </c>
      <c r="L32" s="399">
        <v>0</v>
      </c>
      <c r="M32" s="399" t="s">
        <v>108</v>
      </c>
      <c r="N32" s="399">
        <v>0</v>
      </c>
      <c r="O32" s="402">
        <v>0</v>
      </c>
    </row>
    <row r="33" spans="1:15" ht="12.75" x14ac:dyDescent="0.2">
      <c r="A33" s="245"/>
      <c r="B33" s="440" t="s">
        <v>59</v>
      </c>
      <c r="C33" s="250" t="s">
        <v>47</v>
      </c>
      <c r="D33" s="347">
        <f>E33+F33</f>
        <v>76168.28</v>
      </c>
      <c r="E33" s="403">
        <v>51528.2</v>
      </c>
      <c r="F33" s="415">
        <v>24640.079999999998</v>
      </c>
      <c r="G33" s="405">
        <v>0</v>
      </c>
      <c r="H33" s="403">
        <v>0</v>
      </c>
      <c r="I33" s="403">
        <v>0</v>
      </c>
      <c r="J33" s="403">
        <v>1527.8210000000004</v>
      </c>
      <c r="K33" s="406">
        <v>6233.9</v>
      </c>
      <c r="L33" s="403">
        <v>4190.4769999999999</v>
      </c>
      <c r="M33" s="403">
        <v>6233.9</v>
      </c>
      <c r="N33" s="403">
        <v>30.053000000000001</v>
      </c>
      <c r="O33" s="407" t="s">
        <v>108</v>
      </c>
    </row>
    <row r="34" spans="1:15" ht="12.75" x14ac:dyDescent="0.2">
      <c r="A34" s="245"/>
      <c r="B34" s="440"/>
      <c r="C34" s="249" t="s">
        <v>48</v>
      </c>
      <c r="D34" s="341" t="s">
        <v>108</v>
      </c>
      <c r="E34" s="399" t="s">
        <v>108</v>
      </c>
      <c r="F34" s="400">
        <v>26655.58</v>
      </c>
      <c r="G34" s="401">
        <v>0</v>
      </c>
      <c r="H34" s="399">
        <v>0</v>
      </c>
      <c r="I34" s="399">
        <v>0</v>
      </c>
      <c r="J34" s="399" t="s">
        <v>108</v>
      </c>
      <c r="K34" s="399">
        <v>790.1</v>
      </c>
      <c r="L34" s="399">
        <v>25.623000000000001</v>
      </c>
      <c r="M34" s="399">
        <v>790.10000000000014</v>
      </c>
      <c r="N34" s="399">
        <v>0</v>
      </c>
      <c r="O34" s="402">
        <v>0</v>
      </c>
    </row>
    <row r="35" spans="1:15" ht="12.75" x14ac:dyDescent="0.2">
      <c r="A35" s="245"/>
      <c r="B35" s="440" t="s">
        <v>60</v>
      </c>
      <c r="C35" s="250" t="s">
        <v>47</v>
      </c>
      <c r="D35" s="347" t="s">
        <v>108</v>
      </c>
      <c r="E35" s="403" t="s">
        <v>108</v>
      </c>
      <c r="F35" s="415">
        <v>9313370.3467999995</v>
      </c>
      <c r="G35" s="405">
        <v>0</v>
      </c>
      <c r="H35" s="403" t="s">
        <v>108</v>
      </c>
      <c r="I35" s="403" t="s">
        <v>108</v>
      </c>
      <c r="J35" s="403" t="s">
        <v>108</v>
      </c>
      <c r="K35" s="403">
        <v>3630778.2655000002</v>
      </c>
      <c r="L35" s="403">
        <v>0</v>
      </c>
      <c r="M35" s="403">
        <f t="shared" si="0"/>
        <v>3630778.2655000002</v>
      </c>
      <c r="N35" s="403">
        <v>85.525000000000006</v>
      </c>
      <c r="O35" s="407">
        <v>0</v>
      </c>
    </row>
    <row r="36" spans="1:15" ht="12.75" x14ac:dyDescent="0.2">
      <c r="A36" s="245"/>
      <c r="B36" s="440"/>
      <c r="C36" s="248" t="s">
        <v>48</v>
      </c>
      <c r="D36" s="339" t="s">
        <v>108</v>
      </c>
      <c r="E36" s="395" t="s">
        <v>108</v>
      </c>
      <c r="F36" s="396">
        <v>9383313.2098000012</v>
      </c>
      <c r="G36" s="397">
        <v>0</v>
      </c>
      <c r="H36" s="395" t="s">
        <v>108</v>
      </c>
      <c r="I36" s="395">
        <v>0</v>
      </c>
      <c r="J36" s="395" t="s">
        <v>108</v>
      </c>
      <c r="K36" s="395">
        <v>1668395.0345000001</v>
      </c>
      <c r="L36" s="395">
        <v>0</v>
      </c>
      <c r="M36" s="395">
        <f t="shared" si="0"/>
        <v>1668395.0345000001</v>
      </c>
      <c r="N36" s="395">
        <v>0</v>
      </c>
      <c r="O36" s="398">
        <v>0</v>
      </c>
    </row>
    <row r="37" spans="1:15" ht="12.75" x14ac:dyDescent="0.2">
      <c r="A37" s="245"/>
      <c r="B37" s="440"/>
      <c r="C37" s="248" t="s">
        <v>49</v>
      </c>
      <c r="D37" s="339" t="s">
        <v>108</v>
      </c>
      <c r="E37" s="395" t="s">
        <v>108</v>
      </c>
      <c r="F37" s="396">
        <v>7745869.6524</v>
      </c>
      <c r="G37" s="397">
        <v>0</v>
      </c>
      <c r="H37" s="395" t="s">
        <v>108</v>
      </c>
      <c r="I37" s="395">
        <v>0</v>
      </c>
      <c r="J37" s="395"/>
      <c r="K37" s="395">
        <v>1067311.1600000001</v>
      </c>
      <c r="L37" s="395">
        <v>0</v>
      </c>
      <c r="M37" s="395">
        <f t="shared" si="0"/>
        <v>1067311.1600000001</v>
      </c>
      <c r="N37" s="395">
        <v>0</v>
      </c>
      <c r="O37" s="398">
        <v>0</v>
      </c>
    </row>
    <row r="38" spans="1:15" ht="12.75" x14ac:dyDescent="0.2">
      <c r="A38" s="245"/>
      <c r="B38" s="440"/>
      <c r="C38" s="249" t="s">
        <v>50</v>
      </c>
      <c r="D38" s="341" t="s">
        <v>108</v>
      </c>
      <c r="E38" s="399" t="s">
        <v>108</v>
      </c>
      <c r="F38" s="400" t="s">
        <v>108</v>
      </c>
      <c r="G38" s="401">
        <v>0</v>
      </c>
      <c r="H38" s="399" t="s">
        <v>108</v>
      </c>
      <c r="I38" s="399">
        <v>0</v>
      </c>
      <c r="J38" s="399"/>
      <c r="K38" s="399" t="s">
        <v>108</v>
      </c>
      <c r="L38" s="399">
        <v>0</v>
      </c>
      <c r="M38" s="399" t="s">
        <v>108</v>
      </c>
      <c r="N38" s="399">
        <v>0</v>
      </c>
      <c r="O38" s="402">
        <v>0</v>
      </c>
    </row>
    <row r="39" spans="1:15" ht="12.75" x14ac:dyDescent="0.2">
      <c r="A39" s="245"/>
      <c r="B39" s="440" t="s">
        <v>61</v>
      </c>
      <c r="C39" s="250" t="s">
        <v>47</v>
      </c>
      <c r="D39" s="347">
        <f t="shared" ref="D39:D54" si="1">E39+F39</f>
        <v>29303742.861999996</v>
      </c>
      <c r="E39" s="406">
        <v>2667683.3909999998</v>
      </c>
      <c r="F39" s="404">
        <v>26636059.470999997</v>
      </c>
      <c r="G39" s="405">
        <v>0</v>
      </c>
      <c r="H39" s="403">
        <v>0</v>
      </c>
      <c r="I39" s="406">
        <v>0</v>
      </c>
      <c r="J39" s="406">
        <v>8739.314260000001</v>
      </c>
      <c r="K39" s="406">
        <v>7108059.5499999998</v>
      </c>
      <c r="L39" s="403">
        <v>0</v>
      </c>
      <c r="M39" s="403">
        <f t="shared" si="0"/>
        <v>7108059.5499999998</v>
      </c>
      <c r="N39" s="403">
        <v>0</v>
      </c>
      <c r="O39" s="407" t="s">
        <v>108</v>
      </c>
    </row>
    <row r="40" spans="1:15" ht="12.75" x14ac:dyDescent="0.2">
      <c r="A40" s="245"/>
      <c r="B40" s="440"/>
      <c r="C40" s="248" t="s">
        <v>48</v>
      </c>
      <c r="D40" s="339" t="s">
        <v>108</v>
      </c>
      <c r="E40" s="409" t="s">
        <v>108</v>
      </c>
      <c r="F40" s="408">
        <v>37466075.997000001</v>
      </c>
      <c r="G40" s="397">
        <v>0</v>
      </c>
      <c r="H40" s="395">
        <v>0</v>
      </c>
      <c r="I40" s="345">
        <v>0</v>
      </c>
      <c r="J40" s="409" t="s">
        <v>108</v>
      </c>
      <c r="K40" s="409">
        <v>6205271.8499999996</v>
      </c>
      <c r="L40" s="395">
        <v>0</v>
      </c>
      <c r="M40" s="395">
        <f t="shared" si="0"/>
        <v>6205271.8499999996</v>
      </c>
      <c r="N40" s="395">
        <v>0</v>
      </c>
      <c r="O40" s="398">
        <v>0</v>
      </c>
    </row>
    <row r="41" spans="1:15" ht="12.75" x14ac:dyDescent="0.2">
      <c r="A41" s="245"/>
      <c r="B41" s="440"/>
      <c r="C41" s="248" t="s">
        <v>49</v>
      </c>
      <c r="D41" s="339" t="s">
        <v>108</v>
      </c>
      <c r="E41" s="409" t="s">
        <v>108</v>
      </c>
      <c r="F41" s="408">
        <v>2935239.7319999998</v>
      </c>
      <c r="G41" s="397">
        <v>0</v>
      </c>
      <c r="H41" s="395">
        <v>0</v>
      </c>
      <c r="I41" s="345">
        <v>0</v>
      </c>
      <c r="J41" s="409" t="s">
        <v>108</v>
      </c>
      <c r="K41" s="409">
        <v>422451.1</v>
      </c>
      <c r="L41" s="395">
        <v>0</v>
      </c>
      <c r="M41" s="395">
        <f t="shared" si="0"/>
        <v>422451.1</v>
      </c>
      <c r="N41" s="395">
        <v>0</v>
      </c>
      <c r="O41" s="398">
        <v>0</v>
      </c>
    </row>
    <row r="42" spans="1:15" ht="12.75" x14ac:dyDescent="0.2">
      <c r="A42" s="245"/>
      <c r="B42" s="440" t="s">
        <v>62</v>
      </c>
      <c r="C42" s="250" t="s">
        <v>47</v>
      </c>
      <c r="D42" s="347">
        <f t="shared" si="1"/>
        <v>385990.65</v>
      </c>
      <c r="E42" s="403">
        <v>0</v>
      </c>
      <c r="F42" s="404">
        <v>385990.65</v>
      </c>
      <c r="G42" s="405">
        <v>0</v>
      </c>
      <c r="H42" s="403">
        <v>0</v>
      </c>
      <c r="I42" s="403">
        <v>0</v>
      </c>
      <c r="J42" s="403"/>
      <c r="K42" s="406">
        <v>136062.57</v>
      </c>
      <c r="L42" s="403">
        <v>0</v>
      </c>
      <c r="M42" s="403">
        <f t="shared" si="0"/>
        <v>136062.57</v>
      </c>
      <c r="N42" s="403">
        <v>0</v>
      </c>
      <c r="O42" s="407">
        <v>0</v>
      </c>
    </row>
    <row r="43" spans="1:15" ht="12.75" x14ac:dyDescent="0.2">
      <c r="A43" s="245"/>
      <c r="B43" s="440"/>
      <c r="C43" s="249" t="s">
        <v>48</v>
      </c>
      <c r="D43" s="341" t="s">
        <v>108</v>
      </c>
      <c r="E43" s="426" t="s">
        <v>108</v>
      </c>
      <c r="F43" s="400">
        <v>0</v>
      </c>
      <c r="G43" s="401">
        <v>0</v>
      </c>
      <c r="H43" s="399">
        <v>0</v>
      </c>
      <c r="I43" s="399">
        <v>0</v>
      </c>
      <c r="J43" s="426" t="s">
        <v>108</v>
      </c>
      <c r="K43" s="399"/>
      <c r="L43" s="399">
        <v>0</v>
      </c>
      <c r="M43" s="399">
        <f t="shared" si="0"/>
        <v>0</v>
      </c>
      <c r="N43" s="399">
        <v>0</v>
      </c>
      <c r="O43" s="402">
        <v>0</v>
      </c>
    </row>
    <row r="44" spans="1:15" ht="12.75" x14ac:dyDescent="0.2">
      <c r="A44" s="245"/>
      <c r="B44" s="440" t="s">
        <v>63</v>
      </c>
      <c r="C44" s="250" t="s">
        <v>47</v>
      </c>
      <c r="D44" s="347">
        <f>E44+F44</f>
        <v>19101156.0526</v>
      </c>
      <c r="E44" s="406">
        <v>1010294.8458</v>
      </c>
      <c r="F44" s="404">
        <v>18090861.206799999</v>
      </c>
      <c r="G44" s="427">
        <v>0</v>
      </c>
      <c r="H44" s="406" t="s">
        <v>108</v>
      </c>
      <c r="I44" s="406">
        <v>0</v>
      </c>
      <c r="J44" s="406">
        <v>2804.88</v>
      </c>
      <c r="K44" s="406">
        <v>2515976.2392999995</v>
      </c>
      <c r="L44" s="406">
        <v>2189.87</v>
      </c>
      <c r="M44" s="403">
        <v>2515976.2393000009</v>
      </c>
      <c r="N44" s="406">
        <v>38.840000000000003</v>
      </c>
      <c r="O44" s="407" t="s">
        <v>108</v>
      </c>
    </row>
    <row r="45" spans="1:15" ht="12.75" x14ac:dyDescent="0.2">
      <c r="A45" s="245"/>
      <c r="B45" s="440"/>
      <c r="C45" s="248" t="s">
        <v>48</v>
      </c>
      <c r="D45" s="339">
        <f t="shared" si="1"/>
        <v>41456025.015100002</v>
      </c>
      <c r="E45" s="409">
        <v>5362114.1736000003</v>
      </c>
      <c r="F45" s="408">
        <v>36093910.841499999</v>
      </c>
      <c r="G45" s="428">
        <v>0</v>
      </c>
      <c r="H45" s="409" t="s">
        <v>108</v>
      </c>
      <c r="I45" s="395">
        <v>0</v>
      </c>
      <c r="J45" s="409">
        <v>21444.613000000001</v>
      </c>
      <c r="K45" s="409">
        <v>5877770.3839999996</v>
      </c>
      <c r="L45" s="395">
        <v>0</v>
      </c>
      <c r="M45" s="395">
        <f t="shared" si="0"/>
        <v>5877770.3839999996</v>
      </c>
      <c r="N45" s="395">
        <v>0</v>
      </c>
      <c r="O45" s="398">
        <v>0</v>
      </c>
    </row>
    <row r="46" spans="1:15" ht="12.75" x14ac:dyDescent="0.2">
      <c r="A46" s="245"/>
      <c r="B46" s="440"/>
      <c r="C46" s="254" t="s">
        <v>49</v>
      </c>
      <c r="D46" s="379">
        <f t="shared" si="1"/>
        <v>13173705.078100001</v>
      </c>
      <c r="E46" s="409">
        <v>1067662.0601999999</v>
      </c>
      <c r="F46" s="408">
        <v>12106043.017900001</v>
      </c>
      <c r="G46" s="428">
        <v>0</v>
      </c>
      <c r="H46" s="409" t="s">
        <v>108</v>
      </c>
      <c r="I46" s="395">
        <v>0</v>
      </c>
      <c r="J46" s="409">
        <v>2161.058</v>
      </c>
      <c r="K46" s="409">
        <v>1855534.5401000003</v>
      </c>
      <c r="L46" s="395">
        <v>0</v>
      </c>
      <c r="M46" s="395">
        <f t="shared" si="0"/>
        <v>1855534.5401000003</v>
      </c>
      <c r="N46" s="395">
        <v>0</v>
      </c>
      <c r="O46" s="398">
        <v>0</v>
      </c>
    </row>
    <row r="47" spans="1:15" ht="12.75" x14ac:dyDescent="0.2">
      <c r="A47" s="245"/>
      <c r="B47" s="440"/>
      <c r="C47" s="255" t="s">
        <v>50</v>
      </c>
      <c r="D47" s="380" t="s">
        <v>108</v>
      </c>
      <c r="E47" s="426" t="s">
        <v>108</v>
      </c>
      <c r="F47" s="429">
        <v>4808455.543800001</v>
      </c>
      <c r="G47" s="430">
        <v>0</v>
      </c>
      <c r="H47" s="426" t="s">
        <v>108</v>
      </c>
      <c r="I47" s="399">
        <v>0</v>
      </c>
      <c r="J47" s="399" t="s">
        <v>108</v>
      </c>
      <c r="K47" s="426">
        <v>612632.64659999998</v>
      </c>
      <c r="L47" s="399">
        <v>0</v>
      </c>
      <c r="M47" s="399">
        <f t="shared" si="0"/>
        <v>612632.64659999998</v>
      </c>
      <c r="N47" s="426">
        <v>0</v>
      </c>
      <c r="O47" s="402">
        <v>0</v>
      </c>
    </row>
    <row r="48" spans="1:15" ht="12.75" x14ac:dyDescent="0.2">
      <c r="A48" s="245"/>
      <c r="B48" s="440" t="s">
        <v>64</v>
      </c>
      <c r="C48" s="256" t="s">
        <v>47</v>
      </c>
      <c r="D48" s="383">
        <f t="shared" si="1"/>
        <v>46467744.584600009</v>
      </c>
      <c r="E48" s="406">
        <v>0</v>
      </c>
      <c r="F48" s="404">
        <v>46467744.584600009</v>
      </c>
      <c r="G48" s="405">
        <v>0</v>
      </c>
      <c r="H48" s="403">
        <v>0</v>
      </c>
      <c r="I48" s="403">
        <v>0</v>
      </c>
      <c r="J48" s="406"/>
      <c r="K48" s="406">
        <v>2449032.7300999998</v>
      </c>
      <c r="L48" s="403">
        <v>0</v>
      </c>
      <c r="M48" s="403">
        <f t="shared" si="0"/>
        <v>2449032.7300999998</v>
      </c>
      <c r="N48" s="406">
        <v>0</v>
      </c>
      <c r="O48" s="407">
        <v>0</v>
      </c>
    </row>
    <row r="49" spans="1:15" ht="12.75" x14ac:dyDescent="0.2">
      <c r="A49" s="245"/>
      <c r="B49" s="440"/>
      <c r="C49" s="254" t="s">
        <v>48</v>
      </c>
      <c r="D49" s="379" t="s">
        <v>108</v>
      </c>
      <c r="E49" s="409" t="s">
        <v>108</v>
      </c>
      <c r="F49" s="408">
        <v>21674820.432999998</v>
      </c>
      <c r="G49" s="397">
        <v>0</v>
      </c>
      <c r="H49" s="395">
        <v>0</v>
      </c>
      <c r="I49" s="345">
        <v>0</v>
      </c>
      <c r="J49" s="409" t="s">
        <v>108</v>
      </c>
      <c r="K49" s="409">
        <v>7480476.7939999998</v>
      </c>
      <c r="L49" s="395">
        <v>0</v>
      </c>
      <c r="M49" s="395">
        <f t="shared" si="0"/>
        <v>7480476.7939999998</v>
      </c>
      <c r="N49" s="395">
        <v>18</v>
      </c>
      <c r="O49" s="398">
        <v>0</v>
      </c>
    </row>
    <row r="50" spans="1:15" ht="12.75" x14ac:dyDescent="0.2">
      <c r="A50" s="245"/>
      <c r="B50" s="440"/>
      <c r="C50" s="254" t="s">
        <v>49</v>
      </c>
      <c r="D50" s="379" t="s">
        <v>108</v>
      </c>
      <c r="E50" s="395">
        <v>0</v>
      </c>
      <c r="F50" s="408" t="s">
        <v>108</v>
      </c>
      <c r="G50" s="397">
        <v>0</v>
      </c>
      <c r="H50" s="395">
        <v>0</v>
      </c>
      <c r="I50" s="395">
        <v>0</v>
      </c>
      <c r="J50" s="395"/>
      <c r="K50" s="409" t="s">
        <v>108</v>
      </c>
      <c r="L50" s="395">
        <v>0</v>
      </c>
      <c r="M50" s="395" t="s">
        <v>108</v>
      </c>
      <c r="N50" s="395">
        <v>0</v>
      </c>
      <c r="O50" s="398">
        <v>0</v>
      </c>
    </row>
    <row r="51" spans="1:15" ht="12.75" x14ac:dyDescent="0.2">
      <c r="A51" s="245"/>
      <c r="B51" s="440"/>
      <c r="C51" s="255" t="s">
        <v>50</v>
      </c>
      <c r="D51" s="380" t="s">
        <v>108</v>
      </c>
      <c r="E51" s="399">
        <v>0</v>
      </c>
      <c r="F51" s="429" t="s">
        <v>108</v>
      </c>
      <c r="G51" s="401">
        <v>0</v>
      </c>
      <c r="H51" s="399">
        <v>0</v>
      </c>
      <c r="I51" s="399">
        <v>0</v>
      </c>
      <c r="J51" s="399"/>
      <c r="K51" s="426" t="s">
        <v>108</v>
      </c>
      <c r="L51" s="399">
        <v>0</v>
      </c>
      <c r="M51" s="399" t="s">
        <v>108</v>
      </c>
      <c r="N51" s="399">
        <v>0</v>
      </c>
      <c r="O51" s="402">
        <v>0</v>
      </c>
    </row>
    <row r="52" spans="1:15" ht="12.75" x14ac:dyDescent="0.2">
      <c r="A52" s="245"/>
      <c r="B52" s="440" t="s">
        <v>65</v>
      </c>
      <c r="C52" s="257" t="s">
        <v>47</v>
      </c>
      <c r="D52" s="383">
        <f t="shared" si="1"/>
        <v>5925256.3139999993</v>
      </c>
      <c r="E52" s="403">
        <v>0</v>
      </c>
      <c r="F52" s="404">
        <v>5925256.3139999993</v>
      </c>
      <c r="G52" s="405">
        <v>0</v>
      </c>
      <c r="H52" s="403">
        <v>0</v>
      </c>
      <c r="I52" s="403">
        <v>0</v>
      </c>
      <c r="J52" s="403"/>
      <c r="K52" s="406">
        <v>2232751.7699999996</v>
      </c>
      <c r="L52" s="403">
        <v>60</v>
      </c>
      <c r="M52" s="403">
        <v>2232751.77</v>
      </c>
      <c r="N52" s="403">
        <v>0</v>
      </c>
      <c r="O52" s="407">
        <v>0</v>
      </c>
    </row>
    <row r="53" spans="1:15" ht="12.75" x14ac:dyDescent="0.2">
      <c r="A53" s="245"/>
      <c r="B53" s="440"/>
      <c r="C53" s="254" t="s">
        <v>48</v>
      </c>
      <c r="D53" s="379">
        <f t="shared" si="1"/>
        <v>18438915.838</v>
      </c>
      <c r="E53" s="395">
        <v>0</v>
      </c>
      <c r="F53" s="408">
        <v>18438915.838</v>
      </c>
      <c r="G53" s="397">
        <v>0</v>
      </c>
      <c r="H53" s="395">
        <v>0</v>
      </c>
      <c r="I53" s="395">
        <v>0</v>
      </c>
      <c r="J53" s="395"/>
      <c r="K53" s="409">
        <v>1034940.7250000001</v>
      </c>
      <c r="L53" s="395">
        <v>540</v>
      </c>
      <c r="M53" s="395">
        <v>1034940.7250000001</v>
      </c>
      <c r="N53" s="395">
        <v>0</v>
      </c>
      <c r="O53" s="398">
        <v>0</v>
      </c>
    </row>
    <row r="54" spans="1:15" ht="12.75" x14ac:dyDescent="0.2">
      <c r="A54" s="245"/>
      <c r="B54" s="440"/>
      <c r="C54" s="258" t="s">
        <v>49</v>
      </c>
      <c r="D54" s="379">
        <f t="shared" si="1"/>
        <v>7957948.6379999993</v>
      </c>
      <c r="E54" s="395">
        <v>0</v>
      </c>
      <c r="F54" s="408">
        <v>7957948.6379999993</v>
      </c>
      <c r="G54" s="397">
        <v>0</v>
      </c>
      <c r="H54" s="395">
        <v>0</v>
      </c>
      <c r="I54" s="395">
        <v>0</v>
      </c>
      <c r="J54" s="395"/>
      <c r="K54" s="409">
        <v>783761.76500000001</v>
      </c>
      <c r="L54" s="395">
        <v>0</v>
      </c>
      <c r="M54" s="395">
        <f t="shared" si="0"/>
        <v>783761.76500000001</v>
      </c>
      <c r="N54" s="395">
        <v>0</v>
      </c>
      <c r="O54" s="398">
        <v>0</v>
      </c>
    </row>
    <row r="55" spans="1:15" ht="12.75" x14ac:dyDescent="0.2">
      <c r="A55" s="245"/>
      <c r="B55" s="440"/>
      <c r="C55" s="255" t="s">
        <v>50</v>
      </c>
      <c r="D55" s="380" t="s">
        <v>108</v>
      </c>
      <c r="E55" s="399">
        <v>0</v>
      </c>
      <c r="F55" s="429" t="s">
        <v>108</v>
      </c>
      <c r="G55" s="401">
        <v>0</v>
      </c>
      <c r="H55" s="399">
        <v>0</v>
      </c>
      <c r="I55" s="399">
        <v>0</v>
      </c>
      <c r="J55" s="399"/>
      <c r="K55" s="426" t="s">
        <v>108</v>
      </c>
      <c r="L55" s="399">
        <v>0</v>
      </c>
      <c r="M55" s="399" t="s">
        <v>108</v>
      </c>
      <c r="N55" s="399">
        <v>0</v>
      </c>
      <c r="O55" s="402">
        <v>0</v>
      </c>
    </row>
    <row r="56" spans="1:15" ht="21" customHeight="1" thickBot="1" x14ac:dyDescent="0.25">
      <c r="A56" s="245"/>
      <c r="B56" s="441" t="s">
        <v>66</v>
      </c>
      <c r="C56" s="442"/>
      <c r="D56" s="384">
        <v>706225131.05000007</v>
      </c>
      <c r="E56" s="384" t="s">
        <v>108</v>
      </c>
      <c r="F56" s="384" t="s">
        <v>108</v>
      </c>
      <c r="G56" s="387">
        <v>461090.84</v>
      </c>
      <c r="H56" s="385">
        <v>82645.179999999993</v>
      </c>
      <c r="I56" s="385" t="s">
        <v>108</v>
      </c>
      <c r="J56" s="385">
        <v>481017.3789999999</v>
      </c>
      <c r="K56" s="385" t="s">
        <v>108</v>
      </c>
      <c r="L56" s="385">
        <v>8385.9699999999993</v>
      </c>
      <c r="M56" s="385" t="s">
        <v>108</v>
      </c>
      <c r="N56" s="385">
        <v>812.36400000000003</v>
      </c>
      <c r="O56" s="385">
        <v>157.87099999999998</v>
      </c>
    </row>
    <row r="57" spans="1:15" ht="12" thickTop="1" x14ac:dyDescent="0.2"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</row>
    <row r="58" spans="1:15" x14ac:dyDescent="0.2">
      <c r="B58" s="175" t="s">
        <v>67</v>
      </c>
      <c r="C58" s="139"/>
      <c r="D58" s="137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</row>
    <row r="59" spans="1:15" x14ac:dyDescent="0.2">
      <c r="B59" s="175" t="s">
        <v>110</v>
      </c>
      <c r="C59" s="139"/>
      <c r="D59" s="137"/>
      <c r="E59" s="137"/>
      <c r="F59" s="137"/>
      <c r="G59" s="176"/>
      <c r="H59" s="176"/>
      <c r="I59" s="176"/>
      <c r="J59" s="176"/>
      <c r="K59" s="176"/>
      <c r="L59" s="176"/>
      <c r="M59" s="176"/>
      <c r="N59" s="176"/>
      <c r="O59" s="176"/>
    </row>
    <row r="60" spans="1:15" x14ac:dyDescent="0.2">
      <c r="B60" s="139"/>
      <c r="C60" s="139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</row>
    <row r="61" spans="1:15" x14ac:dyDescent="0.2">
      <c r="B61" s="139"/>
      <c r="C61" s="139"/>
      <c r="D61" s="137"/>
      <c r="E61" s="137"/>
      <c r="F61" s="137"/>
      <c r="G61" s="139"/>
      <c r="H61" s="139"/>
      <c r="I61" s="139"/>
      <c r="J61" s="139"/>
      <c r="K61" s="139"/>
      <c r="L61" s="139"/>
      <c r="M61" s="139"/>
      <c r="N61" s="139"/>
      <c r="O61" s="139"/>
    </row>
    <row r="62" spans="1:15" x14ac:dyDescent="0.2">
      <c r="B62" s="139"/>
      <c r="C62" s="139"/>
      <c r="D62" s="139"/>
      <c r="E62" s="176"/>
      <c r="F62" s="139"/>
      <c r="G62" s="139"/>
      <c r="H62" s="139"/>
      <c r="I62" s="139"/>
      <c r="J62" s="139"/>
      <c r="K62" s="139"/>
      <c r="L62" s="139"/>
      <c r="M62" s="139"/>
      <c r="N62" s="139"/>
      <c r="O62" s="139"/>
    </row>
  </sheetData>
  <mergeCells count="22">
    <mergeCell ref="B23:B26"/>
    <mergeCell ref="B1:O1"/>
    <mergeCell ref="B3:B4"/>
    <mergeCell ref="C3:C4"/>
    <mergeCell ref="D3:F3"/>
    <mergeCell ref="G3:O3"/>
    <mergeCell ref="B5:B8"/>
    <mergeCell ref="B9:B11"/>
    <mergeCell ref="B12:B13"/>
    <mergeCell ref="B14:B16"/>
    <mergeCell ref="B17:B19"/>
    <mergeCell ref="B20:B22"/>
    <mergeCell ref="B44:B47"/>
    <mergeCell ref="B48:B51"/>
    <mergeCell ref="B52:B55"/>
    <mergeCell ref="B56:C56"/>
    <mergeCell ref="B27:B29"/>
    <mergeCell ref="B30:B32"/>
    <mergeCell ref="B33:B34"/>
    <mergeCell ref="B35:B38"/>
    <mergeCell ref="B39:B41"/>
    <mergeCell ref="B42:B43"/>
  </mergeCells>
  <pageMargins left="0" right="0" top="0.59055118110236227" bottom="0" header="0" footer="0"/>
  <pageSetup paperSize="9" scale="58" orientation="landscape" r:id="rId1"/>
  <headerFooter alignWithMargins="0"/>
  <rowBreaks count="1" manualBreakCount="1">
    <brk id="59" max="16383" man="1"/>
  </rowBreaks>
  <colBreaks count="1" manualBreakCount="1">
    <brk id="15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4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8.42578125" style="140" bestFit="1" customWidth="1"/>
    <col min="4" max="10" width="16.140625" style="140" customWidth="1"/>
    <col min="11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8.42578125" style="140" bestFit="1" customWidth="1"/>
    <col min="260" max="266" width="16.140625" style="140" customWidth="1"/>
    <col min="267" max="512" width="16.140625" style="140"/>
    <col min="513" max="513" width="2" style="140" customWidth="1"/>
    <col min="514" max="514" width="24.85546875" style="140" bestFit="1" customWidth="1"/>
    <col min="515" max="515" width="28.42578125" style="140" bestFit="1" customWidth="1"/>
    <col min="516" max="522" width="16.140625" style="140" customWidth="1"/>
    <col min="523" max="768" width="16.140625" style="140"/>
    <col min="769" max="769" width="2" style="140" customWidth="1"/>
    <col min="770" max="770" width="24.85546875" style="140" bestFit="1" customWidth="1"/>
    <col min="771" max="771" width="28.42578125" style="140" bestFit="1" customWidth="1"/>
    <col min="772" max="778" width="16.140625" style="140" customWidth="1"/>
    <col min="779" max="1024" width="16.140625" style="140"/>
    <col min="1025" max="1025" width="2" style="140" customWidth="1"/>
    <col min="1026" max="1026" width="24.85546875" style="140" bestFit="1" customWidth="1"/>
    <col min="1027" max="1027" width="28.42578125" style="140" bestFit="1" customWidth="1"/>
    <col min="1028" max="1034" width="16.140625" style="140" customWidth="1"/>
    <col min="1035" max="1280" width="16.140625" style="140"/>
    <col min="1281" max="1281" width="2" style="140" customWidth="1"/>
    <col min="1282" max="1282" width="24.85546875" style="140" bestFit="1" customWidth="1"/>
    <col min="1283" max="1283" width="28.42578125" style="140" bestFit="1" customWidth="1"/>
    <col min="1284" max="1290" width="16.140625" style="140" customWidth="1"/>
    <col min="1291" max="1536" width="16.140625" style="140"/>
    <col min="1537" max="1537" width="2" style="140" customWidth="1"/>
    <col min="1538" max="1538" width="24.85546875" style="140" bestFit="1" customWidth="1"/>
    <col min="1539" max="1539" width="28.42578125" style="140" bestFit="1" customWidth="1"/>
    <col min="1540" max="1546" width="16.140625" style="140" customWidth="1"/>
    <col min="1547" max="1792" width="16.140625" style="140"/>
    <col min="1793" max="1793" width="2" style="140" customWidth="1"/>
    <col min="1794" max="1794" width="24.85546875" style="140" bestFit="1" customWidth="1"/>
    <col min="1795" max="1795" width="28.42578125" style="140" bestFit="1" customWidth="1"/>
    <col min="1796" max="1802" width="16.140625" style="140" customWidth="1"/>
    <col min="1803" max="2048" width="16.140625" style="140"/>
    <col min="2049" max="2049" width="2" style="140" customWidth="1"/>
    <col min="2050" max="2050" width="24.85546875" style="140" bestFit="1" customWidth="1"/>
    <col min="2051" max="2051" width="28.42578125" style="140" bestFit="1" customWidth="1"/>
    <col min="2052" max="2058" width="16.140625" style="140" customWidth="1"/>
    <col min="2059" max="2304" width="16.140625" style="140"/>
    <col min="2305" max="2305" width="2" style="140" customWidth="1"/>
    <col min="2306" max="2306" width="24.85546875" style="140" bestFit="1" customWidth="1"/>
    <col min="2307" max="2307" width="28.42578125" style="140" bestFit="1" customWidth="1"/>
    <col min="2308" max="2314" width="16.140625" style="140" customWidth="1"/>
    <col min="2315" max="2560" width="16.140625" style="140"/>
    <col min="2561" max="2561" width="2" style="140" customWidth="1"/>
    <col min="2562" max="2562" width="24.85546875" style="140" bestFit="1" customWidth="1"/>
    <col min="2563" max="2563" width="28.42578125" style="140" bestFit="1" customWidth="1"/>
    <col min="2564" max="2570" width="16.140625" style="140" customWidth="1"/>
    <col min="2571" max="2816" width="16.140625" style="140"/>
    <col min="2817" max="2817" width="2" style="140" customWidth="1"/>
    <col min="2818" max="2818" width="24.85546875" style="140" bestFit="1" customWidth="1"/>
    <col min="2819" max="2819" width="28.42578125" style="140" bestFit="1" customWidth="1"/>
    <col min="2820" max="2826" width="16.140625" style="140" customWidth="1"/>
    <col min="2827" max="3072" width="16.140625" style="140"/>
    <col min="3073" max="3073" width="2" style="140" customWidth="1"/>
    <col min="3074" max="3074" width="24.85546875" style="140" bestFit="1" customWidth="1"/>
    <col min="3075" max="3075" width="28.42578125" style="140" bestFit="1" customWidth="1"/>
    <col min="3076" max="3082" width="16.140625" style="140" customWidth="1"/>
    <col min="3083" max="3328" width="16.140625" style="140"/>
    <col min="3329" max="3329" width="2" style="140" customWidth="1"/>
    <col min="3330" max="3330" width="24.85546875" style="140" bestFit="1" customWidth="1"/>
    <col min="3331" max="3331" width="28.42578125" style="140" bestFit="1" customWidth="1"/>
    <col min="3332" max="3338" width="16.140625" style="140" customWidth="1"/>
    <col min="3339" max="3584" width="16.140625" style="140"/>
    <col min="3585" max="3585" width="2" style="140" customWidth="1"/>
    <col min="3586" max="3586" width="24.85546875" style="140" bestFit="1" customWidth="1"/>
    <col min="3587" max="3587" width="28.42578125" style="140" bestFit="1" customWidth="1"/>
    <col min="3588" max="3594" width="16.140625" style="140" customWidth="1"/>
    <col min="3595" max="3840" width="16.140625" style="140"/>
    <col min="3841" max="3841" width="2" style="140" customWidth="1"/>
    <col min="3842" max="3842" width="24.85546875" style="140" bestFit="1" customWidth="1"/>
    <col min="3843" max="3843" width="28.42578125" style="140" bestFit="1" customWidth="1"/>
    <col min="3844" max="3850" width="16.140625" style="140" customWidth="1"/>
    <col min="3851" max="4096" width="16.140625" style="140"/>
    <col min="4097" max="4097" width="2" style="140" customWidth="1"/>
    <col min="4098" max="4098" width="24.85546875" style="140" bestFit="1" customWidth="1"/>
    <col min="4099" max="4099" width="28.42578125" style="140" bestFit="1" customWidth="1"/>
    <col min="4100" max="4106" width="16.140625" style="140" customWidth="1"/>
    <col min="4107" max="4352" width="16.140625" style="140"/>
    <col min="4353" max="4353" width="2" style="140" customWidth="1"/>
    <col min="4354" max="4354" width="24.85546875" style="140" bestFit="1" customWidth="1"/>
    <col min="4355" max="4355" width="28.42578125" style="140" bestFit="1" customWidth="1"/>
    <col min="4356" max="4362" width="16.140625" style="140" customWidth="1"/>
    <col min="4363" max="4608" width="16.140625" style="140"/>
    <col min="4609" max="4609" width="2" style="140" customWidth="1"/>
    <col min="4610" max="4610" width="24.85546875" style="140" bestFit="1" customWidth="1"/>
    <col min="4611" max="4611" width="28.42578125" style="140" bestFit="1" customWidth="1"/>
    <col min="4612" max="4618" width="16.140625" style="140" customWidth="1"/>
    <col min="4619" max="4864" width="16.140625" style="140"/>
    <col min="4865" max="4865" width="2" style="140" customWidth="1"/>
    <col min="4866" max="4866" width="24.85546875" style="140" bestFit="1" customWidth="1"/>
    <col min="4867" max="4867" width="28.42578125" style="140" bestFit="1" customWidth="1"/>
    <col min="4868" max="4874" width="16.140625" style="140" customWidth="1"/>
    <col min="4875" max="5120" width="16.140625" style="140"/>
    <col min="5121" max="5121" width="2" style="140" customWidth="1"/>
    <col min="5122" max="5122" width="24.85546875" style="140" bestFit="1" customWidth="1"/>
    <col min="5123" max="5123" width="28.42578125" style="140" bestFit="1" customWidth="1"/>
    <col min="5124" max="5130" width="16.140625" style="140" customWidth="1"/>
    <col min="5131" max="5376" width="16.140625" style="140"/>
    <col min="5377" max="5377" width="2" style="140" customWidth="1"/>
    <col min="5378" max="5378" width="24.85546875" style="140" bestFit="1" customWidth="1"/>
    <col min="5379" max="5379" width="28.42578125" style="140" bestFit="1" customWidth="1"/>
    <col min="5380" max="5386" width="16.140625" style="140" customWidth="1"/>
    <col min="5387" max="5632" width="16.140625" style="140"/>
    <col min="5633" max="5633" width="2" style="140" customWidth="1"/>
    <col min="5634" max="5634" width="24.85546875" style="140" bestFit="1" customWidth="1"/>
    <col min="5635" max="5635" width="28.42578125" style="140" bestFit="1" customWidth="1"/>
    <col min="5636" max="5642" width="16.140625" style="140" customWidth="1"/>
    <col min="5643" max="5888" width="16.140625" style="140"/>
    <col min="5889" max="5889" width="2" style="140" customWidth="1"/>
    <col min="5890" max="5890" width="24.85546875" style="140" bestFit="1" customWidth="1"/>
    <col min="5891" max="5891" width="28.42578125" style="140" bestFit="1" customWidth="1"/>
    <col min="5892" max="5898" width="16.140625" style="140" customWidth="1"/>
    <col min="5899" max="6144" width="16.140625" style="140"/>
    <col min="6145" max="6145" width="2" style="140" customWidth="1"/>
    <col min="6146" max="6146" width="24.85546875" style="140" bestFit="1" customWidth="1"/>
    <col min="6147" max="6147" width="28.42578125" style="140" bestFit="1" customWidth="1"/>
    <col min="6148" max="6154" width="16.140625" style="140" customWidth="1"/>
    <col min="6155" max="6400" width="16.140625" style="140"/>
    <col min="6401" max="6401" width="2" style="140" customWidth="1"/>
    <col min="6402" max="6402" width="24.85546875" style="140" bestFit="1" customWidth="1"/>
    <col min="6403" max="6403" width="28.42578125" style="140" bestFit="1" customWidth="1"/>
    <col min="6404" max="6410" width="16.140625" style="140" customWidth="1"/>
    <col min="6411" max="6656" width="16.140625" style="140"/>
    <col min="6657" max="6657" width="2" style="140" customWidth="1"/>
    <col min="6658" max="6658" width="24.85546875" style="140" bestFit="1" customWidth="1"/>
    <col min="6659" max="6659" width="28.42578125" style="140" bestFit="1" customWidth="1"/>
    <col min="6660" max="6666" width="16.140625" style="140" customWidth="1"/>
    <col min="6667" max="6912" width="16.140625" style="140"/>
    <col min="6913" max="6913" width="2" style="140" customWidth="1"/>
    <col min="6914" max="6914" width="24.85546875" style="140" bestFit="1" customWidth="1"/>
    <col min="6915" max="6915" width="28.42578125" style="140" bestFit="1" customWidth="1"/>
    <col min="6916" max="6922" width="16.140625" style="140" customWidth="1"/>
    <col min="6923" max="7168" width="16.140625" style="140"/>
    <col min="7169" max="7169" width="2" style="140" customWidth="1"/>
    <col min="7170" max="7170" width="24.85546875" style="140" bestFit="1" customWidth="1"/>
    <col min="7171" max="7171" width="28.42578125" style="140" bestFit="1" customWidth="1"/>
    <col min="7172" max="7178" width="16.140625" style="140" customWidth="1"/>
    <col min="7179" max="7424" width="16.140625" style="140"/>
    <col min="7425" max="7425" width="2" style="140" customWidth="1"/>
    <col min="7426" max="7426" width="24.85546875" style="140" bestFit="1" customWidth="1"/>
    <col min="7427" max="7427" width="28.42578125" style="140" bestFit="1" customWidth="1"/>
    <col min="7428" max="7434" width="16.140625" style="140" customWidth="1"/>
    <col min="7435" max="7680" width="16.140625" style="140"/>
    <col min="7681" max="7681" width="2" style="140" customWidth="1"/>
    <col min="7682" max="7682" width="24.85546875" style="140" bestFit="1" customWidth="1"/>
    <col min="7683" max="7683" width="28.42578125" style="140" bestFit="1" customWidth="1"/>
    <col min="7684" max="7690" width="16.140625" style="140" customWidth="1"/>
    <col min="7691" max="7936" width="16.140625" style="140"/>
    <col min="7937" max="7937" width="2" style="140" customWidth="1"/>
    <col min="7938" max="7938" width="24.85546875" style="140" bestFit="1" customWidth="1"/>
    <col min="7939" max="7939" width="28.42578125" style="140" bestFit="1" customWidth="1"/>
    <col min="7940" max="7946" width="16.140625" style="140" customWidth="1"/>
    <col min="7947" max="8192" width="16.140625" style="140"/>
    <col min="8193" max="8193" width="2" style="140" customWidth="1"/>
    <col min="8194" max="8194" width="24.85546875" style="140" bestFit="1" customWidth="1"/>
    <col min="8195" max="8195" width="28.42578125" style="140" bestFit="1" customWidth="1"/>
    <col min="8196" max="8202" width="16.140625" style="140" customWidth="1"/>
    <col min="8203" max="8448" width="16.140625" style="140"/>
    <col min="8449" max="8449" width="2" style="140" customWidth="1"/>
    <col min="8450" max="8450" width="24.85546875" style="140" bestFit="1" customWidth="1"/>
    <col min="8451" max="8451" width="28.42578125" style="140" bestFit="1" customWidth="1"/>
    <col min="8452" max="8458" width="16.140625" style="140" customWidth="1"/>
    <col min="8459" max="8704" width="16.140625" style="140"/>
    <col min="8705" max="8705" width="2" style="140" customWidth="1"/>
    <col min="8706" max="8706" width="24.85546875" style="140" bestFit="1" customWidth="1"/>
    <col min="8707" max="8707" width="28.42578125" style="140" bestFit="1" customWidth="1"/>
    <col min="8708" max="8714" width="16.140625" style="140" customWidth="1"/>
    <col min="8715" max="8960" width="16.140625" style="140"/>
    <col min="8961" max="8961" width="2" style="140" customWidth="1"/>
    <col min="8962" max="8962" width="24.85546875" style="140" bestFit="1" customWidth="1"/>
    <col min="8963" max="8963" width="28.42578125" style="140" bestFit="1" customWidth="1"/>
    <col min="8964" max="8970" width="16.140625" style="140" customWidth="1"/>
    <col min="8971" max="9216" width="16.140625" style="140"/>
    <col min="9217" max="9217" width="2" style="140" customWidth="1"/>
    <col min="9218" max="9218" width="24.85546875" style="140" bestFit="1" customWidth="1"/>
    <col min="9219" max="9219" width="28.42578125" style="140" bestFit="1" customWidth="1"/>
    <col min="9220" max="9226" width="16.140625" style="140" customWidth="1"/>
    <col min="9227" max="9472" width="16.140625" style="140"/>
    <col min="9473" max="9473" width="2" style="140" customWidth="1"/>
    <col min="9474" max="9474" width="24.85546875" style="140" bestFit="1" customWidth="1"/>
    <col min="9475" max="9475" width="28.42578125" style="140" bestFit="1" customWidth="1"/>
    <col min="9476" max="9482" width="16.140625" style="140" customWidth="1"/>
    <col min="9483" max="9728" width="16.140625" style="140"/>
    <col min="9729" max="9729" width="2" style="140" customWidth="1"/>
    <col min="9730" max="9730" width="24.85546875" style="140" bestFit="1" customWidth="1"/>
    <col min="9731" max="9731" width="28.42578125" style="140" bestFit="1" customWidth="1"/>
    <col min="9732" max="9738" width="16.140625" style="140" customWidth="1"/>
    <col min="9739" max="9984" width="16.140625" style="140"/>
    <col min="9985" max="9985" width="2" style="140" customWidth="1"/>
    <col min="9986" max="9986" width="24.85546875" style="140" bestFit="1" customWidth="1"/>
    <col min="9987" max="9987" width="28.42578125" style="140" bestFit="1" customWidth="1"/>
    <col min="9988" max="9994" width="16.140625" style="140" customWidth="1"/>
    <col min="9995" max="10240" width="16.140625" style="140"/>
    <col min="10241" max="10241" width="2" style="140" customWidth="1"/>
    <col min="10242" max="10242" width="24.85546875" style="140" bestFit="1" customWidth="1"/>
    <col min="10243" max="10243" width="28.42578125" style="140" bestFit="1" customWidth="1"/>
    <col min="10244" max="10250" width="16.140625" style="140" customWidth="1"/>
    <col min="10251" max="10496" width="16.140625" style="140"/>
    <col min="10497" max="10497" width="2" style="140" customWidth="1"/>
    <col min="10498" max="10498" width="24.85546875" style="140" bestFit="1" customWidth="1"/>
    <col min="10499" max="10499" width="28.42578125" style="140" bestFit="1" customWidth="1"/>
    <col min="10500" max="10506" width="16.140625" style="140" customWidth="1"/>
    <col min="10507" max="10752" width="16.140625" style="140"/>
    <col min="10753" max="10753" width="2" style="140" customWidth="1"/>
    <col min="10754" max="10754" width="24.85546875" style="140" bestFit="1" customWidth="1"/>
    <col min="10755" max="10755" width="28.42578125" style="140" bestFit="1" customWidth="1"/>
    <col min="10756" max="10762" width="16.140625" style="140" customWidth="1"/>
    <col min="10763" max="11008" width="16.140625" style="140"/>
    <col min="11009" max="11009" width="2" style="140" customWidth="1"/>
    <col min="11010" max="11010" width="24.85546875" style="140" bestFit="1" customWidth="1"/>
    <col min="11011" max="11011" width="28.42578125" style="140" bestFit="1" customWidth="1"/>
    <col min="11012" max="11018" width="16.140625" style="140" customWidth="1"/>
    <col min="11019" max="11264" width="16.140625" style="140"/>
    <col min="11265" max="11265" width="2" style="140" customWidth="1"/>
    <col min="11266" max="11266" width="24.85546875" style="140" bestFit="1" customWidth="1"/>
    <col min="11267" max="11267" width="28.42578125" style="140" bestFit="1" customWidth="1"/>
    <col min="11268" max="11274" width="16.140625" style="140" customWidth="1"/>
    <col min="11275" max="11520" width="16.140625" style="140"/>
    <col min="11521" max="11521" width="2" style="140" customWidth="1"/>
    <col min="11522" max="11522" width="24.85546875" style="140" bestFit="1" customWidth="1"/>
    <col min="11523" max="11523" width="28.42578125" style="140" bestFit="1" customWidth="1"/>
    <col min="11524" max="11530" width="16.140625" style="140" customWidth="1"/>
    <col min="11531" max="11776" width="16.140625" style="140"/>
    <col min="11777" max="11777" width="2" style="140" customWidth="1"/>
    <col min="11778" max="11778" width="24.85546875" style="140" bestFit="1" customWidth="1"/>
    <col min="11779" max="11779" width="28.42578125" style="140" bestFit="1" customWidth="1"/>
    <col min="11780" max="11786" width="16.140625" style="140" customWidth="1"/>
    <col min="11787" max="12032" width="16.140625" style="140"/>
    <col min="12033" max="12033" width="2" style="140" customWidth="1"/>
    <col min="12034" max="12034" width="24.85546875" style="140" bestFit="1" customWidth="1"/>
    <col min="12035" max="12035" width="28.42578125" style="140" bestFit="1" customWidth="1"/>
    <col min="12036" max="12042" width="16.140625" style="140" customWidth="1"/>
    <col min="12043" max="12288" width="16.140625" style="140"/>
    <col min="12289" max="12289" width="2" style="140" customWidth="1"/>
    <col min="12290" max="12290" width="24.85546875" style="140" bestFit="1" customWidth="1"/>
    <col min="12291" max="12291" width="28.42578125" style="140" bestFit="1" customWidth="1"/>
    <col min="12292" max="12298" width="16.140625" style="140" customWidth="1"/>
    <col min="12299" max="12544" width="16.140625" style="140"/>
    <col min="12545" max="12545" width="2" style="140" customWidth="1"/>
    <col min="12546" max="12546" width="24.85546875" style="140" bestFit="1" customWidth="1"/>
    <col min="12547" max="12547" width="28.42578125" style="140" bestFit="1" customWidth="1"/>
    <col min="12548" max="12554" width="16.140625" style="140" customWidth="1"/>
    <col min="12555" max="12800" width="16.140625" style="140"/>
    <col min="12801" max="12801" width="2" style="140" customWidth="1"/>
    <col min="12802" max="12802" width="24.85546875" style="140" bestFit="1" customWidth="1"/>
    <col min="12803" max="12803" width="28.42578125" style="140" bestFit="1" customWidth="1"/>
    <col min="12804" max="12810" width="16.140625" style="140" customWidth="1"/>
    <col min="12811" max="13056" width="16.140625" style="140"/>
    <col min="13057" max="13057" width="2" style="140" customWidth="1"/>
    <col min="13058" max="13058" width="24.85546875" style="140" bestFit="1" customWidth="1"/>
    <col min="13059" max="13059" width="28.42578125" style="140" bestFit="1" customWidth="1"/>
    <col min="13060" max="13066" width="16.140625" style="140" customWidth="1"/>
    <col min="13067" max="13312" width="16.140625" style="140"/>
    <col min="13313" max="13313" width="2" style="140" customWidth="1"/>
    <col min="13314" max="13314" width="24.85546875" style="140" bestFit="1" customWidth="1"/>
    <col min="13315" max="13315" width="28.42578125" style="140" bestFit="1" customWidth="1"/>
    <col min="13316" max="13322" width="16.140625" style="140" customWidth="1"/>
    <col min="13323" max="13568" width="16.140625" style="140"/>
    <col min="13569" max="13569" width="2" style="140" customWidth="1"/>
    <col min="13570" max="13570" width="24.85546875" style="140" bestFit="1" customWidth="1"/>
    <col min="13571" max="13571" width="28.42578125" style="140" bestFit="1" customWidth="1"/>
    <col min="13572" max="13578" width="16.140625" style="140" customWidth="1"/>
    <col min="13579" max="13824" width="16.140625" style="140"/>
    <col min="13825" max="13825" width="2" style="140" customWidth="1"/>
    <col min="13826" max="13826" width="24.85546875" style="140" bestFit="1" customWidth="1"/>
    <col min="13827" max="13827" width="28.42578125" style="140" bestFit="1" customWidth="1"/>
    <col min="13828" max="13834" width="16.140625" style="140" customWidth="1"/>
    <col min="13835" max="14080" width="16.140625" style="140"/>
    <col min="14081" max="14081" width="2" style="140" customWidth="1"/>
    <col min="14082" max="14082" width="24.85546875" style="140" bestFit="1" customWidth="1"/>
    <col min="14083" max="14083" width="28.42578125" style="140" bestFit="1" customWidth="1"/>
    <col min="14084" max="14090" width="16.140625" style="140" customWidth="1"/>
    <col min="14091" max="14336" width="16.140625" style="140"/>
    <col min="14337" max="14337" width="2" style="140" customWidth="1"/>
    <col min="14338" max="14338" width="24.85546875" style="140" bestFit="1" customWidth="1"/>
    <col min="14339" max="14339" width="28.42578125" style="140" bestFit="1" customWidth="1"/>
    <col min="14340" max="14346" width="16.140625" style="140" customWidth="1"/>
    <col min="14347" max="14592" width="16.140625" style="140"/>
    <col min="14593" max="14593" width="2" style="140" customWidth="1"/>
    <col min="14594" max="14594" width="24.85546875" style="140" bestFit="1" customWidth="1"/>
    <col min="14595" max="14595" width="28.42578125" style="140" bestFit="1" customWidth="1"/>
    <col min="14596" max="14602" width="16.140625" style="140" customWidth="1"/>
    <col min="14603" max="14848" width="16.140625" style="140"/>
    <col min="14849" max="14849" width="2" style="140" customWidth="1"/>
    <col min="14850" max="14850" width="24.85546875" style="140" bestFit="1" customWidth="1"/>
    <col min="14851" max="14851" width="28.42578125" style="140" bestFit="1" customWidth="1"/>
    <col min="14852" max="14858" width="16.140625" style="140" customWidth="1"/>
    <col min="14859" max="15104" width="16.140625" style="140"/>
    <col min="15105" max="15105" width="2" style="140" customWidth="1"/>
    <col min="15106" max="15106" width="24.85546875" style="140" bestFit="1" customWidth="1"/>
    <col min="15107" max="15107" width="28.42578125" style="140" bestFit="1" customWidth="1"/>
    <col min="15108" max="15114" width="16.140625" style="140" customWidth="1"/>
    <col min="15115" max="15360" width="16.140625" style="140"/>
    <col min="15361" max="15361" width="2" style="140" customWidth="1"/>
    <col min="15362" max="15362" width="24.85546875" style="140" bestFit="1" customWidth="1"/>
    <col min="15363" max="15363" width="28.42578125" style="140" bestFit="1" customWidth="1"/>
    <col min="15364" max="15370" width="16.140625" style="140" customWidth="1"/>
    <col min="15371" max="15616" width="16.140625" style="140"/>
    <col min="15617" max="15617" width="2" style="140" customWidth="1"/>
    <col min="15618" max="15618" width="24.85546875" style="140" bestFit="1" customWidth="1"/>
    <col min="15619" max="15619" width="28.42578125" style="140" bestFit="1" customWidth="1"/>
    <col min="15620" max="15626" width="16.140625" style="140" customWidth="1"/>
    <col min="15627" max="15872" width="16.140625" style="140"/>
    <col min="15873" max="15873" width="2" style="140" customWidth="1"/>
    <col min="15874" max="15874" width="24.85546875" style="140" bestFit="1" customWidth="1"/>
    <col min="15875" max="15875" width="28.42578125" style="140" bestFit="1" customWidth="1"/>
    <col min="15876" max="15882" width="16.140625" style="140" customWidth="1"/>
    <col min="15883" max="16128" width="16.140625" style="140"/>
    <col min="16129" max="16129" width="2" style="140" customWidth="1"/>
    <col min="16130" max="16130" width="24.85546875" style="140" bestFit="1" customWidth="1"/>
    <col min="16131" max="16131" width="28.42578125" style="140" bestFit="1" customWidth="1"/>
    <col min="16132" max="16138" width="16.140625" style="140" customWidth="1"/>
    <col min="16139" max="16384" width="16.140625" style="140"/>
  </cols>
  <sheetData>
    <row r="1" spans="1:43" s="138" customFormat="1" ht="26.25" customHeight="1" x14ac:dyDescent="0.2">
      <c r="A1" s="137"/>
      <c r="B1" s="447" t="s">
        <v>102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3.5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448" t="s">
        <v>32</v>
      </c>
      <c r="C3" s="450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6"/>
      <c r="N3" s="456"/>
      <c r="O3" s="457"/>
    </row>
    <row r="4" spans="1:43" ht="90" thickBot="1" x14ac:dyDescent="0.25">
      <c r="A4" s="245"/>
      <c r="B4" s="449"/>
      <c r="C4" s="451"/>
      <c r="D4" s="13" t="s">
        <v>36</v>
      </c>
      <c r="E4" s="14" t="s">
        <v>37</v>
      </c>
      <c r="F4" s="246" t="s">
        <v>70</v>
      </c>
      <c r="G4" s="181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5.75" thickTop="1" x14ac:dyDescent="0.25">
      <c r="A5" s="245"/>
      <c r="B5" s="446" t="s">
        <v>46</v>
      </c>
      <c r="C5" s="247" t="s">
        <v>47</v>
      </c>
      <c r="D5" s="358">
        <f>E5+F5</f>
        <v>117380342.88740054</v>
      </c>
      <c r="E5" s="325">
        <v>8792565.5628999993</v>
      </c>
      <c r="F5" s="359">
        <v>108587777.32450053</v>
      </c>
      <c r="G5" s="306" t="s">
        <v>108</v>
      </c>
      <c r="H5" s="325">
        <v>0</v>
      </c>
      <c r="I5" s="325">
        <v>17100.099999999999</v>
      </c>
      <c r="J5" s="360">
        <v>234441.23042000004</v>
      </c>
      <c r="K5" s="360">
        <v>185556327.61749971</v>
      </c>
      <c r="L5" s="325">
        <v>2850.92</v>
      </c>
      <c r="M5" s="325">
        <v>185553476.69749972</v>
      </c>
      <c r="N5" s="263">
        <v>0</v>
      </c>
      <c r="O5" s="328">
        <v>0</v>
      </c>
    </row>
    <row r="6" spans="1:43" ht="12.75" x14ac:dyDescent="0.2">
      <c r="A6" s="245"/>
      <c r="B6" s="440"/>
      <c r="C6" s="248" t="s">
        <v>48</v>
      </c>
      <c r="D6" s="339">
        <f>E6+F6</f>
        <v>30484848.870299965</v>
      </c>
      <c r="E6" s="276">
        <v>321652.80599999998</v>
      </c>
      <c r="F6" s="297">
        <v>30163196.064299963</v>
      </c>
      <c r="G6" s="279" t="s">
        <v>108</v>
      </c>
      <c r="H6" s="276" t="s">
        <v>108</v>
      </c>
      <c r="I6" s="276" t="s">
        <v>108</v>
      </c>
      <c r="J6" s="276">
        <v>2274.13</v>
      </c>
      <c r="K6" s="276">
        <v>10505499.107099984</v>
      </c>
      <c r="L6" s="276">
        <v>0</v>
      </c>
      <c r="M6" s="276">
        <v>10505499.107099984</v>
      </c>
      <c r="N6" s="276">
        <v>0</v>
      </c>
      <c r="O6" s="280" t="s">
        <v>108</v>
      </c>
    </row>
    <row r="7" spans="1:43" ht="12.75" x14ac:dyDescent="0.2">
      <c r="A7" s="245"/>
      <c r="B7" s="440"/>
      <c r="C7" s="248" t="s">
        <v>49</v>
      </c>
      <c r="D7" s="339">
        <f>E7+F7</f>
        <v>28446551.671200018</v>
      </c>
      <c r="E7" s="276">
        <v>1634439.69</v>
      </c>
      <c r="F7" s="297">
        <v>26812111.981200017</v>
      </c>
      <c r="G7" s="279" t="s">
        <v>108</v>
      </c>
      <c r="H7" s="276" t="s">
        <v>108</v>
      </c>
      <c r="I7" s="276">
        <v>0</v>
      </c>
      <c r="J7" s="276">
        <v>17231.46214</v>
      </c>
      <c r="K7" s="276">
        <v>13174542.265400019</v>
      </c>
      <c r="L7" s="276">
        <v>0</v>
      </c>
      <c r="M7" s="276">
        <v>13174542.265400019</v>
      </c>
      <c r="N7" s="276">
        <v>0</v>
      </c>
      <c r="O7" s="280">
        <v>0</v>
      </c>
    </row>
    <row r="8" spans="1:43" ht="12.75" x14ac:dyDescent="0.2">
      <c r="A8" s="245"/>
      <c r="B8" s="440"/>
      <c r="C8" s="249" t="s">
        <v>50</v>
      </c>
      <c r="D8" s="341" t="s">
        <v>108</v>
      </c>
      <c r="E8" s="283" t="s">
        <v>108</v>
      </c>
      <c r="F8" s="361" t="s">
        <v>108</v>
      </c>
      <c r="G8" s="286" t="s">
        <v>108</v>
      </c>
      <c r="H8" s="283">
        <v>0</v>
      </c>
      <c r="I8" s="283">
        <v>0</v>
      </c>
      <c r="J8" s="283">
        <v>0</v>
      </c>
      <c r="K8" s="283" t="s">
        <v>108</v>
      </c>
      <c r="L8" s="283">
        <v>0</v>
      </c>
      <c r="M8" s="283" t="s">
        <v>108</v>
      </c>
      <c r="N8" s="283">
        <v>0</v>
      </c>
      <c r="O8" s="287">
        <v>0</v>
      </c>
    </row>
    <row r="9" spans="1:43" ht="15" x14ac:dyDescent="0.25">
      <c r="A9" s="245"/>
      <c r="B9" s="440" t="s">
        <v>51</v>
      </c>
      <c r="C9" s="250" t="s">
        <v>47</v>
      </c>
      <c r="D9" s="347">
        <f>E9+F9</f>
        <v>1424496.3977999999</v>
      </c>
      <c r="E9" s="294">
        <v>5700</v>
      </c>
      <c r="F9" s="362">
        <v>1418796.3977999999</v>
      </c>
      <c r="G9" s="322">
        <v>0</v>
      </c>
      <c r="H9" s="294">
        <v>0</v>
      </c>
      <c r="I9" s="294" t="s">
        <v>108</v>
      </c>
      <c r="J9" s="294">
        <v>3510.5350000000003</v>
      </c>
      <c r="K9" s="363">
        <v>354688.755</v>
      </c>
      <c r="L9" s="294">
        <v>0</v>
      </c>
      <c r="M9" s="294">
        <v>354688.755</v>
      </c>
      <c r="N9" s="294">
        <v>0</v>
      </c>
      <c r="O9" s="323">
        <v>0</v>
      </c>
    </row>
    <row r="10" spans="1:43" ht="15" x14ac:dyDescent="0.25">
      <c r="A10" s="245"/>
      <c r="B10" s="440"/>
      <c r="C10" s="248" t="s">
        <v>48</v>
      </c>
      <c r="D10" s="339" t="s">
        <v>108</v>
      </c>
      <c r="E10" s="276" t="s">
        <v>108</v>
      </c>
      <c r="F10" s="364">
        <v>2167319.9800999998</v>
      </c>
      <c r="G10" s="279">
        <v>0</v>
      </c>
      <c r="H10" s="276">
        <v>0</v>
      </c>
      <c r="I10" s="276" t="s">
        <v>108</v>
      </c>
      <c r="J10" s="276" t="s">
        <v>108</v>
      </c>
      <c r="K10" s="365">
        <v>590239.42500000005</v>
      </c>
      <c r="L10" s="276">
        <v>0</v>
      </c>
      <c r="M10" s="276">
        <v>590239.42500000005</v>
      </c>
      <c r="N10" s="276">
        <v>0</v>
      </c>
      <c r="O10" s="280">
        <v>0</v>
      </c>
    </row>
    <row r="11" spans="1:43" ht="12.75" x14ac:dyDescent="0.2">
      <c r="A11" s="245"/>
      <c r="B11" s="440"/>
      <c r="C11" s="249" t="s">
        <v>49</v>
      </c>
      <c r="D11" s="341" t="s">
        <v>108</v>
      </c>
      <c r="E11" s="283" t="s">
        <v>108</v>
      </c>
      <c r="F11" s="361" t="s">
        <v>108</v>
      </c>
      <c r="G11" s="286">
        <v>0</v>
      </c>
      <c r="H11" s="283">
        <v>0</v>
      </c>
      <c r="I11" s="283"/>
      <c r="J11" s="283" t="s">
        <v>108</v>
      </c>
      <c r="K11" s="283" t="s">
        <v>108</v>
      </c>
      <c r="L11" s="283">
        <v>0</v>
      </c>
      <c r="M11" s="283" t="s">
        <v>108</v>
      </c>
      <c r="N11" s="315">
        <v>0</v>
      </c>
      <c r="O11" s="287">
        <v>0</v>
      </c>
    </row>
    <row r="12" spans="1:43" ht="12.75" x14ac:dyDescent="0.2">
      <c r="A12" s="245"/>
      <c r="B12" s="440" t="s">
        <v>52</v>
      </c>
      <c r="C12" s="251" t="s">
        <v>47</v>
      </c>
      <c r="D12" s="343">
        <f>E12+F12</f>
        <v>377184.47779999999</v>
      </c>
      <c r="E12" s="290">
        <v>0</v>
      </c>
      <c r="F12" s="366">
        <v>377184.47779999999</v>
      </c>
      <c r="G12" s="293" t="s">
        <v>108</v>
      </c>
      <c r="H12" s="290">
        <v>0</v>
      </c>
      <c r="I12" s="290" t="s">
        <v>108</v>
      </c>
      <c r="J12" s="290" t="s">
        <v>108</v>
      </c>
      <c r="K12" s="290">
        <v>89060.55</v>
      </c>
      <c r="L12" s="290">
        <v>0</v>
      </c>
      <c r="M12" s="290">
        <v>89060.55</v>
      </c>
      <c r="N12" s="294">
        <v>0</v>
      </c>
      <c r="O12" s="295">
        <v>0</v>
      </c>
    </row>
    <row r="13" spans="1:43" ht="12.75" x14ac:dyDescent="0.2">
      <c r="A13" s="245"/>
      <c r="B13" s="443"/>
      <c r="C13" s="367" t="s">
        <v>48</v>
      </c>
      <c r="D13" s="339" t="s">
        <v>108</v>
      </c>
      <c r="E13" s="276" t="s">
        <v>108</v>
      </c>
      <c r="F13" s="297">
        <v>190623.75219999999</v>
      </c>
      <c r="G13" s="279">
        <v>0</v>
      </c>
      <c r="H13" s="276">
        <v>0</v>
      </c>
      <c r="I13" s="345">
        <v>0</v>
      </c>
      <c r="J13" s="276" t="s">
        <v>108</v>
      </c>
      <c r="K13" s="276">
        <v>50387.950000000004</v>
      </c>
      <c r="L13" s="276">
        <v>0</v>
      </c>
      <c r="M13" s="276">
        <v>50387.950000000004</v>
      </c>
      <c r="N13" s="276">
        <v>0</v>
      </c>
      <c r="O13" s="280">
        <v>0</v>
      </c>
    </row>
    <row r="14" spans="1:43" ht="12.75" x14ac:dyDescent="0.2">
      <c r="A14" s="245"/>
      <c r="B14" s="440"/>
      <c r="C14" s="249" t="s">
        <v>49</v>
      </c>
      <c r="D14" s="341" t="s">
        <v>108</v>
      </c>
      <c r="E14" s="283" t="s">
        <v>108</v>
      </c>
      <c r="F14" s="361">
        <v>0</v>
      </c>
      <c r="G14" s="286">
        <v>0</v>
      </c>
      <c r="H14" s="283">
        <v>0</v>
      </c>
      <c r="I14" s="283">
        <v>0</v>
      </c>
      <c r="J14" s="283" t="s">
        <v>108</v>
      </c>
      <c r="K14" s="283">
        <v>0</v>
      </c>
      <c r="L14" s="283">
        <v>0</v>
      </c>
      <c r="M14" s="283">
        <v>0</v>
      </c>
      <c r="N14" s="283">
        <v>0</v>
      </c>
      <c r="O14" s="287">
        <v>0</v>
      </c>
    </row>
    <row r="15" spans="1:43" ht="15" x14ac:dyDescent="0.25">
      <c r="A15" s="245"/>
      <c r="B15" s="440" t="s">
        <v>53</v>
      </c>
      <c r="C15" s="250" t="s">
        <v>47</v>
      </c>
      <c r="D15" s="347">
        <f>E15+F15</f>
        <v>402000</v>
      </c>
      <c r="E15" s="294">
        <v>0</v>
      </c>
      <c r="F15" s="368">
        <v>402000</v>
      </c>
      <c r="G15" s="322">
        <v>0</v>
      </c>
      <c r="H15" s="294">
        <v>0</v>
      </c>
      <c r="I15" s="294">
        <v>0</v>
      </c>
      <c r="J15" s="294" t="s">
        <v>108</v>
      </c>
      <c r="K15" s="294">
        <v>100563.6</v>
      </c>
      <c r="L15" s="294">
        <v>0</v>
      </c>
      <c r="M15" s="294">
        <v>100563.6</v>
      </c>
      <c r="N15" s="363">
        <v>6.5</v>
      </c>
      <c r="O15" s="323">
        <v>0</v>
      </c>
    </row>
    <row r="16" spans="1:43" ht="12.75" x14ac:dyDescent="0.2">
      <c r="A16" s="245"/>
      <c r="B16" s="440"/>
      <c r="C16" s="248" t="s">
        <v>48</v>
      </c>
      <c r="D16" s="339" t="s">
        <v>108</v>
      </c>
      <c r="E16" s="276">
        <v>0</v>
      </c>
      <c r="F16" s="297" t="s">
        <v>108</v>
      </c>
      <c r="G16" s="279">
        <v>0</v>
      </c>
      <c r="H16" s="276">
        <v>0</v>
      </c>
      <c r="I16" s="276">
        <v>0</v>
      </c>
      <c r="J16" s="276">
        <v>0</v>
      </c>
      <c r="K16" s="276" t="s">
        <v>108</v>
      </c>
      <c r="L16" s="276">
        <v>0</v>
      </c>
      <c r="M16" s="276" t="s">
        <v>108</v>
      </c>
      <c r="N16" s="276">
        <v>0</v>
      </c>
      <c r="O16" s="280">
        <v>0</v>
      </c>
    </row>
    <row r="17" spans="1:15" ht="12.75" x14ac:dyDescent="0.2">
      <c r="A17" s="245"/>
      <c r="B17" s="440"/>
      <c r="C17" s="249" t="s">
        <v>49</v>
      </c>
      <c r="D17" s="341" t="s">
        <v>108</v>
      </c>
      <c r="E17" s="283">
        <v>0</v>
      </c>
      <c r="F17" s="361" t="s">
        <v>108</v>
      </c>
      <c r="G17" s="286">
        <v>0</v>
      </c>
      <c r="H17" s="283">
        <v>0</v>
      </c>
      <c r="I17" s="283">
        <v>0</v>
      </c>
      <c r="J17" s="283">
        <v>0</v>
      </c>
      <c r="K17" s="283" t="s">
        <v>108</v>
      </c>
      <c r="L17" s="283">
        <v>0</v>
      </c>
      <c r="M17" s="283" t="s">
        <v>108</v>
      </c>
      <c r="N17" s="283">
        <v>0</v>
      </c>
      <c r="O17" s="302">
        <v>0</v>
      </c>
    </row>
    <row r="18" spans="1:15" ht="15" x14ac:dyDescent="0.25">
      <c r="A18" s="245"/>
      <c r="B18" s="440" t="s">
        <v>54</v>
      </c>
      <c r="C18" s="250" t="s">
        <v>47</v>
      </c>
      <c r="D18" s="347" t="s">
        <v>108</v>
      </c>
      <c r="E18" s="294" t="s">
        <v>108</v>
      </c>
      <c r="F18" s="368" t="s">
        <v>108</v>
      </c>
      <c r="G18" s="322">
        <v>0</v>
      </c>
      <c r="H18" s="294" t="s">
        <v>108</v>
      </c>
      <c r="I18" s="294">
        <v>0</v>
      </c>
      <c r="J18" s="294" t="s">
        <v>108</v>
      </c>
      <c r="K18" s="294" t="s">
        <v>108</v>
      </c>
      <c r="L18" s="294">
        <v>0</v>
      </c>
      <c r="M18" s="294" t="s">
        <v>108</v>
      </c>
      <c r="N18" s="363" t="s">
        <v>108</v>
      </c>
      <c r="O18" s="323">
        <v>0</v>
      </c>
    </row>
    <row r="19" spans="1:15" ht="12.75" x14ac:dyDescent="0.2">
      <c r="A19" s="245"/>
      <c r="B19" s="440"/>
      <c r="C19" s="248" t="s">
        <v>48</v>
      </c>
      <c r="D19" s="339" t="s">
        <v>108</v>
      </c>
      <c r="E19" s="276">
        <v>0</v>
      </c>
      <c r="F19" s="297" t="s">
        <v>108</v>
      </c>
      <c r="G19" s="279">
        <v>0</v>
      </c>
      <c r="H19" s="276">
        <v>0</v>
      </c>
      <c r="I19" s="345">
        <v>0</v>
      </c>
      <c r="J19" s="276" t="s">
        <v>108</v>
      </c>
      <c r="K19" s="276" t="s">
        <v>108</v>
      </c>
      <c r="L19" s="276">
        <v>0</v>
      </c>
      <c r="M19" s="276" t="s">
        <v>108</v>
      </c>
      <c r="N19" s="276" t="s">
        <v>108</v>
      </c>
      <c r="O19" s="280">
        <v>0</v>
      </c>
    </row>
    <row r="20" spans="1:15" ht="12.75" x14ac:dyDescent="0.2">
      <c r="A20" s="245"/>
      <c r="B20" s="440"/>
      <c r="C20" s="249" t="s">
        <v>49</v>
      </c>
      <c r="D20" s="341" t="s">
        <v>108</v>
      </c>
      <c r="E20" s="283">
        <v>0</v>
      </c>
      <c r="F20" s="361" t="s">
        <v>108</v>
      </c>
      <c r="G20" s="286">
        <v>0</v>
      </c>
      <c r="H20" s="283">
        <v>0</v>
      </c>
      <c r="I20" s="283">
        <v>0</v>
      </c>
      <c r="J20" s="283">
        <v>0</v>
      </c>
      <c r="K20" s="283" t="s">
        <v>108</v>
      </c>
      <c r="L20" s="283">
        <v>0</v>
      </c>
      <c r="M20" s="283" t="s">
        <v>108</v>
      </c>
      <c r="N20" s="283">
        <v>0</v>
      </c>
      <c r="O20" s="287">
        <v>0</v>
      </c>
    </row>
    <row r="21" spans="1:15" ht="15" x14ac:dyDescent="0.25">
      <c r="A21" s="245"/>
      <c r="B21" s="440" t="s">
        <v>55</v>
      </c>
      <c r="C21" s="250" t="s">
        <v>47</v>
      </c>
      <c r="D21" s="347">
        <f>E21+F21</f>
        <v>0</v>
      </c>
      <c r="E21" s="294">
        <v>0</v>
      </c>
      <c r="F21" s="368">
        <v>0</v>
      </c>
      <c r="G21" s="322" t="s">
        <v>108</v>
      </c>
      <c r="H21" s="294">
        <v>0</v>
      </c>
      <c r="I21" s="294" t="s">
        <v>108</v>
      </c>
      <c r="J21" s="294" t="s">
        <v>108</v>
      </c>
      <c r="K21" s="294">
        <v>0</v>
      </c>
      <c r="L21" s="294">
        <v>0</v>
      </c>
      <c r="M21" s="294">
        <v>0</v>
      </c>
      <c r="N21" s="294" t="s">
        <v>108</v>
      </c>
      <c r="O21" s="369" t="s">
        <v>108</v>
      </c>
    </row>
    <row r="22" spans="1:15" ht="15" x14ac:dyDescent="0.25">
      <c r="A22" s="245"/>
      <c r="B22" s="440"/>
      <c r="C22" s="252" t="s">
        <v>48</v>
      </c>
      <c r="D22" s="339" t="s">
        <v>108</v>
      </c>
      <c r="E22" s="365" t="s">
        <v>108</v>
      </c>
      <c r="F22" s="297" t="s">
        <v>108</v>
      </c>
      <c r="G22" s="279">
        <v>0</v>
      </c>
      <c r="H22" s="276">
        <v>0</v>
      </c>
      <c r="I22" s="276">
        <v>0</v>
      </c>
      <c r="J22" s="276" t="s">
        <v>108</v>
      </c>
      <c r="K22" s="276" t="s">
        <v>108</v>
      </c>
      <c r="L22" s="276">
        <v>0</v>
      </c>
      <c r="M22" s="276" t="s">
        <v>108</v>
      </c>
      <c r="N22" s="276">
        <v>0</v>
      </c>
      <c r="O22" s="280">
        <v>0</v>
      </c>
    </row>
    <row r="23" spans="1:15" ht="15" x14ac:dyDescent="0.25">
      <c r="A23" s="245"/>
      <c r="B23" s="440"/>
      <c r="C23" s="253" t="s">
        <v>49</v>
      </c>
      <c r="D23" s="341" t="s">
        <v>108</v>
      </c>
      <c r="E23" s="370" t="s">
        <v>108</v>
      </c>
      <c r="F23" s="361" t="s">
        <v>108</v>
      </c>
      <c r="G23" s="286">
        <v>0</v>
      </c>
      <c r="H23" s="283" t="s">
        <v>108</v>
      </c>
      <c r="I23" s="283">
        <v>0</v>
      </c>
      <c r="J23" s="283">
        <v>0</v>
      </c>
      <c r="K23" s="283" t="s">
        <v>108</v>
      </c>
      <c r="L23" s="283">
        <v>0</v>
      </c>
      <c r="M23" s="283" t="s">
        <v>108</v>
      </c>
      <c r="N23" s="283">
        <v>0</v>
      </c>
      <c r="O23" s="287">
        <v>0</v>
      </c>
    </row>
    <row r="24" spans="1:15" ht="12.75" x14ac:dyDescent="0.2">
      <c r="A24" s="245"/>
      <c r="B24" s="444" t="s">
        <v>56</v>
      </c>
      <c r="C24" s="250" t="s">
        <v>47</v>
      </c>
      <c r="D24" s="347" t="s">
        <v>108</v>
      </c>
      <c r="E24" s="294" t="s">
        <v>108</v>
      </c>
      <c r="F24" s="368" t="s">
        <v>108</v>
      </c>
      <c r="G24" s="322" t="s">
        <v>108</v>
      </c>
      <c r="H24" s="294">
        <v>0</v>
      </c>
      <c r="I24" s="294" t="s">
        <v>108</v>
      </c>
      <c r="J24" s="294" t="s">
        <v>108</v>
      </c>
      <c r="K24" s="294" t="s">
        <v>108</v>
      </c>
      <c r="L24" s="294">
        <v>0</v>
      </c>
      <c r="M24" s="294" t="s">
        <v>108</v>
      </c>
      <c r="N24" s="294">
        <v>0</v>
      </c>
      <c r="O24" s="323" t="s">
        <v>108</v>
      </c>
    </row>
    <row r="25" spans="1:15" ht="12.75" x14ac:dyDescent="0.2">
      <c r="A25" s="245"/>
      <c r="B25" s="445"/>
      <c r="C25" s="252" t="s">
        <v>48</v>
      </c>
      <c r="D25" s="339" t="s">
        <v>108</v>
      </c>
      <c r="E25" s="276" t="s">
        <v>108</v>
      </c>
      <c r="F25" s="297">
        <f>2685176.876+133.56</f>
        <v>2685310.4360000002</v>
      </c>
      <c r="G25" s="279">
        <v>11279.14</v>
      </c>
      <c r="H25" s="276">
        <v>8847.9599999999991</v>
      </c>
      <c r="I25" s="276">
        <v>0</v>
      </c>
      <c r="J25" s="276" t="s">
        <v>108</v>
      </c>
      <c r="K25" s="276">
        <v>753857.48800000001</v>
      </c>
      <c r="L25" s="276">
        <v>0</v>
      </c>
      <c r="M25" s="276">
        <v>753857.48800000001</v>
      </c>
      <c r="N25" s="276">
        <v>0.24</v>
      </c>
      <c r="O25" s="280" t="s">
        <v>108</v>
      </c>
    </row>
    <row r="26" spans="1:15" ht="12.75" x14ac:dyDescent="0.2">
      <c r="A26" s="245"/>
      <c r="B26" s="445"/>
      <c r="C26" s="248" t="s">
        <v>49</v>
      </c>
      <c r="D26" s="339" t="s">
        <v>108</v>
      </c>
      <c r="E26" s="276" t="s">
        <v>108</v>
      </c>
      <c r="F26" s="297" t="s">
        <v>108</v>
      </c>
      <c r="G26" s="279" t="s">
        <v>108</v>
      </c>
      <c r="H26" s="276" t="s">
        <v>108</v>
      </c>
      <c r="I26" s="276">
        <v>0</v>
      </c>
      <c r="J26" s="276">
        <v>0</v>
      </c>
      <c r="K26" s="276" t="s">
        <v>108</v>
      </c>
      <c r="L26" s="276">
        <v>0</v>
      </c>
      <c r="M26" s="276" t="s">
        <v>108</v>
      </c>
      <c r="N26" s="276" t="s">
        <v>108</v>
      </c>
      <c r="O26" s="280">
        <v>0</v>
      </c>
    </row>
    <row r="27" spans="1:15" ht="12.75" x14ac:dyDescent="0.2">
      <c r="A27" s="245"/>
      <c r="B27" s="446"/>
      <c r="C27" s="249" t="s">
        <v>50</v>
      </c>
      <c r="D27" s="341" t="s">
        <v>108</v>
      </c>
      <c r="E27" s="283" t="s">
        <v>108</v>
      </c>
      <c r="F27" s="361" t="s">
        <v>108</v>
      </c>
      <c r="G27" s="286" t="s">
        <v>108</v>
      </c>
      <c r="H27" s="283">
        <v>0</v>
      </c>
      <c r="I27" s="283">
        <v>0</v>
      </c>
      <c r="J27" s="283">
        <v>0</v>
      </c>
      <c r="K27" s="283" t="s">
        <v>108</v>
      </c>
      <c r="L27" s="283">
        <v>0</v>
      </c>
      <c r="M27" s="283" t="s">
        <v>108</v>
      </c>
      <c r="N27" s="283">
        <v>0</v>
      </c>
      <c r="O27" s="287">
        <v>0</v>
      </c>
    </row>
    <row r="28" spans="1:15" ht="12.75" x14ac:dyDescent="0.2">
      <c r="A28" s="245"/>
      <c r="B28" s="440" t="s">
        <v>57</v>
      </c>
      <c r="C28" s="251" t="s">
        <v>47</v>
      </c>
      <c r="D28" s="343">
        <f>E28+F28</f>
        <v>1586994.05</v>
      </c>
      <c r="E28" s="371">
        <v>387764.2</v>
      </c>
      <c r="F28" s="372">
        <v>1199229.8500000001</v>
      </c>
      <c r="G28" s="373" t="s">
        <v>108</v>
      </c>
      <c r="H28" s="371">
        <v>0</v>
      </c>
      <c r="I28" s="371" t="s">
        <v>108</v>
      </c>
      <c r="J28" s="371">
        <v>7061.3127400000003</v>
      </c>
      <c r="K28" s="371">
        <v>432492.95</v>
      </c>
      <c r="L28" s="371">
        <v>0</v>
      </c>
      <c r="M28" s="371">
        <v>432492.95</v>
      </c>
      <c r="N28" s="371">
        <v>2.31</v>
      </c>
      <c r="O28" s="374" t="s">
        <v>108</v>
      </c>
    </row>
    <row r="29" spans="1:15" ht="12.75" x14ac:dyDescent="0.2">
      <c r="A29" s="245"/>
      <c r="B29" s="443"/>
      <c r="C29" s="248" t="s">
        <v>48</v>
      </c>
      <c r="D29" s="339" t="s">
        <v>108</v>
      </c>
      <c r="E29" s="276" t="s">
        <v>108</v>
      </c>
      <c r="F29" s="297">
        <v>3895349.39</v>
      </c>
      <c r="G29" s="279">
        <v>0</v>
      </c>
      <c r="H29" s="276" t="s">
        <v>108</v>
      </c>
      <c r="I29" s="276">
        <v>0</v>
      </c>
      <c r="J29" s="276" t="s">
        <v>108</v>
      </c>
      <c r="K29" s="312">
        <v>1383256.15</v>
      </c>
      <c r="L29" s="312">
        <v>0</v>
      </c>
      <c r="M29" s="312">
        <v>1383256.15</v>
      </c>
      <c r="N29" s="276">
        <v>0</v>
      </c>
      <c r="O29" s="280">
        <v>0</v>
      </c>
    </row>
    <row r="30" spans="1:15" ht="12.75" x14ac:dyDescent="0.2">
      <c r="A30" s="245"/>
      <c r="B30" s="440"/>
      <c r="C30" s="248" t="s">
        <v>49</v>
      </c>
      <c r="D30" s="339" t="s">
        <v>108</v>
      </c>
      <c r="E30" s="276" t="s">
        <v>108</v>
      </c>
      <c r="F30" s="297">
        <v>9912646.4399999995</v>
      </c>
      <c r="G30" s="279" t="s">
        <v>108</v>
      </c>
      <c r="H30" s="276" t="s">
        <v>108</v>
      </c>
      <c r="I30" s="276">
        <v>0</v>
      </c>
      <c r="J30" s="312" t="s">
        <v>108</v>
      </c>
      <c r="K30" s="312">
        <v>3700207.9</v>
      </c>
      <c r="L30" s="312">
        <v>0</v>
      </c>
      <c r="M30" s="312">
        <v>3700207.9</v>
      </c>
      <c r="N30" s="276">
        <v>0</v>
      </c>
      <c r="O30" s="280">
        <v>0</v>
      </c>
    </row>
    <row r="31" spans="1:15" ht="12.75" x14ac:dyDescent="0.2">
      <c r="A31" s="245"/>
      <c r="B31" s="440" t="s">
        <v>58</v>
      </c>
      <c r="C31" s="250" t="s">
        <v>47</v>
      </c>
      <c r="D31" s="347">
        <f>E31+F31</f>
        <v>378812</v>
      </c>
      <c r="E31" s="294">
        <v>0</v>
      </c>
      <c r="F31" s="368">
        <v>378812</v>
      </c>
      <c r="G31" s="322">
        <v>0</v>
      </c>
      <c r="H31" s="294">
        <v>0</v>
      </c>
      <c r="I31" s="294" t="s">
        <v>108</v>
      </c>
      <c r="J31" s="294" t="s">
        <v>108</v>
      </c>
      <c r="K31" s="294">
        <v>5805</v>
      </c>
      <c r="L31" s="294">
        <v>0</v>
      </c>
      <c r="M31" s="294">
        <v>5805</v>
      </c>
      <c r="N31" s="294">
        <v>317.38</v>
      </c>
      <c r="O31" s="323" t="s">
        <v>108</v>
      </c>
    </row>
    <row r="32" spans="1:15" ht="12.75" x14ac:dyDescent="0.2">
      <c r="A32" s="245"/>
      <c r="B32" s="440"/>
      <c r="C32" s="248" t="s">
        <v>48</v>
      </c>
      <c r="D32" s="339" t="s">
        <v>108</v>
      </c>
      <c r="E32" s="276" t="s">
        <v>108</v>
      </c>
      <c r="F32" s="297">
        <v>625428.35</v>
      </c>
      <c r="G32" s="279" t="s">
        <v>108</v>
      </c>
      <c r="H32" s="276" t="s">
        <v>108</v>
      </c>
      <c r="I32" s="276" t="s">
        <v>108</v>
      </c>
      <c r="J32" s="276" t="s">
        <v>108</v>
      </c>
      <c r="K32" s="276">
        <v>131950</v>
      </c>
      <c r="L32" s="276">
        <v>0</v>
      </c>
      <c r="M32" s="276">
        <v>131950</v>
      </c>
      <c r="N32" s="276">
        <v>49.35</v>
      </c>
      <c r="O32" s="280">
        <v>0</v>
      </c>
    </row>
    <row r="33" spans="1:15" ht="12.75" x14ac:dyDescent="0.2">
      <c r="A33" s="245"/>
      <c r="B33" s="440"/>
      <c r="C33" s="249" t="s">
        <v>49</v>
      </c>
      <c r="D33" s="341" t="s">
        <v>108</v>
      </c>
      <c r="E33" s="283" t="s">
        <v>108</v>
      </c>
      <c r="F33" s="375" t="s">
        <v>108</v>
      </c>
      <c r="G33" s="286">
        <v>0</v>
      </c>
      <c r="H33" s="283" t="s">
        <v>108</v>
      </c>
      <c r="I33" s="283">
        <v>0</v>
      </c>
      <c r="J33" s="283">
        <v>0</v>
      </c>
      <c r="K33" s="283" t="s">
        <v>108</v>
      </c>
      <c r="L33" s="283">
        <v>0</v>
      </c>
      <c r="M33" s="283" t="s">
        <v>108</v>
      </c>
      <c r="N33" s="283">
        <v>0</v>
      </c>
      <c r="O33" s="287">
        <v>0</v>
      </c>
    </row>
    <row r="34" spans="1:15" ht="15" x14ac:dyDescent="0.25">
      <c r="A34" s="245"/>
      <c r="B34" s="440" t="s">
        <v>59</v>
      </c>
      <c r="C34" s="250" t="s">
        <v>47</v>
      </c>
      <c r="D34" s="347">
        <f>E34+F34</f>
        <v>76462.710000000006</v>
      </c>
      <c r="E34" s="294">
        <v>8780.2999999999993</v>
      </c>
      <c r="F34" s="368">
        <v>67682.41</v>
      </c>
      <c r="G34" s="322">
        <v>0</v>
      </c>
      <c r="H34" s="294">
        <v>0</v>
      </c>
      <c r="I34" s="294">
        <v>0</v>
      </c>
      <c r="J34" s="294">
        <v>1718.78</v>
      </c>
      <c r="K34" s="363">
        <v>6064</v>
      </c>
      <c r="L34" s="294">
        <v>2967.5</v>
      </c>
      <c r="M34" s="294">
        <v>3096.5</v>
      </c>
      <c r="N34" s="294">
        <v>58.3</v>
      </c>
      <c r="O34" s="323">
        <v>0</v>
      </c>
    </row>
    <row r="35" spans="1:15" ht="12.75" x14ac:dyDescent="0.2">
      <c r="A35" s="245"/>
      <c r="B35" s="440"/>
      <c r="C35" s="249" t="s">
        <v>48</v>
      </c>
      <c r="D35" s="341" t="s">
        <v>108</v>
      </c>
      <c r="E35" s="283" t="s">
        <v>108</v>
      </c>
      <c r="F35" s="361">
        <v>29167.79</v>
      </c>
      <c r="G35" s="286">
        <v>0</v>
      </c>
      <c r="H35" s="283">
        <v>0</v>
      </c>
      <c r="I35" s="283">
        <v>0</v>
      </c>
      <c r="J35" s="283" t="s">
        <v>108</v>
      </c>
      <c r="K35" s="283">
        <v>1211</v>
      </c>
      <c r="L35" s="283">
        <v>31.5</v>
      </c>
      <c r="M35" s="283">
        <v>1179.5</v>
      </c>
      <c r="N35" s="283">
        <v>0.42</v>
      </c>
      <c r="O35" s="287">
        <v>0</v>
      </c>
    </row>
    <row r="36" spans="1:15" ht="12.75" x14ac:dyDescent="0.2">
      <c r="A36" s="245"/>
      <c r="B36" s="440" t="s">
        <v>60</v>
      </c>
      <c r="C36" s="250" t="s">
        <v>47</v>
      </c>
      <c r="D36" s="347">
        <f t="shared" ref="D36:D56" si="0">E36+F36</f>
        <v>11633469.763</v>
      </c>
      <c r="E36" s="294">
        <v>278030.71000000002</v>
      </c>
      <c r="F36" s="368">
        <v>11355439.052999999</v>
      </c>
      <c r="G36" s="322">
        <v>0</v>
      </c>
      <c r="H36" s="294" t="s">
        <v>108</v>
      </c>
      <c r="I36" s="294">
        <v>0</v>
      </c>
      <c r="J36" s="294">
        <v>270408.71999999997</v>
      </c>
      <c r="K36" s="294">
        <v>3738735.57</v>
      </c>
      <c r="L36" s="294">
        <v>0</v>
      </c>
      <c r="M36" s="294">
        <v>3738735.57</v>
      </c>
      <c r="N36" s="294">
        <v>93.57</v>
      </c>
      <c r="O36" s="323">
        <v>0</v>
      </c>
    </row>
    <row r="37" spans="1:15" ht="12.75" x14ac:dyDescent="0.2">
      <c r="A37" s="245"/>
      <c r="B37" s="440"/>
      <c r="C37" s="248" t="s">
        <v>48</v>
      </c>
      <c r="D37" s="339" t="s">
        <v>108</v>
      </c>
      <c r="E37" s="276" t="s">
        <v>108</v>
      </c>
      <c r="F37" s="297">
        <v>10318841.923</v>
      </c>
      <c r="G37" s="279">
        <v>0</v>
      </c>
      <c r="H37" s="276" t="s">
        <v>108</v>
      </c>
      <c r="I37" s="276">
        <v>0</v>
      </c>
      <c r="J37" s="276" t="s">
        <v>108</v>
      </c>
      <c r="K37" s="276">
        <v>1573443.79</v>
      </c>
      <c r="L37" s="276">
        <v>0</v>
      </c>
      <c r="M37" s="276">
        <v>1573443.79</v>
      </c>
      <c r="N37" s="276">
        <v>0</v>
      </c>
      <c r="O37" s="280">
        <v>0</v>
      </c>
    </row>
    <row r="38" spans="1:15" ht="12.75" x14ac:dyDescent="0.2">
      <c r="A38" s="245"/>
      <c r="B38" s="440"/>
      <c r="C38" s="248" t="s">
        <v>49</v>
      </c>
      <c r="D38" s="339">
        <f t="shared" si="0"/>
        <v>8544142.280100001</v>
      </c>
      <c r="E38" s="276">
        <v>213974.2101</v>
      </c>
      <c r="F38" s="297">
        <v>8330168.0700000003</v>
      </c>
      <c r="G38" s="279">
        <v>0</v>
      </c>
      <c r="H38" s="276" t="s">
        <v>108</v>
      </c>
      <c r="I38" s="276">
        <v>0</v>
      </c>
      <c r="J38" s="276">
        <v>0</v>
      </c>
      <c r="K38" s="276">
        <v>1192840.6100000001</v>
      </c>
      <c r="L38" s="276">
        <v>0</v>
      </c>
      <c r="M38" s="276">
        <v>1192840.6100000001</v>
      </c>
      <c r="N38" s="276">
        <v>0</v>
      </c>
      <c r="O38" s="280">
        <v>0</v>
      </c>
    </row>
    <row r="39" spans="1:15" ht="12.75" x14ac:dyDescent="0.2">
      <c r="A39" s="245"/>
      <c r="B39" s="440"/>
      <c r="C39" s="249" t="s">
        <v>50</v>
      </c>
      <c r="D39" s="341" t="s">
        <v>108</v>
      </c>
      <c r="E39" s="283" t="s">
        <v>108</v>
      </c>
      <c r="F39" s="361" t="s">
        <v>108</v>
      </c>
      <c r="G39" s="286">
        <v>0</v>
      </c>
      <c r="H39" s="283" t="s">
        <v>108</v>
      </c>
      <c r="I39" s="283">
        <v>0</v>
      </c>
      <c r="J39" s="283">
        <v>0</v>
      </c>
      <c r="K39" s="283" t="s">
        <v>108</v>
      </c>
      <c r="L39" s="283">
        <v>0</v>
      </c>
      <c r="M39" s="283" t="s">
        <v>108</v>
      </c>
      <c r="N39" s="283">
        <v>0</v>
      </c>
      <c r="O39" s="287">
        <v>0</v>
      </c>
    </row>
    <row r="40" spans="1:15" ht="15" x14ac:dyDescent="0.25">
      <c r="A40" s="245"/>
      <c r="B40" s="440" t="s">
        <v>61</v>
      </c>
      <c r="C40" s="250" t="s">
        <v>47</v>
      </c>
      <c r="D40" s="347">
        <f t="shared" si="0"/>
        <v>40220360.607900009</v>
      </c>
      <c r="E40" s="363">
        <v>1456999.8060000001</v>
      </c>
      <c r="F40" s="362">
        <v>38763360.801900007</v>
      </c>
      <c r="G40" s="322">
        <v>0</v>
      </c>
      <c r="H40" s="294">
        <v>0</v>
      </c>
      <c r="I40" s="363" t="s">
        <v>108</v>
      </c>
      <c r="J40" s="363">
        <v>5741.76</v>
      </c>
      <c r="K40" s="363">
        <v>8541703.557</v>
      </c>
      <c r="L40" s="294">
        <v>0</v>
      </c>
      <c r="M40" s="294">
        <v>8541703.557</v>
      </c>
      <c r="N40" s="294">
        <v>0</v>
      </c>
      <c r="O40" s="323">
        <v>0</v>
      </c>
    </row>
    <row r="41" spans="1:15" ht="15" x14ac:dyDescent="0.25">
      <c r="A41" s="245"/>
      <c r="B41" s="440"/>
      <c r="C41" s="248" t="s">
        <v>48</v>
      </c>
      <c r="D41" s="339" t="s">
        <v>108</v>
      </c>
      <c r="E41" s="365" t="s">
        <v>108</v>
      </c>
      <c r="F41" s="364">
        <v>46741069.276299998</v>
      </c>
      <c r="G41" s="279">
        <v>0</v>
      </c>
      <c r="H41" s="276">
        <v>0</v>
      </c>
      <c r="I41" s="345">
        <v>0</v>
      </c>
      <c r="J41" s="365" t="s">
        <v>108</v>
      </c>
      <c r="K41" s="365">
        <v>8808881.5012999997</v>
      </c>
      <c r="L41" s="276">
        <v>0</v>
      </c>
      <c r="M41" s="276">
        <v>8808881.5012999997</v>
      </c>
      <c r="N41" s="276">
        <v>0</v>
      </c>
      <c r="O41" s="280">
        <v>0</v>
      </c>
    </row>
    <row r="42" spans="1:15" ht="15" x14ac:dyDescent="0.25">
      <c r="A42" s="245"/>
      <c r="B42" s="440"/>
      <c r="C42" s="248" t="s">
        <v>49</v>
      </c>
      <c r="D42" s="339" t="s">
        <v>108</v>
      </c>
      <c r="E42" s="365" t="s">
        <v>108</v>
      </c>
      <c r="F42" s="364" t="s">
        <v>108</v>
      </c>
      <c r="G42" s="279">
        <v>0</v>
      </c>
      <c r="H42" s="276">
        <v>0</v>
      </c>
      <c r="I42" s="345">
        <v>0</v>
      </c>
      <c r="J42" s="365" t="s">
        <v>108</v>
      </c>
      <c r="K42" s="365" t="s">
        <v>108</v>
      </c>
      <c r="L42" s="276">
        <v>0</v>
      </c>
      <c r="M42" s="276" t="s">
        <v>108</v>
      </c>
      <c r="N42" s="276">
        <v>0</v>
      </c>
      <c r="O42" s="280">
        <v>0</v>
      </c>
    </row>
    <row r="43" spans="1:15" ht="15" x14ac:dyDescent="0.25">
      <c r="A43" s="245"/>
      <c r="B43" s="440"/>
      <c r="C43" s="249" t="s">
        <v>50</v>
      </c>
      <c r="D43" s="341">
        <f t="shared" si="0"/>
        <v>0</v>
      </c>
      <c r="E43" s="283">
        <v>0</v>
      </c>
      <c r="F43" s="361">
        <v>0</v>
      </c>
      <c r="G43" s="286">
        <v>0</v>
      </c>
      <c r="H43" s="283">
        <v>0</v>
      </c>
      <c r="I43" s="283">
        <v>0</v>
      </c>
      <c r="J43" s="283">
        <v>0</v>
      </c>
      <c r="K43" s="283">
        <v>0</v>
      </c>
      <c r="L43" s="283">
        <v>0</v>
      </c>
      <c r="M43" s="283">
        <v>0</v>
      </c>
      <c r="N43" s="370">
        <v>0</v>
      </c>
      <c r="O43" s="376" t="s">
        <v>108</v>
      </c>
    </row>
    <row r="44" spans="1:15" ht="15" x14ac:dyDescent="0.25">
      <c r="A44" s="245"/>
      <c r="B44" s="440" t="s">
        <v>62</v>
      </c>
      <c r="C44" s="250" t="s">
        <v>47</v>
      </c>
      <c r="D44" s="347">
        <f t="shared" si="0"/>
        <v>332672</v>
      </c>
      <c r="E44" s="294">
        <v>0</v>
      </c>
      <c r="F44" s="362">
        <v>332672</v>
      </c>
      <c r="G44" s="322">
        <v>0</v>
      </c>
      <c r="H44" s="294">
        <v>0</v>
      </c>
      <c r="I44" s="294">
        <v>0</v>
      </c>
      <c r="J44" s="294">
        <v>0</v>
      </c>
      <c r="K44" s="363">
        <v>119220</v>
      </c>
      <c r="L44" s="294">
        <v>0</v>
      </c>
      <c r="M44" s="294">
        <v>119220</v>
      </c>
      <c r="N44" s="294">
        <v>0</v>
      </c>
      <c r="O44" s="323">
        <v>0</v>
      </c>
    </row>
    <row r="45" spans="1:15" ht="15" x14ac:dyDescent="0.25">
      <c r="A45" s="245"/>
      <c r="B45" s="440"/>
      <c r="C45" s="249" t="s">
        <v>48</v>
      </c>
      <c r="D45" s="341" t="s">
        <v>108</v>
      </c>
      <c r="E45" s="370" t="s">
        <v>108</v>
      </c>
      <c r="F45" s="361">
        <v>0</v>
      </c>
      <c r="G45" s="286">
        <v>0</v>
      </c>
      <c r="H45" s="283">
        <v>0</v>
      </c>
      <c r="I45" s="283">
        <v>0</v>
      </c>
      <c r="J45" s="370" t="s">
        <v>108</v>
      </c>
      <c r="K45" s="283">
        <v>0</v>
      </c>
      <c r="L45" s="283">
        <v>0</v>
      </c>
      <c r="M45" s="283">
        <v>0</v>
      </c>
      <c r="N45" s="283">
        <v>0</v>
      </c>
      <c r="O45" s="287">
        <v>0</v>
      </c>
    </row>
    <row r="46" spans="1:15" ht="15" x14ac:dyDescent="0.25">
      <c r="A46" s="245"/>
      <c r="B46" s="440" t="s">
        <v>63</v>
      </c>
      <c r="C46" s="250" t="s">
        <v>47</v>
      </c>
      <c r="D46" s="347">
        <f t="shared" si="0"/>
        <v>15445274.501699999</v>
      </c>
      <c r="E46" s="363">
        <v>644799.125</v>
      </c>
      <c r="F46" s="362">
        <v>14800475.376699999</v>
      </c>
      <c r="G46" s="377">
        <v>0</v>
      </c>
      <c r="H46" s="363" t="s">
        <v>108</v>
      </c>
      <c r="I46" s="363" t="s">
        <v>108</v>
      </c>
      <c r="J46" s="363">
        <v>2259.0789999999997</v>
      </c>
      <c r="K46" s="363">
        <v>2089459.6776999999</v>
      </c>
      <c r="L46" s="363">
        <v>7144.74</v>
      </c>
      <c r="M46" s="294">
        <v>2082314.9376999999</v>
      </c>
      <c r="N46" s="363">
        <v>35.021000000000001</v>
      </c>
      <c r="O46" s="323">
        <v>0</v>
      </c>
    </row>
    <row r="47" spans="1:15" ht="15" x14ac:dyDescent="0.25">
      <c r="A47" s="245"/>
      <c r="B47" s="440"/>
      <c r="C47" s="248" t="s">
        <v>48</v>
      </c>
      <c r="D47" s="339">
        <f t="shared" si="0"/>
        <v>31861136.816</v>
      </c>
      <c r="E47" s="365">
        <v>5781227.4700000007</v>
      </c>
      <c r="F47" s="364">
        <v>26079909.346000001</v>
      </c>
      <c r="G47" s="378">
        <v>0</v>
      </c>
      <c r="H47" s="365" t="s">
        <v>108</v>
      </c>
      <c r="I47" s="276">
        <v>0</v>
      </c>
      <c r="J47" s="365">
        <v>27328.804</v>
      </c>
      <c r="K47" s="365">
        <v>4151499.1163000003</v>
      </c>
      <c r="L47" s="276">
        <v>0</v>
      </c>
      <c r="M47" s="276">
        <v>4151499.1163000003</v>
      </c>
      <c r="N47" s="276">
        <v>0</v>
      </c>
      <c r="O47" s="280">
        <v>0</v>
      </c>
    </row>
    <row r="48" spans="1:15" ht="15" x14ac:dyDescent="0.25">
      <c r="A48" s="245"/>
      <c r="B48" s="440"/>
      <c r="C48" s="254" t="s">
        <v>49</v>
      </c>
      <c r="D48" s="379">
        <f t="shared" si="0"/>
        <v>9410020.8396000005</v>
      </c>
      <c r="E48" s="365">
        <v>725241.75</v>
      </c>
      <c r="F48" s="364">
        <v>8684779.0896000005</v>
      </c>
      <c r="G48" s="378">
        <v>0</v>
      </c>
      <c r="H48" s="365" t="s">
        <v>108</v>
      </c>
      <c r="I48" s="276">
        <v>0</v>
      </c>
      <c r="J48" s="365">
        <v>2207.35</v>
      </c>
      <c r="K48" s="365">
        <v>1321540.6060000001</v>
      </c>
      <c r="L48" s="276">
        <v>0</v>
      </c>
      <c r="M48" s="276">
        <v>1321540.6060000001</v>
      </c>
      <c r="N48" s="276">
        <v>0</v>
      </c>
      <c r="O48" s="280">
        <v>0</v>
      </c>
    </row>
    <row r="49" spans="1:15" ht="15" x14ac:dyDescent="0.25">
      <c r="A49" s="245"/>
      <c r="B49" s="440"/>
      <c r="C49" s="255" t="s">
        <v>50</v>
      </c>
      <c r="D49" s="380">
        <f t="shared" si="0"/>
        <v>9834035.0927000009</v>
      </c>
      <c r="E49" s="370">
        <v>8618.625</v>
      </c>
      <c r="F49" s="381">
        <v>9825416.4677000009</v>
      </c>
      <c r="G49" s="382">
        <v>0</v>
      </c>
      <c r="H49" s="370" t="s">
        <v>108</v>
      </c>
      <c r="I49" s="283">
        <v>0</v>
      </c>
      <c r="J49" s="283">
        <v>0</v>
      </c>
      <c r="K49" s="370">
        <v>747323.39</v>
      </c>
      <c r="L49" s="283">
        <v>0</v>
      </c>
      <c r="M49" s="283">
        <v>747323.39</v>
      </c>
      <c r="N49" s="370">
        <v>39.68</v>
      </c>
      <c r="O49" s="287">
        <v>0</v>
      </c>
    </row>
    <row r="50" spans="1:15" ht="15" x14ac:dyDescent="0.25">
      <c r="A50" s="245"/>
      <c r="B50" s="440" t="s">
        <v>64</v>
      </c>
      <c r="C50" s="256" t="s">
        <v>47</v>
      </c>
      <c r="D50" s="383" t="s">
        <v>108</v>
      </c>
      <c r="E50" s="363" t="s">
        <v>108</v>
      </c>
      <c r="F50" s="362">
        <v>16618720.395</v>
      </c>
      <c r="G50" s="322">
        <v>0</v>
      </c>
      <c r="H50" s="294">
        <v>0</v>
      </c>
      <c r="I50" s="294">
        <v>0</v>
      </c>
      <c r="J50" s="363" t="s">
        <v>108</v>
      </c>
      <c r="K50" s="363">
        <v>2587474.5</v>
      </c>
      <c r="L50" s="294">
        <v>0</v>
      </c>
      <c r="M50" s="294">
        <v>2587474.5</v>
      </c>
      <c r="N50" s="363">
        <v>18</v>
      </c>
      <c r="O50" s="323">
        <v>0</v>
      </c>
    </row>
    <row r="51" spans="1:15" ht="15" x14ac:dyDescent="0.25">
      <c r="A51" s="245"/>
      <c r="B51" s="440"/>
      <c r="C51" s="254" t="s">
        <v>48</v>
      </c>
      <c r="D51" s="379" t="s">
        <v>108</v>
      </c>
      <c r="E51" s="365" t="s">
        <v>108</v>
      </c>
      <c r="F51" s="364">
        <v>15870802.567600001</v>
      </c>
      <c r="G51" s="279">
        <v>0</v>
      </c>
      <c r="H51" s="276">
        <v>0</v>
      </c>
      <c r="I51" s="303">
        <v>0</v>
      </c>
      <c r="J51" s="365" t="s">
        <v>108</v>
      </c>
      <c r="K51" s="365">
        <v>2725655</v>
      </c>
      <c r="L51" s="276">
        <v>0</v>
      </c>
      <c r="M51" s="276">
        <v>2725655</v>
      </c>
      <c r="N51" s="276">
        <v>0</v>
      </c>
      <c r="O51" s="280">
        <v>0</v>
      </c>
    </row>
    <row r="52" spans="1:15" ht="15" x14ac:dyDescent="0.25">
      <c r="A52" s="245"/>
      <c r="B52" s="440"/>
      <c r="C52" s="254" t="s">
        <v>49</v>
      </c>
      <c r="D52" s="379">
        <f t="shared" si="0"/>
        <v>1109520.5636</v>
      </c>
      <c r="E52" s="276">
        <v>0</v>
      </c>
      <c r="F52" s="364">
        <v>1109520.5636</v>
      </c>
      <c r="G52" s="279">
        <v>0</v>
      </c>
      <c r="H52" s="276">
        <v>0</v>
      </c>
      <c r="I52" s="276">
        <v>0</v>
      </c>
      <c r="J52" s="276">
        <v>0</v>
      </c>
      <c r="K52" s="365">
        <v>54620.75</v>
      </c>
      <c r="L52" s="276">
        <v>0</v>
      </c>
      <c r="M52" s="276">
        <v>54620.75</v>
      </c>
      <c r="N52" s="276">
        <v>0</v>
      </c>
      <c r="O52" s="280">
        <v>0</v>
      </c>
    </row>
    <row r="53" spans="1:15" ht="15" x14ac:dyDescent="0.25">
      <c r="A53" s="245"/>
      <c r="B53" s="440"/>
      <c r="C53" s="255" t="s">
        <v>50</v>
      </c>
      <c r="D53" s="380" t="s">
        <v>108</v>
      </c>
      <c r="E53" s="283">
        <v>0</v>
      </c>
      <c r="F53" s="381" t="s">
        <v>108</v>
      </c>
      <c r="G53" s="286">
        <v>0</v>
      </c>
      <c r="H53" s="283">
        <v>0</v>
      </c>
      <c r="I53" s="283">
        <v>0</v>
      </c>
      <c r="J53" s="283">
        <v>0</v>
      </c>
      <c r="K53" s="370" t="s">
        <v>108</v>
      </c>
      <c r="L53" s="283">
        <v>0</v>
      </c>
      <c r="M53" s="283" t="s">
        <v>108</v>
      </c>
      <c r="N53" s="283">
        <v>0</v>
      </c>
      <c r="O53" s="287">
        <v>0</v>
      </c>
    </row>
    <row r="54" spans="1:15" ht="15" x14ac:dyDescent="0.25">
      <c r="A54" s="245"/>
      <c r="B54" s="440" t="s">
        <v>65</v>
      </c>
      <c r="C54" s="257" t="s">
        <v>47</v>
      </c>
      <c r="D54" s="383">
        <f t="shared" si="0"/>
        <v>5907257.8700000001</v>
      </c>
      <c r="E54" s="294">
        <v>0</v>
      </c>
      <c r="F54" s="362">
        <v>5907257.8700000001</v>
      </c>
      <c r="G54" s="322">
        <v>0</v>
      </c>
      <c r="H54" s="294">
        <v>0</v>
      </c>
      <c r="I54" s="294">
        <v>0</v>
      </c>
      <c r="J54" s="294">
        <v>0</v>
      </c>
      <c r="K54" s="363">
        <v>1103818.4240000001</v>
      </c>
      <c r="L54" s="294">
        <v>0</v>
      </c>
      <c r="M54" s="294">
        <v>1103818.4240000001</v>
      </c>
      <c r="N54" s="294">
        <v>0</v>
      </c>
      <c r="O54" s="323">
        <v>0</v>
      </c>
    </row>
    <row r="55" spans="1:15" ht="15" x14ac:dyDescent="0.25">
      <c r="A55" s="245"/>
      <c r="B55" s="440"/>
      <c r="C55" s="254" t="s">
        <v>48</v>
      </c>
      <c r="D55" s="379">
        <f t="shared" si="0"/>
        <v>27870397.545999996</v>
      </c>
      <c r="E55" s="276">
        <v>0</v>
      </c>
      <c r="F55" s="364">
        <v>27870397.545999996</v>
      </c>
      <c r="G55" s="279">
        <v>0</v>
      </c>
      <c r="H55" s="276">
        <v>0</v>
      </c>
      <c r="I55" s="276">
        <v>0</v>
      </c>
      <c r="J55" s="276">
        <v>0</v>
      </c>
      <c r="K55" s="365">
        <v>4520382.4519999996</v>
      </c>
      <c r="L55" s="276">
        <v>0</v>
      </c>
      <c r="M55" s="276">
        <v>4520382.4519999996</v>
      </c>
      <c r="N55" s="276">
        <v>0</v>
      </c>
      <c r="O55" s="280">
        <v>0</v>
      </c>
    </row>
    <row r="56" spans="1:15" ht="15" x14ac:dyDescent="0.25">
      <c r="A56" s="245"/>
      <c r="B56" s="440"/>
      <c r="C56" s="258" t="s">
        <v>49</v>
      </c>
      <c r="D56" s="379">
        <f t="shared" si="0"/>
        <v>5353770.1940000001</v>
      </c>
      <c r="E56" s="276">
        <v>0</v>
      </c>
      <c r="F56" s="364">
        <v>5353770.1940000001</v>
      </c>
      <c r="G56" s="279">
        <v>0</v>
      </c>
      <c r="H56" s="276">
        <v>0</v>
      </c>
      <c r="I56" s="276">
        <v>0</v>
      </c>
      <c r="J56" s="276">
        <v>0</v>
      </c>
      <c r="K56" s="365">
        <v>609168.31400000001</v>
      </c>
      <c r="L56" s="276">
        <v>0</v>
      </c>
      <c r="M56" s="276">
        <v>609168.31400000001</v>
      </c>
      <c r="N56" s="276">
        <v>0</v>
      </c>
      <c r="O56" s="280">
        <v>0</v>
      </c>
    </row>
    <row r="57" spans="1:15" ht="15" x14ac:dyDescent="0.25">
      <c r="A57" s="245"/>
      <c r="B57" s="440"/>
      <c r="C57" s="255" t="s">
        <v>50</v>
      </c>
      <c r="D57" s="380" t="s">
        <v>108</v>
      </c>
      <c r="E57" s="283">
        <v>0</v>
      </c>
      <c r="F57" s="381" t="s">
        <v>108</v>
      </c>
      <c r="G57" s="286">
        <v>0</v>
      </c>
      <c r="H57" s="283">
        <v>0</v>
      </c>
      <c r="I57" s="283">
        <v>0</v>
      </c>
      <c r="J57" s="283">
        <v>0</v>
      </c>
      <c r="K57" s="370" t="s">
        <v>108</v>
      </c>
      <c r="L57" s="283">
        <v>0</v>
      </c>
      <c r="M57" s="283" t="s">
        <v>108</v>
      </c>
      <c r="N57" s="283">
        <v>0</v>
      </c>
      <c r="O57" s="287">
        <v>0</v>
      </c>
    </row>
    <row r="58" spans="1:15" ht="13.5" thickBot="1" x14ac:dyDescent="0.25">
      <c r="A58" s="245"/>
      <c r="B58" s="441" t="s">
        <v>66</v>
      </c>
      <c r="C58" s="442"/>
      <c r="D58" s="384">
        <v>623755323.66610062</v>
      </c>
      <c r="E58" s="385" t="s">
        <v>108</v>
      </c>
      <c r="F58" s="386" t="s">
        <v>108</v>
      </c>
      <c r="G58" s="387">
        <v>325793.34999999998</v>
      </c>
      <c r="H58" s="385">
        <v>64696.431000000004</v>
      </c>
      <c r="I58" s="385" t="s">
        <v>108</v>
      </c>
      <c r="J58" s="385" t="s">
        <v>108</v>
      </c>
      <c r="K58" s="385" t="s">
        <v>108</v>
      </c>
      <c r="L58" s="385">
        <v>12994.66</v>
      </c>
      <c r="M58" s="385" t="s">
        <v>108</v>
      </c>
      <c r="N58" s="385" t="s">
        <v>108</v>
      </c>
      <c r="O58" s="388">
        <v>121.56599999999997</v>
      </c>
    </row>
    <row r="59" spans="1:15" ht="12" thickTop="1" x14ac:dyDescent="0.2"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</row>
    <row r="60" spans="1:15" x14ac:dyDescent="0.2">
      <c r="B60" s="175" t="s">
        <v>67</v>
      </c>
      <c r="C60" s="139"/>
      <c r="D60" s="137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</row>
    <row r="61" spans="1:15" x14ac:dyDescent="0.2">
      <c r="B61" s="175" t="s">
        <v>110</v>
      </c>
      <c r="C61" s="139"/>
      <c r="D61" s="137"/>
      <c r="E61" s="137"/>
      <c r="F61" s="137"/>
      <c r="G61" s="176"/>
      <c r="H61" s="176"/>
      <c r="I61" s="176"/>
      <c r="J61" s="176"/>
      <c r="K61" s="176"/>
      <c r="L61" s="176"/>
      <c r="M61" s="176"/>
      <c r="N61" s="176"/>
      <c r="O61" s="176"/>
    </row>
    <row r="62" spans="1:15" x14ac:dyDescent="0.2">
      <c r="B62" s="139"/>
      <c r="C62" s="139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</row>
    <row r="63" spans="1:15" x14ac:dyDescent="0.2">
      <c r="B63" s="139"/>
      <c r="C63" s="139"/>
      <c r="D63" s="137"/>
      <c r="E63" s="137"/>
      <c r="F63" s="137"/>
      <c r="G63" s="139"/>
      <c r="H63" s="139"/>
      <c r="I63" s="139"/>
      <c r="J63" s="139"/>
      <c r="K63" s="139"/>
      <c r="L63" s="139"/>
      <c r="M63" s="139"/>
      <c r="N63" s="139"/>
      <c r="O63" s="139"/>
    </row>
    <row r="64" spans="1:15" x14ac:dyDescent="0.2">
      <c r="B64" s="139"/>
      <c r="C64" s="139"/>
      <c r="D64" s="139"/>
      <c r="E64" s="176"/>
      <c r="F64" s="139"/>
      <c r="G64" s="139"/>
      <c r="H64" s="139"/>
      <c r="I64" s="139"/>
      <c r="J64" s="139"/>
      <c r="K64" s="139"/>
      <c r="L64" s="139"/>
      <c r="M64" s="139"/>
      <c r="N64" s="139"/>
      <c r="O64" s="139"/>
    </row>
  </sheetData>
  <mergeCells count="22">
    <mergeCell ref="B24:B27"/>
    <mergeCell ref="B1:O1"/>
    <mergeCell ref="B3:B4"/>
    <mergeCell ref="C3:C4"/>
    <mergeCell ref="D3:F3"/>
    <mergeCell ref="G3:O3"/>
    <mergeCell ref="B5:B8"/>
    <mergeCell ref="B9:B11"/>
    <mergeCell ref="B12:B14"/>
    <mergeCell ref="B15:B17"/>
    <mergeCell ref="B18:B20"/>
    <mergeCell ref="B21:B23"/>
    <mergeCell ref="B46:B49"/>
    <mergeCell ref="B50:B53"/>
    <mergeCell ref="B54:B57"/>
    <mergeCell ref="B58:C58"/>
    <mergeCell ref="B28:B30"/>
    <mergeCell ref="B31:B33"/>
    <mergeCell ref="B34:B35"/>
    <mergeCell ref="B36:B39"/>
    <mergeCell ref="B40:B43"/>
    <mergeCell ref="B44:B45"/>
  </mergeCells>
  <pageMargins left="0" right="0" top="0.59055118110236227" bottom="0" header="0" footer="0"/>
  <pageSetup paperSize="9" scale="57" orientation="landscape" r:id="rId1"/>
  <headerFooter alignWithMargins="0"/>
  <rowBreaks count="1" manualBreakCount="1">
    <brk id="61" max="16383" man="1"/>
  </rowBreaks>
  <colBreaks count="1" manualBreakCount="1">
    <brk id="15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0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8.42578125" style="140" bestFit="1" customWidth="1"/>
    <col min="4" max="10" width="16.140625" style="140" customWidth="1"/>
    <col min="11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8.42578125" style="140" bestFit="1" customWidth="1"/>
    <col min="260" max="266" width="16.140625" style="140" customWidth="1"/>
    <col min="267" max="512" width="16.140625" style="140"/>
    <col min="513" max="513" width="2" style="140" customWidth="1"/>
    <col min="514" max="514" width="24.85546875" style="140" bestFit="1" customWidth="1"/>
    <col min="515" max="515" width="28.42578125" style="140" bestFit="1" customWidth="1"/>
    <col min="516" max="522" width="16.140625" style="140" customWidth="1"/>
    <col min="523" max="768" width="16.140625" style="140"/>
    <col min="769" max="769" width="2" style="140" customWidth="1"/>
    <col min="770" max="770" width="24.85546875" style="140" bestFit="1" customWidth="1"/>
    <col min="771" max="771" width="28.42578125" style="140" bestFit="1" customWidth="1"/>
    <col min="772" max="778" width="16.140625" style="140" customWidth="1"/>
    <col min="779" max="1024" width="16.140625" style="140"/>
    <col min="1025" max="1025" width="2" style="140" customWidth="1"/>
    <col min="1026" max="1026" width="24.85546875" style="140" bestFit="1" customWidth="1"/>
    <col min="1027" max="1027" width="28.42578125" style="140" bestFit="1" customWidth="1"/>
    <col min="1028" max="1034" width="16.140625" style="140" customWidth="1"/>
    <col min="1035" max="1280" width="16.140625" style="140"/>
    <col min="1281" max="1281" width="2" style="140" customWidth="1"/>
    <col min="1282" max="1282" width="24.85546875" style="140" bestFit="1" customWidth="1"/>
    <col min="1283" max="1283" width="28.42578125" style="140" bestFit="1" customWidth="1"/>
    <col min="1284" max="1290" width="16.140625" style="140" customWidth="1"/>
    <col min="1291" max="1536" width="16.140625" style="140"/>
    <col min="1537" max="1537" width="2" style="140" customWidth="1"/>
    <col min="1538" max="1538" width="24.85546875" style="140" bestFit="1" customWidth="1"/>
    <col min="1539" max="1539" width="28.42578125" style="140" bestFit="1" customWidth="1"/>
    <col min="1540" max="1546" width="16.140625" style="140" customWidth="1"/>
    <col min="1547" max="1792" width="16.140625" style="140"/>
    <col min="1793" max="1793" width="2" style="140" customWidth="1"/>
    <col min="1794" max="1794" width="24.85546875" style="140" bestFit="1" customWidth="1"/>
    <col min="1795" max="1795" width="28.42578125" style="140" bestFit="1" customWidth="1"/>
    <col min="1796" max="1802" width="16.140625" style="140" customWidth="1"/>
    <col min="1803" max="2048" width="16.140625" style="140"/>
    <col min="2049" max="2049" width="2" style="140" customWidth="1"/>
    <col min="2050" max="2050" width="24.85546875" style="140" bestFit="1" customWidth="1"/>
    <col min="2051" max="2051" width="28.42578125" style="140" bestFit="1" customWidth="1"/>
    <col min="2052" max="2058" width="16.140625" style="140" customWidth="1"/>
    <col min="2059" max="2304" width="16.140625" style="140"/>
    <col min="2305" max="2305" width="2" style="140" customWidth="1"/>
    <col min="2306" max="2306" width="24.85546875" style="140" bestFit="1" customWidth="1"/>
    <col min="2307" max="2307" width="28.42578125" style="140" bestFit="1" customWidth="1"/>
    <col min="2308" max="2314" width="16.140625" style="140" customWidth="1"/>
    <col min="2315" max="2560" width="16.140625" style="140"/>
    <col min="2561" max="2561" width="2" style="140" customWidth="1"/>
    <col min="2562" max="2562" width="24.85546875" style="140" bestFit="1" customWidth="1"/>
    <col min="2563" max="2563" width="28.42578125" style="140" bestFit="1" customWidth="1"/>
    <col min="2564" max="2570" width="16.140625" style="140" customWidth="1"/>
    <col min="2571" max="2816" width="16.140625" style="140"/>
    <col min="2817" max="2817" width="2" style="140" customWidth="1"/>
    <col min="2818" max="2818" width="24.85546875" style="140" bestFit="1" customWidth="1"/>
    <col min="2819" max="2819" width="28.42578125" style="140" bestFit="1" customWidth="1"/>
    <col min="2820" max="2826" width="16.140625" style="140" customWidth="1"/>
    <col min="2827" max="3072" width="16.140625" style="140"/>
    <col min="3073" max="3073" width="2" style="140" customWidth="1"/>
    <col min="3074" max="3074" width="24.85546875" style="140" bestFit="1" customWidth="1"/>
    <col min="3075" max="3075" width="28.42578125" style="140" bestFit="1" customWidth="1"/>
    <col min="3076" max="3082" width="16.140625" style="140" customWidth="1"/>
    <col min="3083" max="3328" width="16.140625" style="140"/>
    <col min="3329" max="3329" width="2" style="140" customWidth="1"/>
    <col min="3330" max="3330" width="24.85546875" style="140" bestFit="1" customWidth="1"/>
    <col min="3331" max="3331" width="28.42578125" style="140" bestFit="1" customWidth="1"/>
    <col min="3332" max="3338" width="16.140625" style="140" customWidth="1"/>
    <col min="3339" max="3584" width="16.140625" style="140"/>
    <col min="3585" max="3585" width="2" style="140" customWidth="1"/>
    <col min="3586" max="3586" width="24.85546875" style="140" bestFit="1" customWidth="1"/>
    <col min="3587" max="3587" width="28.42578125" style="140" bestFit="1" customWidth="1"/>
    <col min="3588" max="3594" width="16.140625" style="140" customWidth="1"/>
    <col min="3595" max="3840" width="16.140625" style="140"/>
    <col min="3841" max="3841" width="2" style="140" customWidth="1"/>
    <col min="3842" max="3842" width="24.85546875" style="140" bestFit="1" customWidth="1"/>
    <col min="3843" max="3843" width="28.42578125" style="140" bestFit="1" customWidth="1"/>
    <col min="3844" max="3850" width="16.140625" style="140" customWidth="1"/>
    <col min="3851" max="4096" width="16.140625" style="140"/>
    <col min="4097" max="4097" width="2" style="140" customWidth="1"/>
    <col min="4098" max="4098" width="24.85546875" style="140" bestFit="1" customWidth="1"/>
    <col min="4099" max="4099" width="28.42578125" style="140" bestFit="1" customWidth="1"/>
    <col min="4100" max="4106" width="16.140625" style="140" customWidth="1"/>
    <col min="4107" max="4352" width="16.140625" style="140"/>
    <col min="4353" max="4353" width="2" style="140" customWidth="1"/>
    <col min="4354" max="4354" width="24.85546875" style="140" bestFit="1" customWidth="1"/>
    <col min="4355" max="4355" width="28.42578125" style="140" bestFit="1" customWidth="1"/>
    <col min="4356" max="4362" width="16.140625" style="140" customWidth="1"/>
    <col min="4363" max="4608" width="16.140625" style="140"/>
    <col min="4609" max="4609" width="2" style="140" customWidth="1"/>
    <col min="4610" max="4610" width="24.85546875" style="140" bestFit="1" customWidth="1"/>
    <col min="4611" max="4611" width="28.42578125" style="140" bestFit="1" customWidth="1"/>
    <col min="4612" max="4618" width="16.140625" style="140" customWidth="1"/>
    <col min="4619" max="4864" width="16.140625" style="140"/>
    <col min="4865" max="4865" width="2" style="140" customWidth="1"/>
    <col min="4866" max="4866" width="24.85546875" style="140" bestFit="1" customWidth="1"/>
    <col min="4867" max="4867" width="28.42578125" style="140" bestFit="1" customWidth="1"/>
    <col min="4868" max="4874" width="16.140625" style="140" customWidth="1"/>
    <col min="4875" max="5120" width="16.140625" style="140"/>
    <col min="5121" max="5121" width="2" style="140" customWidth="1"/>
    <col min="5122" max="5122" width="24.85546875" style="140" bestFit="1" customWidth="1"/>
    <col min="5123" max="5123" width="28.42578125" style="140" bestFit="1" customWidth="1"/>
    <col min="5124" max="5130" width="16.140625" style="140" customWidth="1"/>
    <col min="5131" max="5376" width="16.140625" style="140"/>
    <col min="5377" max="5377" width="2" style="140" customWidth="1"/>
    <col min="5378" max="5378" width="24.85546875" style="140" bestFit="1" customWidth="1"/>
    <col min="5379" max="5379" width="28.42578125" style="140" bestFit="1" customWidth="1"/>
    <col min="5380" max="5386" width="16.140625" style="140" customWidth="1"/>
    <col min="5387" max="5632" width="16.140625" style="140"/>
    <col min="5633" max="5633" width="2" style="140" customWidth="1"/>
    <col min="5634" max="5634" width="24.85546875" style="140" bestFit="1" customWidth="1"/>
    <col min="5635" max="5635" width="28.42578125" style="140" bestFit="1" customWidth="1"/>
    <col min="5636" max="5642" width="16.140625" style="140" customWidth="1"/>
    <col min="5643" max="5888" width="16.140625" style="140"/>
    <col min="5889" max="5889" width="2" style="140" customWidth="1"/>
    <col min="5890" max="5890" width="24.85546875" style="140" bestFit="1" customWidth="1"/>
    <col min="5891" max="5891" width="28.42578125" style="140" bestFit="1" customWidth="1"/>
    <col min="5892" max="5898" width="16.140625" style="140" customWidth="1"/>
    <col min="5899" max="6144" width="16.140625" style="140"/>
    <col min="6145" max="6145" width="2" style="140" customWidth="1"/>
    <col min="6146" max="6146" width="24.85546875" style="140" bestFit="1" customWidth="1"/>
    <col min="6147" max="6147" width="28.42578125" style="140" bestFit="1" customWidth="1"/>
    <col min="6148" max="6154" width="16.140625" style="140" customWidth="1"/>
    <col min="6155" max="6400" width="16.140625" style="140"/>
    <col min="6401" max="6401" width="2" style="140" customWidth="1"/>
    <col min="6402" max="6402" width="24.85546875" style="140" bestFit="1" customWidth="1"/>
    <col min="6403" max="6403" width="28.42578125" style="140" bestFit="1" customWidth="1"/>
    <col min="6404" max="6410" width="16.140625" style="140" customWidth="1"/>
    <col min="6411" max="6656" width="16.140625" style="140"/>
    <col min="6657" max="6657" width="2" style="140" customWidth="1"/>
    <col min="6658" max="6658" width="24.85546875" style="140" bestFit="1" customWidth="1"/>
    <col min="6659" max="6659" width="28.42578125" style="140" bestFit="1" customWidth="1"/>
    <col min="6660" max="6666" width="16.140625" style="140" customWidth="1"/>
    <col min="6667" max="6912" width="16.140625" style="140"/>
    <col min="6913" max="6913" width="2" style="140" customWidth="1"/>
    <col min="6914" max="6914" width="24.85546875" style="140" bestFit="1" customWidth="1"/>
    <col min="6915" max="6915" width="28.42578125" style="140" bestFit="1" customWidth="1"/>
    <col min="6916" max="6922" width="16.140625" style="140" customWidth="1"/>
    <col min="6923" max="7168" width="16.140625" style="140"/>
    <col min="7169" max="7169" width="2" style="140" customWidth="1"/>
    <col min="7170" max="7170" width="24.85546875" style="140" bestFit="1" customWidth="1"/>
    <col min="7171" max="7171" width="28.42578125" style="140" bestFit="1" customWidth="1"/>
    <col min="7172" max="7178" width="16.140625" style="140" customWidth="1"/>
    <col min="7179" max="7424" width="16.140625" style="140"/>
    <col min="7425" max="7425" width="2" style="140" customWidth="1"/>
    <col min="7426" max="7426" width="24.85546875" style="140" bestFit="1" customWidth="1"/>
    <col min="7427" max="7427" width="28.42578125" style="140" bestFit="1" customWidth="1"/>
    <col min="7428" max="7434" width="16.140625" style="140" customWidth="1"/>
    <col min="7435" max="7680" width="16.140625" style="140"/>
    <col min="7681" max="7681" width="2" style="140" customWidth="1"/>
    <col min="7682" max="7682" width="24.85546875" style="140" bestFit="1" customWidth="1"/>
    <col min="7683" max="7683" width="28.42578125" style="140" bestFit="1" customWidth="1"/>
    <col min="7684" max="7690" width="16.140625" style="140" customWidth="1"/>
    <col min="7691" max="7936" width="16.140625" style="140"/>
    <col min="7937" max="7937" width="2" style="140" customWidth="1"/>
    <col min="7938" max="7938" width="24.85546875" style="140" bestFit="1" customWidth="1"/>
    <col min="7939" max="7939" width="28.42578125" style="140" bestFit="1" customWidth="1"/>
    <col min="7940" max="7946" width="16.140625" style="140" customWidth="1"/>
    <col min="7947" max="8192" width="16.140625" style="140"/>
    <col min="8193" max="8193" width="2" style="140" customWidth="1"/>
    <col min="8194" max="8194" width="24.85546875" style="140" bestFit="1" customWidth="1"/>
    <col min="8195" max="8195" width="28.42578125" style="140" bestFit="1" customWidth="1"/>
    <col min="8196" max="8202" width="16.140625" style="140" customWidth="1"/>
    <col min="8203" max="8448" width="16.140625" style="140"/>
    <col min="8449" max="8449" width="2" style="140" customWidth="1"/>
    <col min="8450" max="8450" width="24.85546875" style="140" bestFit="1" customWidth="1"/>
    <col min="8451" max="8451" width="28.42578125" style="140" bestFit="1" customWidth="1"/>
    <col min="8452" max="8458" width="16.140625" style="140" customWidth="1"/>
    <col min="8459" max="8704" width="16.140625" style="140"/>
    <col min="8705" max="8705" width="2" style="140" customWidth="1"/>
    <col min="8706" max="8706" width="24.85546875" style="140" bestFit="1" customWidth="1"/>
    <col min="8707" max="8707" width="28.42578125" style="140" bestFit="1" customWidth="1"/>
    <col min="8708" max="8714" width="16.140625" style="140" customWidth="1"/>
    <col min="8715" max="8960" width="16.140625" style="140"/>
    <col min="8961" max="8961" width="2" style="140" customWidth="1"/>
    <col min="8962" max="8962" width="24.85546875" style="140" bestFit="1" customWidth="1"/>
    <col min="8963" max="8963" width="28.42578125" style="140" bestFit="1" customWidth="1"/>
    <col min="8964" max="8970" width="16.140625" style="140" customWidth="1"/>
    <col min="8971" max="9216" width="16.140625" style="140"/>
    <col min="9217" max="9217" width="2" style="140" customWidth="1"/>
    <col min="9218" max="9218" width="24.85546875" style="140" bestFit="1" customWidth="1"/>
    <col min="9219" max="9219" width="28.42578125" style="140" bestFit="1" customWidth="1"/>
    <col min="9220" max="9226" width="16.140625" style="140" customWidth="1"/>
    <col min="9227" max="9472" width="16.140625" style="140"/>
    <col min="9473" max="9473" width="2" style="140" customWidth="1"/>
    <col min="9474" max="9474" width="24.85546875" style="140" bestFit="1" customWidth="1"/>
    <col min="9475" max="9475" width="28.42578125" style="140" bestFit="1" customWidth="1"/>
    <col min="9476" max="9482" width="16.140625" style="140" customWidth="1"/>
    <col min="9483" max="9728" width="16.140625" style="140"/>
    <col min="9729" max="9729" width="2" style="140" customWidth="1"/>
    <col min="9730" max="9730" width="24.85546875" style="140" bestFit="1" customWidth="1"/>
    <col min="9731" max="9731" width="28.42578125" style="140" bestFit="1" customWidth="1"/>
    <col min="9732" max="9738" width="16.140625" style="140" customWidth="1"/>
    <col min="9739" max="9984" width="16.140625" style="140"/>
    <col min="9985" max="9985" width="2" style="140" customWidth="1"/>
    <col min="9986" max="9986" width="24.85546875" style="140" bestFit="1" customWidth="1"/>
    <col min="9987" max="9987" width="28.42578125" style="140" bestFit="1" customWidth="1"/>
    <col min="9988" max="9994" width="16.140625" style="140" customWidth="1"/>
    <col min="9995" max="10240" width="16.140625" style="140"/>
    <col min="10241" max="10241" width="2" style="140" customWidth="1"/>
    <col min="10242" max="10242" width="24.85546875" style="140" bestFit="1" customWidth="1"/>
    <col min="10243" max="10243" width="28.42578125" style="140" bestFit="1" customWidth="1"/>
    <col min="10244" max="10250" width="16.140625" style="140" customWidth="1"/>
    <col min="10251" max="10496" width="16.140625" style="140"/>
    <col min="10497" max="10497" width="2" style="140" customWidth="1"/>
    <col min="10498" max="10498" width="24.85546875" style="140" bestFit="1" customWidth="1"/>
    <col min="10499" max="10499" width="28.42578125" style="140" bestFit="1" customWidth="1"/>
    <col min="10500" max="10506" width="16.140625" style="140" customWidth="1"/>
    <col min="10507" max="10752" width="16.140625" style="140"/>
    <col min="10753" max="10753" width="2" style="140" customWidth="1"/>
    <col min="10754" max="10754" width="24.85546875" style="140" bestFit="1" customWidth="1"/>
    <col min="10755" max="10755" width="28.42578125" style="140" bestFit="1" customWidth="1"/>
    <col min="10756" max="10762" width="16.140625" style="140" customWidth="1"/>
    <col min="10763" max="11008" width="16.140625" style="140"/>
    <col min="11009" max="11009" width="2" style="140" customWidth="1"/>
    <col min="11010" max="11010" width="24.85546875" style="140" bestFit="1" customWidth="1"/>
    <col min="11011" max="11011" width="28.42578125" style="140" bestFit="1" customWidth="1"/>
    <col min="11012" max="11018" width="16.140625" style="140" customWidth="1"/>
    <col min="11019" max="11264" width="16.140625" style="140"/>
    <col min="11265" max="11265" width="2" style="140" customWidth="1"/>
    <col min="11266" max="11266" width="24.85546875" style="140" bestFit="1" customWidth="1"/>
    <col min="11267" max="11267" width="28.42578125" style="140" bestFit="1" customWidth="1"/>
    <col min="11268" max="11274" width="16.140625" style="140" customWidth="1"/>
    <col min="11275" max="11520" width="16.140625" style="140"/>
    <col min="11521" max="11521" width="2" style="140" customWidth="1"/>
    <col min="11522" max="11522" width="24.85546875" style="140" bestFit="1" customWidth="1"/>
    <col min="11523" max="11523" width="28.42578125" style="140" bestFit="1" customWidth="1"/>
    <col min="11524" max="11530" width="16.140625" style="140" customWidth="1"/>
    <col min="11531" max="11776" width="16.140625" style="140"/>
    <col min="11777" max="11777" width="2" style="140" customWidth="1"/>
    <col min="11778" max="11778" width="24.85546875" style="140" bestFit="1" customWidth="1"/>
    <col min="11779" max="11779" width="28.42578125" style="140" bestFit="1" customWidth="1"/>
    <col min="11780" max="11786" width="16.140625" style="140" customWidth="1"/>
    <col min="11787" max="12032" width="16.140625" style="140"/>
    <col min="12033" max="12033" width="2" style="140" customWidth="1"/>
    <col min="12034" max="12034" width="24.85546875" style="140" bestFit="1" customWidth="1"/>
    <col min="12035" max="12035" width="28.42578125" style="140" bestFit="1" customWidth="1"/>
    <col min="12036" max="12042" width="16.140625" style="140" customWidth="1"/>
    <col min="12043" max="12288" width="16.140625" style="140"/>
    <col min="12289" max="12289" width="2" style="140" customWidth="1"/>
    <col min="12290" max="12290" width="24.85546875" style="140" bestFit="1" customWidth="1"/>
    <col min="12291" max="12291" width="28.42578125" style="140" bestFit="1" customWidth="1"/>
    <col min="12292" max="12298" width="16.140625" style="140" customWidth="1"/>
    <col min="12299" max="12544" width="16.140625" style="140"/>
    <col min="12545" max="12545" width="2" style="140" customWidth="1"/>
    <col min="12546" max="12546" width="24.85546875" style="140" bestFit="1" customWidth="1"/>
    <col min="12547" max="12547" width="28.42578125" style="140" bestFit="1" customWidth="1"/>
    <col min="12548" max="12554" width="16.140625" style="140" customWidth="1"/>
    <col min="12555" max="12800" width="16.140625" style="140"/>
    <col min="12801" max="12801" width="2" style="140" customWidth="1"/>
    <col min="12802" max="12802" width="24.85546875" style="140" bestFit="1" customWidth="1"/>
    <col min="12803" max="12803" width="28.42578125" style="140" bestFit="1" customWidth="1"/>
    <col min="12804" max="12810" width="16.140625" style="140" customWidth="1"/>
    <col min="12811" max="13056" width="16.140625" style="140"/>
    <col min="13057" max="13057" width="2" style="140" customWidth="1"/>
    <col min="13058" max="13058" width="24.85546875" style="140" bestFit="1" customWidth="1"/>
    <col min="13059" max="13059" width="28.42578125" style="140" bestFit="1" customWidth="1"/>
    <col min="13060" max="13066" width="16.140625" style="140" customWidth="1"/>
    <col min="13067" max="13312" width="16.140625" style="140"/>
    <col min="13313" max="13313" width="2" style="140" customWidth="1"/>
    <col min="13314" max="13314" width="24.85546875" style="140" bestFit="1" customWidth="1"/>
    <col min="13315" max="13315" width="28.42578125" style="140" bestFit="1" customWidth="1"/>
    <col min="13316" max="13322" width="16.140625" style="140" customWidth="1"/>
    <col min="13323" max="13568" width="16.140625" style="140"/>
    <col min="13569" max="13569" width="2" style="140" customWidth="1"/>
    <col min="13570" max="13570" width="24.85546875" style="140" bestFit="1" customWidth="1"/>
    <col min="13571" max="13571" width="28.42578125" style="140" bestFit="1" customWidth="1"/>
    <col min="13572" max="13578" width="16.140625" style="140" customWidth="1"/>
    <col min="13579" max="13824" width="16.140625" style="140"/>
    <col min="13825" max="13825" width="2" style="140" customWidth="1"/>
    <col min="13826" max="13826" width="24.85546875" style="140" bestFit="1" customWidth="1"/>
    <col min="13827" max="13827" width="28.42578125" style="140" bestFit="1" customWidth="1"/>
    <col min="13828" max="13834" width="16.140625" style="140" customWidth="1"/>
    <col min="13835" max="14080" width="16.140625" style="140"/>
    <col min="14081" max="14081" width="2" style="140" customWidth="1"/>
    <col min="14082" max="14082" width="24.85546875" style="140" bestFit="1" customWidth="1"/>
    <col min="14083" max="14083" width="28.42578125" style="140" bestFit="1" customWidth="1"/>
    <col min="14084" max="14090" width="16.140625" style="140" customWidth="1"/>
    <col min="14091" max="14336" width="16.140625" style="140"/>
    <col min="14337" max="14337" width="2" style="140" customWidth="1"/>
    <col min="14338" max="14338" width="24.85546875" style="140" bestFit="1" customWidth="1"/>
    <col min="14339" max="14339" width="28.42578125" style="140" bestFit="1" customWidth="1"/>
    <col min="14340" max="14346" width="16.140625" style="140" customWidth="1"/>
    <col min="14347" max="14592" width="16.140625" style="140"/>
    <col min="14593" max="14593" width="2" style="140" customWidth="1"/>
    <col min="14594" max="14594" width="24.85546875" style="140" bestFit="1" customWidth="1"/>
    <col min="14595" max="14595" width="28.42578125" style="140" bestFit="1" customWidth="1"/>
    <col min="14596" max="14602" width="16.140625" style="140" customWidth="1"/>
    <col min="14603" max="14848" width="16.140625" style="140"/>
    <col min="14849" max="14849" width="2" style="140" customWidth="1"/>
    <col min="14850" max="14850" width="24.85546875" style="140" bestFit="1" customWidth="1"/>
    <col min="14851" max="14851" width="28.42578125" style="140" bestFit="1" customWidth="1"/>
    <col min="14852" max="14858" width="16.140625" style="140" customWidth="1"/>
    <col min="14859" max="15104" width="16.140625" style="140"/>
    <col min="15105" max="15105" width="2" style="140" customWidth="1"/>
    <col min="15106" max="15106" width="24.85546875" style="140" bestFit="1" customWidth="1"/>
    <col min="15107" max="15107" width="28.42578125" style="140" bestFit="1" customWidth="1"/>
    <col min="15108" max="15114" width="16.140625" style="140" customWidth="1"/>
    <col min="15115" max="15360" width="16.140625" style="140"/>
    <col min="15361" max="15361" width="2" style="140" customWidth="1"/>
    <col min="15362" max="15362" width="24.85546875" style="140" bestFit="1" customWidth="1"/>
    <col min="15363" max="15363" width="28.42578125" style="140" bestFit="1" customWidth="1"/>
    <col min="15364" max="15370" width="16.140625" style="140" customWidth="1"/>
    <col min="15371" max="15616" width="16.140625" style="140"/>
    <col min="15617" max="15617" width="2" style="140" customWidth="1"/>
    <col min="15618" max="15618" width="24.85546875" style="140" bestFit="1" customWidth="1"/>
    <col min="15619" max="15619" width="28.42578125" style="140" bestFit="1" customWidth="1"/>
    <col min="15620" max="15626" width="16.140625" style="140" customWidth="1"/>
    <col min="15627" max="15872" width="16.140625" style="140"/>
    <col min="15873" max="15873" width="2" style="140" customWidth="1"/>
    <col min="15874" max="15874" width="24.85546875" style="140" bestFit="1" customWidth="1"/>
    <col min="15875" max="15875" width="28.42578125" style="140" bestFit="1" customWidth="1"/>
    <col min="15876" max="15882" width="16.140625" style="140" customWidth="1"/>
    <col min="15883" max="16128" width="16.140625" style="140"/>
    <col min="16129" max="16129" width="2" style="140" customWidth="1"/>
    <col min="16130" max="16130" width="24.85546875" style="140" bestFit="1" customWidth="1"/>
    <col min="16131" max="16131" width="28.42578125" style="140" bestFit="1" customWidth="1"/>
    <col min="16132" max="16138" width="16.140625" style="140" customWidth="1"/>
    <col min="16139" max="16384" width="16.140625" style="140"/>
  </cols>
  <sheetData>
    <row r="1" spans="1:43" s="138" customFormat="1" ht="23.25" customHeight="1" x14ac:dyDescent="0.2">
      <c r="A1" s="137"/>
      <c r="B1" s="447" t="s">
        <v>99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6"/>
      <c r="N3" s="456"/>
      <c r="O3" s="457"/>
    </row>
    <row r="4" spans="1:4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B5" s="460" t="s">
        <v>46</v>
      </c>
      <c r="C5" s="336" t="s">
        <v>47</v>
      </c>
      <c r="D5" s="337">
        <f>E5+F5</f>
        <v>122010560.94</v>
      </c>
      <c r="E5" s="263">
        <v>4448339.41</v>
      </c>
      <c r="F5" s="264">
        <v>117562221.53</v>
      </c>
      <c r="G5" s="265">
        <v>20616.46</v>
      </c>
      <c r="H5" s="266">
        <v>0</v>
      </c>
      <c r="I5" s="263">
        <v>23280.71</v>
      </c>
      <c r="J5" s="263">
        <v>191019.5</v>
      </c>
      <c r="K5" s="263">
        <v>198155274.96000001</v>
      </c>
      <c r="L5" s="264">
        <v>0</v>
      </c>
      <c r="M5" s="264">
        <v>198155274.96000001</v>
      </c>
      <c r="N5" s="264">
        <v>0</v>
      </c>
      <c r="O5" s="267">
        <v>0</v>
      </c>
    </row>
    <row r="6" spans="1:43" ht="12.75" x14ac:dyDescent="0.2">
      <c r="B6" s="461"/>
      <c r="C6" s="338" t="s">
        <v>48</v>
      </c>
      <c r="D6" s="339">
        <f>E6+F6</f>
        <v>41329779.490000002</v>
      </c>
      <c r="E6" s="270">
        <v>306511.46999999997</v>
      </c>
      <c r="F6" s="271">
        <v>41023268.020000003</v>
      </c>
      <c r="G6" s="272" t="s">
        <v>108</v>
      </c>
      <c r="H6" s="273" t="s">
        <v>108</v>
      </c>
      <c r="I6" s="270">
        <v>0</v>
      </c>
      <c r="J6" s="270">
        <v>1504.6</v>
      </c>
      <c r="K6" s="270">
        <v>13844509.76</v>
      </c>
      <c r="L6" s="271">
        <v>0</v>
      </c>
      <c r="M6" s="271">
        <v>13844509.76</v>
      </c>
      <c r="N6" s="274">
        <v>0</v>
      </c>
      <c r="O6" s="275">
        <v>0</v>
      </c>
    </row>
    <row r="7" spans="1:43" ht="12.75" x14ac:dyDescent="0.2">
      <c r="B7" s="461"/>
      <c r="C7" s="338" t="s">
        <v>49</v>
      </c>
      <c r="D7" s="339" t="s">
        <v>108</v>
      </c>
      <c r="E7" s="276" t="s">
        <v>108</v>
      </c>
      <c r="F7" s="277">
        <v>36101542.369999997</v>
      </c>
      <c r="G7" s="278" t="s">
        <v>108</v>
      </c>
      <c r="H7" s="279" t="s">
        <v>108</v>
      </c>
      <c r="I7" s="276" t="s">
        <v>108</v>
      </c>
      <c r="J7" s="276" t="s">
        <v>108</v>
      </c>
      <c r="K7" s="276">
        <v>22364536.859999999</v>
      </c>
      <c r="L7" s="277">
        <v>0</v>
      </c>
      <c r="M7" s="277">
        <v>22364536.859999999</v>
      </c>
      <c r="N7" s="277">
        <v>0</v>
      </c>
      <c r="O7" s="280">
        <v>0</v>
      </c>
    </row>
    <row r="8" spans="1:43" ht="12.75" x14ac:dyDescent="0.2">
      <c r="B8" s="461"/>
      <c r="C8" s="340" t="s">
        <v>50</v>
      </c>
      <c r="D8" s="341" t="s">
        <v>108</v>
      </c>
      <c r="E8" s="283" t="s">
        <v>108</v>
      </c>
      <c r="F8" s="284" t="s">
        <v>108</v>
      </c>
      <c r="G8" s="285" t="s">
        <v>108</v>
      </c>
      <c r="H8" s="286">
        <v>0</v>
      </c>
      <c r="I8" s="283" t="s">
        <v>108</v>
      </c>
      <c r="J8" s="283" t="s">
        <v>108</v>
      </c>
      <c r="K8" s="283" t="s">
        <v>108</v>
      </c>
      <c r="L8" s="284">
        <v>0</v>
      </c>
      <c r="M8" s="284" t="s">
        <v>108</v>
      </c>
      <c r="N8" s="284">
        <v>0</v>
      </c>
      <c r="O8" s="287">
        <v>0</v>
      </c>
    </row>
    <row r="9" spans="1:43" ht="12.75" x14ac:dyDescent="0.2">
      <c r="B9" s="458" t="s">
        <v>51</v>
      </c>
      <c r="C9" s="342" t="s">
        <v>47</v>
      </c>
      <c r="D9" s="343" t="s">
        <v>108</v>
      </c>
      <c r="E9" s="290" t="s">
        <v>108</v>
      </c>
      <c r="F9" s="291">
        <v>1803448.61</v>
      </c>
      <c r="G9" s="292">
        <v>0</v>
      </c>
      <c r="H9" s="293">
        <v>0</v>
      </c>
      <c r="I9" s="294" t="s">
        <v>108</v>
      </c>
      <c r="J9" s="290">
        <v>4030.4</v>
      </c>
      <c r="K9" s="290">
        <v>461460.17</v>
      </c>
      <c r="L9" s="291">
        <v>0</v>
      </c>
      <c r="M9" s="291">
        <v>461460.17</v>
      </c>
      <c r="N9" s="291">
        <v>0</v>
      </c>
      <c r="O9" s="295">
        <v>0</v>
      </c>
    </row>
    <row r="10" spans="1:43" ht="12.75" x14ac:dyDescent="0.2">
      <c r="B10" s="459"/>
      <c r="C10" s="338" t="s">
        <v>48</v>
      </c>
      <c r="D10" s="339" t="s">
        <v>108</v>
      </c>
      <c r="E10" s="276" t="s">
        <v>108</v>
      </c>
      <c r="F10" s="277">
        <v>1065046.1100000001</v>
      </c>
      <c r="G10" s="278">
        <v>0</v>
      </c>
      <c r="H10" s="279">
        <v>0</v>
      </c>
      <c r="I10" s="276" t="s">
        <v>108</v>
      </c>
      <c r="J10" s="276">
        <v>9091.4</v>
      </c>
      <c r="K10" s="276">
        <v>256893.56</v>
      </c>
      <c r="L10" s="277">
        <v>0</v>
      </c>
      <c r="M10" s="277">
        <v>256893.56</v>
      </c>
      <c r="N10" s="277">
        <v>0</v>
      </c>
      <c r="O10" s="280">
        <v>0</v>
      </c>
    </row>
    <row r="11" spans="1:43" ht="12.75" x14ac:dyDescent="0.2">
      <c r="B11" s="459"/>
      <c r="C11" s="338" t="s">
        <v>49</v>
      </c>
      <c r="D11" s="339" t="s">
        <v>108</v>
      </c>
      <c r="E11" s="276">
        <v>0</v>
      </c>
      <c r="F11" s="297" t="s">
        <v>108</v>
      </c>
      <c r="G11" s="278">
        <v>0</v>
      </c>
      <c r="H11" s="276">
        <v>0</v>
      </c>
      <c r="I11" s="279">
        <v>0</v>
      </c>
      <c r="J11" s="276">
        <v>0</v>
      </c>
      <c r="K11" s="276" t="s">
        <v>108</v>
      </c>
      <c r="L11" s="277">
        <v>0</v>
      </c>
      <c r="M11" s="277" t="s">
        <v>108</v>
      </c>
      <c r="N11" s="277">
        <v>0</v>
      </c>
      <c r="O11" s="280">
        <v>0</v>
      </c>
    </row>
    <row r="12" spans="1:43" ht="12.75" x14ac:dyDescent="0.2">
      <c r="B12" s="458" t="s">
        <v>52</v>
      </c>
      <c r="C12" s="342" t="s">
        <v>47</v>
      </c>
      <c r="D12" s="343" t="s">
        <v>108</v>
      </c>
      <c r="E12" s="290" t="s">
        <v>108</v>
      </c>
      <c r="F12" s="291">
        <v>800129.85</v>
      </c>
      <c r="G12" s="292">
        <v>0</v>
      </c>
      <c r="H12" s="293">
        <v>0</v>
      </c>
      <c r="I12" s="294" t="s">
        <v>108</v>
      </c>
      <c r="J12" s="290" t="s">
        <v>108</v>
      </c>
      <c r="K12" s="290">
        <v>180128.75</v>
      </c>
      <c r="L12" s="291">
        <v>0</v>
      </c>
      <c r="M12" s="291">
        <v>180128.75</v>
      </c>
      <c r="N12" s="291">
        <v>0</v>
      </c>
      <c r="O12" s="295">
        <v>0</v>
      </c>
    </row>
    <row r="13" spans="1:43" ht="12.75" x14ac:dyDescent="0.2">
      <c r="B13" s="459"/>
      <c r="C13" s="338" t="s">
        <v>48</v>
      </c>
      <c r="D13" s="339" t="s">
        <v>108</v>
      </c>
      <c r="E13" s="276" t="s">
        <v>108</v>
      </c>
      <c r="F13" s="277" t="s">
        <v>108</v>
      </c>
      <c r="G13" s="278">
        <v>0</v>
      </c>
      <c r="H13" s="279">
        <v>0</v>
      </c>
      <c r="I13" s="344">
        <v>0</v>
      </c>
      <c r="J13" s="276" t="s">
        <v>108</v>
      </c>
      <c r="K13" s="276" t="s">
        <v>108</v>
      </c>
      <c r="L13" s="277">
        <v>0</v>
      </c>
      <c r="M13" s="277" t="s">
        <v>108</v>
      </c>
      <c r="N13" s="277">
        <v>0</v>
      </c>
      <c r="O13" s="280">
        <v>0</v>
      </c>
    </row>
    <row r="14" spans="1:43" ht="12.75" x14ac:dyDescent="0.2">
      <c r="B14" s="459"/>
      <c r="C14" s="338" t="s">
        <v>49</v>
      </c>
      <c r="D14" s="339" t="s">
        <v>108</v>
      </c>
      <c r="E14" s="276" t="s">
        <v>108</v>
      </c>
      <c r="F14" s="297" t="s">
        <v>108</v>
      </c>
      <c r="G14" s="279">
        <v>0</v>
      </c>
      <c r="H14" s="276">
        <v>0</v>
      </c>
      <c r="I14" s="279">
        <v>0</v>
      </c>
      <c r="J14" s="276" t="s">
        <v>108</v>
      </c>
      <c r="K14" s="276" t="s">
        <v>108</v>
      </c>
      <c r="L14" s="277">
        <v>0</v>
      </c>
      <c r="M14" s="277" t="s">
        <v>108</v>
      </c>
      <c r="N14" s="277">
        <v>0</v>
      </c>
      <c r="O14" s="280">
        <v>0</v>
      </c>
    </row>
    <row r="15" spans="1:43" ht="12.75" x14ac:dyDescent="0.2">
      <c r="B15" s="458" t="s">
        <v>53</v>
      </c>
      <c r="C15" s="342" t="s">
        <v>47</v>
      </c>
      <c r="D15" s="343">
        <f>E15+F15</f>
        <v>327937.83</v>
      </c>
      <c r="E15" s="290">
        <v>0</v>
      </c>
      <c r="F15" s="291">
        <v>327937.83</v>
      </c>
      <c r="G15" s="292">
        <v>0</v>
      </c>
      <c r="H15" s="293">
        <v>0</v>
      </c>
      <c r="I15" s="293">
        <v>0</v>
      </c>
      <c r="J15" s="290" t="s">
        <v>108</v>
      </c>
      <c r="K15" s="290">
        <v>73694.5</v>
      </c>
      <c r="L15" s="291">
        <v>0</v>
      </c>
      <c r="M15" s="291">
        <v>73694.5</v>
      </c>
      <c r="N15" s="291">
        <v>6</v>
      </c>
      <c r="O15" s="295">
        <v>0</v>
      </c>
    </row>
    <row r="16" spans="1:43" ht="12.75" x14ac:dyDescent="0.2">
      <c r="B16" s="459"/>
      <c r="C16" s="338" t="s">
        <v>48</v>
      </c>
      <c r="D16" s="339" t="s">
        <v>108</v>
      </c>
      <c r="E16" s="276">
        <v>0</v>
      </c>
      <c r="F16" s="277" t="s">
        <v>108</v>
      </c>
      <c r="G16" s="278">
        <v>0</v>
      </c>
      <c r="H16" s="279">
        <v>0</v>
      </c>
      <c r="I16" s="279">
        <v>0</v>
      </c>
      <c r="J16" s="276">
        <v>0</v>
      </c>
      <c r="K16" s="276" t="s">
        <v>108</v>
      </c>
      <c r="L16" s="277">
        <v>0</v>
      </c>
      <c r="M16" s="277" t="s">
        <v>108</v>
      </c>
      <c r="N16" s="277">
        <v>0</v>
      </c>
      <c r="O16" s="280">
        <v>0</v>
      </c>
    </row>
    <row r="17" spans="2:15" ht="12.75" x14ac:dyDescent="0.2">
      <c r="B17" s="459"/>
      <c r="C17" s="338" t="s">
        <v>48</v>
      </c>
      <c r="D17" s="339" t="s">
        <v>108</v>
      </c>
      <c r="E17" s="276">
        <v>0</v>
      </c>
      <c r="F17" s="298" t="s">
        <v>108</v>
      </c>
      <c r="G17" s="299">
        <v>0</v>
      </c>
      <c r="H17" s="300">
        <v>0</v>
      </c>
      <c r="I17" s="300">
        <v>0</v>
      </c>
      <c r="J17" s="301">
        <v>0</v>
      </c>
      <c r="K17" s="301" t="s">
        <v>108</v>
      </c>
      <c r="L17" s="298">
        <v>0</v>
      </c>
      <c r="M17" s="298" t="s">
        <v>108</v>
      </c>
      <c r="N17" s="298">
        <v>0</v>
      </c>
      <c r="O17" s="302">
        <v>0</v>
      </c>
    </row>
    <row r="18" spans="2:15" ht="12.75" x14ac:dyDescent="0.2">
      <c r="B18" s="458" t="s">
        <v>54</v>
      </c>
      <c r="C18" s="342" t="s">
        <v>47</v>
      </c>
      <c r="D18" s="343" t="s">
        <v>108</v>
      </c>
      <c r="E18" s="290" t="s">
        <v>108</v>
      </c>
      <c r="F18" s="291" t="s">
        <v>108</v>
      </c>
      <c r="G18" s="292">
        <v>0</v>
      </c>
      <c r="H18" s="293" t="s">
        <v>108</v>
      </c>
      <c r="I18" s="290">
        <v>0</v>
      </c>
      <c r="J18" s="290" t="s">
        <v>108</v>
      </c>
      <c r="K18" s="290" t="s">
        <v>108</v>
      </c>
      <c r="L18" s="291">
        <v>0</v>
      </c>
      <c r="M18" s="291" t="s">
        <v>108</v>
      </c>
      <c r="N18" s="291" t="s">
        <v>108</v>
      </c>
      <c r="O18" s="295">
        <v>0</v>
      </c>
    </row>
    <row r="19" spans="2:15" ht="12.75" x14ac:dyDescent="0.2">
      <c r="B19" s="459"/>
      <c r="C19" s="338" t="s">
        <v>48</v>
      </c>
      <c r="D19" s="339" t="s">
        <v>108</v>
      </c>
      <c r="E19" s="276">
        <v>0</v>
      </c>
      <c r="F19" s="279" t="s">
        <v>108</v>
      </c>
      <c r="G19" s="278">
        <v>0</v>
      </c>
      <c r="H19" s="279">
        <v>0</v>
      </c>
      <c r="I19" s="345">
        <v>0</v>
      </c>
      <c r="J19" s="276" t="s">
        <v>108</v>
      </c>
      <c r="K19" s="276" t="s">
        <v>108</v>
      </c>
      <c r="L19" s="277">
        <v>0</v>
      </c>
      <c r="M19" s="277" t="s">
        <v>108</v>
      </c>
      <c r="N19" s="277" t="s">
        <v>108</v>
      </c>
      <c r="O19" s="280">
        <v>0</v>
      </c>
    </row>
    <row r="20" spans="2:15" ht="12.75" x14ac:dyDescent="0.2">
      <c r="B20" s="459"/>
      <c r="C20" s="338" t="s">
        <v>49</v>
      </c>
      <c r="D20" s="337" t="s">
        <v>108</v>
      </c>
      <c r="E20" s="270">
        <v>0</v>
      </c>
      <c r="F20" s="271" t="s">
        <v>108</v>
      </c>
      <c r="G20" s="278">
        <v>0</v>
      </c>
      <c r="H20" s="276">
        <v>0</v>
      </c>
      <c r="I20" s="279">
        <v>0</v>
      </c>
      <c r="J20" s="276">
        <v>0</v>
      </c>
      <c r="K20" s="276" t="s">
        <v>108</v>
      </c>
      <c r="L20" s="277">
        <v>0</v>
      </c>
      <c r="M20" s="277" t="s">
        <v>108</v>
      </c>
      <c r="N20" s="277">
        <v>0</v>
      </c>
      <c r="O20" s="280">
        <v>0</v>
      </c>
    </row>
    <row r="21" spans="2:15" ht="12.75" x14ac:dyDescent="0.2">
      <c r="B21" s="461" t="s">
        <v>55</v>
      </c>
      <c r="C21" s="342" t="s">
        <v>47</v>
      </c>
      <c r="D21" s="343" t="s">
        <v>108</v>
      </c>
      <c r="E21" s="290">
        <v>0</v>
      </c>
      <c r="F21" s="291" t="s">
        <v>108</v>
      </c>
      <c r="G21" s="292" t="s">
        <v>108</v>
      </c>
      <c r="H21" s="293">
        <v>0</v>
      </c>
      <c r="I21" s="290" t="s">
        <v>108</v>
      </c>
      <c r="J21" s="290" t="s">
        <v>108</v>
      </c>
      <c r="K21" s="290" t="s">
        <v>108</v>
      </c>
      <c r="L21" s="291">
        <v>0</v>
      </c>
      <c r="M21" s="291" t="s">
        <v>108</v>
      </c>
      <c r="N21" s="291" t="s">
        <v>108</v>
      </c>
      <c r="O21" s="295" t="s">
        <v>108</v>
      </c>
    </row>
    <row r="22" spans="2:15" ht="12.75" x14ac:dyDescent="0.2">
      <c r="B22" s="461"/>
      <c r="C22" s="338" t="s">
        <v>48</v>
      </c>
      <c r="D22" s="339" t="s">
        <v>108</v>
      </c>
      <c r="E22" s="276" t="s">
        <v>108</v>
      </c>
      <c r="F22" s="277" t="s">
        <v>108</v>
      </c>
      <c r="G22" s="278">
        <v>0</v>
      </c>
      <c r="H22" s="279">
        <v>0</v>
      </c>
      <c r="I22" s="276">
        <v>0</v>
      </c>
      <c r="J22" s="276" t="s">
        <v>108</v>
      </c>
      <c r="K22" s="276" t="s">
        <v>108</v>
      </c>
      <c r="L22" s="277">
        <v>0</v>
      </c>
      <c r="M22" s="277" t="s">
        <v>108</v>
      </c>
      <c r="N22" s="277">
        <v>0</v>
      </c>
      <c r="O22" s="280">
        <v>0</v>
      </c>
    </row>
    <row r="23" spans="2:15" ht="12.75" x14ac:dyDescent="0.2">
      <c r="B23" s="461"/>
      <c r="C23" s="346" t="s">
        <v>49</v>
      </c>
      <c r="D23" s="337" t="s">
        <v>108</v>
      </c>
      <c r="E23" s="270" t="s">
        <v>108</v>
      </c>
      <c r="F23" s="271" t="s">
        <v>108</v>
      </c>
      <c r="G23" s="272">
        <v>0</v>
      </c>
      <c r="H23" s="273" t="s">
        <v>108</v>
      </c>
      <c r="I23" s="270">
        <v>0</v>
      </c>
      <c r="J23" s="270">
        <v>0</v>
      </c>
      <c r="K23" s="270" t="s">
        <v>108</v>
      </c>
      <c r="L23" s="271">
        <v>0</v>
      </c>
      <c r="M23" s="271" t="s">
        <v>108</v>
      </c>
      <c r="N23" s="271">
        <v>0</v>
      </c>
      <c r="O23" s="275">
        <v>0</v>
      </c>
    </row>
    <row r="24" spans="2:15" ht="12.75" x14ac:dyDescent="0.2">
      <c r="B24" s="458" t="s">
        <v>56</v>
      </c>
      <c r="C24" s="342" t="s">
        <v>47</v>
      </c>
      <c r="D24" s="343" t="s">
        <v>108</v>
      </c>
      <c r="E24" s="290" t="s">
        <v>108</v>
      </c>
      <c r="F24" s="291">
        <v>1949054.17</v>
      </c>
      <c r="G24" s="292" t="s">
        <v>108</v>
      </c>
      <c r="H24" s="293" t="s">
        <v>108</v>
      </c>
      <c r="I24" s="290" t="s">
        <v>108</v>
      </c>
      <c r="J24" s="290" t="s">
        <v>108</v>
      </c>
      <c r="K24" s="290">
        <v>583137.04</v>
      </c>
      <c r="L24" s="291">
        <v>0</v>
      </c>
      <c r="M24" s="291">
        <v>583137.04</v>
      </c>
      <c r="N24" s="291">
        <v>0</v>
      </c>
      <c r="O24" s="295" t="s">
        <v>108</v>
      </c>
    </row>
    <row r="25" spans="2:15" ht="12.75" x14ac:dyDescent="0.2">
      <c r="B25" s="459"/>
      <c r="C25" s="338" t="s">
        <v>48</v>
      </c>
      <c r="D25" s="339" t="s">
        <v>108</v>
      </c>
      <c r="E25" s="276" t="s">
        <v>108</v>
      </c>
      <c r="F25" s="277" t="s">
        <v>108</v>
      </c>
      <c r="G25" s="278" t="s">
        <v>108</v>
      </c>
      <c r="H25" s="279">
        <v>0</v>
      </c>
      <c r="I25" s="276">
        <v>0</v>
      </c>
      <c r="J25" s="276" t="s">
        <v>108</v>
      </c>
      <c r="K25" s="276" t="s">
        <v>108</v>
      </c>
      <c r="L25" s="277">
        <v>0</v>
      </c>
      <c r="M25" s="277" t="s">
        <v>108</v>
      </c>
      <c r="N25" s="277">
        <v>0</v>
      </c>
      <c r="O25" s="280" t="s">
        <v>108</v>
      </c>
    </row>
    <row r="26" spans="2:15" ht="12.75" x14ac:dyDescent="0.2">
      <c r="B26" s="459"/>
      <c r="C26" s="338" t="s">
        <v>49</v>
      </c>
      <c r="D26" s="339" t="s">
        <v>108</v>
      </c>
      <c r="E26" s="276" t="s">
        <v>108</v>
      </c>
      <c r="F26" s="297" t="s">
        <v>108</v>
      </c>
      <c r="G26" s="278" t="s">
        <v>108</v>
      </c>
      <c r="H26" s="279" t="s">
        <v>108</v>
      </c>
      <c r="I26" s="279">
        <v>0</v>
      </c>
      <c r="J26" s="276">
        <v>0</v>
      </c>
      <c r="K26" s="276" t="s">
        <v>108</v>
      </c>
      <c r="L26" s="277">
        <v>0</v>
      </c>
      <c r="M26" s="277" t="s">
        <v>108</v>
      </c>
      <c r="N26" s="277">
        <v>0</v>
      </c>
      <c r="O26" s="280">
        <v>0</v>
      </c>
    </row>
    <row r="27" spans="2:15" ht="12.75" x14ac:dyDescent="0.2">
      <c r="B27" s="260"/>
      <c r="C27" s="346" t="s">
        <v>50</v>
      </c>
      <c r="D27" s="339" t="s">
        <v>108</v>
      </c>
      <c r="E27" s="270" t="s">
        <v>108</v>
      </c>
      <c r="F27" s="305">
        <v>0</v>
      </c>
      <c r="G27" s="272" t="s">
        <v>108</v>
      </c>
      <c r="H27" s="273">
        <v>0</v>
      </c>
      <c r="I27" s="306">
        <v>0</v>
      </c>
      <c r="J27" s="270">
        <v>0</v>
      </c>
      <c r="K27" s="270">
        <v>0</v>
      </c>
      <c r="L27" s="271">
        <v>0</v>
      </c>
      <c r="M27" s="271">
        <v>0</v>
      </c>
      <c r="N27" s="271">
        <v>0</v>
      </c>
      <c r="O27" s="275">
        <v>0</v>
      </c>
    </row>
    <row r="28" spans="2:15" ht="12.75" x14ac:dyDescent="0.2">
      <c r="B28" s="458" t="s">
        <v>57</v>
      </c>
      <c r="C28" s="342" t="s">
        <v>47</v>
      </c>
      <c r="D28" s="347">
        <f>E28+F28</f>
        <v>2532200.4700000002</v>
      </c>
      <c r="E28" s="308">
        <v>189750.43</v>
      </c>
      <c r="F28" s="309">
        <v>2342450.04</v>
      </c>
      <c r="G28" s="310">
        <v>0</v>
      </c>
      <c r="H28" s="308" t="s">
        <v>108</v>
      </c>
      <c r="I28" s="308" t="s">
        <v>108</v>
      </c>
      <c r="J28" s="308">
        <v>3435.48</v>
      </c>
      <c r="K28" s="308">
        <v>914225.72</v>
      </c>
      <c r="L28" s="308">
        <v>0</v>
      </c>
      <c r="M28" s="308">
        <v>914225.72</v>
      </c>
      <c r="N28" s="308">
        <v>1.99</v>
      </c>
      <c r="O28" s="353">
        <v>22.84</v>
      </c>
    </row>
    <row r="29" spans="2:15" ht="12.75" x14ac:dyDescent="0.2">
      <c r="B29" s="459"/>
      <c r="C29" s="338" t="s">
        <v>48</v>
      </c>
      <c r="D29" s="339" t="s">
        <v>108</v>
      </c>
      <c r="E29" s="276" t="s">
        <v>108</v>
      </c>
      <c r="F29" s="277">
        <v>4905600.07</v>
      </c>
      <c r="G29" s="278" t="s">
        <v>108</v>
      </c>
      <c r="H29" s="276" t="s">
        <v>108</v>
      </c>
      <c r="I29" s="276">
        <v>0</v>
      </c>
      <c r="J29" s="312" t="s">
        <v>108</v>
      </c>
      <c r="K29" s="312">
        <v>2156904.92</v>
      </c>
      <c r="L29" s="312">
        <v>0</v>
      </c>
      <c r="M29" s="312">
        <v>2156904.92</v>
      </c>
      <c r="N29" s="276">
        <v>0</v>
      </c>
      <c r="O29" s="280">
        <v>0</v>
      </c>
    </row>
    <row r="30" spans="2:15" ht="12.75" x14ac:dyDescent="0.2">
      <c r="B30" s="459"/>
      <c r="C30" s="338" t="s">
        <v>49</v>
      </c>
      <c r="D30" s="339" t="s">
        <v>108</v>
      </c>
      <c r="E30" s="276" t="s">
        <v>108</v>
      </c>
      <c r="F30" s="313" t="s">
        <v>108</v>
      </c>
      <c r="G30" s="314" t="s">
        <v>108</v>
      </c>
      <c r="H30" s="315" t="s">
        <v>108</v>
      </c>
      <c r="I30" s="315">
        <v>0</v>
      </c>
      <c r="J30" s="316" t="s">
        <v>108</v>
      </c>
      <c r="K30" s="316" t="s">
        <v>108</v>
      </c>
      <c r="L30" s="316">
        <v>0</v>
      </c>
      <c r="M30" s="316" t="s">
        <v>108</v>
      </c>
      <c r="N30" s="315">
        <v>0</v>
      </c>
      <c r="O30" s="354">
        <v>0</v>
      </c>
    </row>
    <row r="31" spans="2:15" ht="12.75" x14ac:dyDescent="0.2">
      <c r="B31" s="459"/>
      <c r="C31" s="346" t="s">
        <v>50</v>
      </c>
      <c r="D31" s="348" t="s">
        <v>108</v>
      </c>
      <c r="E31" s="270" t="s">
        <v>108</v>
      </c>
      <c r="F31" s="313">
        <v>0</v>
      </c>
      <c r="G31" s="314">
        <v>0</v>
      </c>
      <c r="H31" s="315" t="s">
        <v>108</v>
      </c>
      <c r="I31" s="315">
        <v>0</v>
      </c>
      <c r="J31" s="316">
        <v>0</v>
      </c>
      <c r="K31" s="316">
        <v>0</v>
      </c>
      <c r="L31" s="316">
        <v>0</v>
      </c>
      <c r="M31" s="316">
        <v>0</v>
      </c>
      <c r="N31" s="315">
        <v>0</v>
      </c>
      <c r="O31" s="355">
        <v>0</v>
      </c>
    </row>
    <row r="32" spans="2:15" ht="12.75" x14ac:dyDescent="0.2">
      <c r="B32" s="461" t="s">
        <v>58</v>
      </c>
      <c r="C32" s="342" t="s">
        <v>47</v>
      </c>
      <c r="D32" s="347">
        <f>E32+F32</f>
        <v>423989.26</v>
      </c>
      <c r="E32" s="294">
        <v>0</v>
      </c>
      <c r="F32" s="320">
        <v>423989.26</v>
      </c>
      <c r="G32" s="321">
        <v>0</v>
      </c>
      <c r="H32" s="322">
        <v>0</v>
      </c>
      <c r="I32" s="294" t="s">
        <v>108</v>
      </c>
      <c r="J32" s="294" t="s">
        <v>108</v>
      </c>
      <c r="K32" s="294">
        <v>660.08</v>
      </c>
      <c r="L32" s="320">
        <v>0</v>
      </c>
      <c r="M32" s="320">
        <v>660.08</v>
      </c>
      <c r="N32" s="320">
        <v>427.72</v>
      </c>
      <c r="O32" s="323" t="s">
        <v>108</v>
      </c>
    </row>
    <row r="33" spans="2:15" ht="12.75" x14ac:dyDescent="0.2">
      <c r="B33" s="461"/>
      <c r="C33" s="338" t="s">
        <v>48</v>
      </c>
      <c r="D33" s="339" t="s">
        <v>108</v>
      </c>
      <c r="E33" s="276" t="s">
        <v>108</v>
      </c>
      <c r="F33" s="277" t="s">
        <v>108</v>
      </c>
      <c r="G33" s="278">
        <v>0</v>
      </c>
      <c r="H33" s="279" t="s">
        <v>108</v>
      </c>
      <c r="I33" s="276">
        <v>0</v>
      </c>
      <c r="J33" s="276" t="s">
        <v>108</v>
      </c>
      <c r="K33" s="276" t="s">
        <v>108</v>
      </c>
      <c r="L33" s="277">
        <v>0</v>
      </c>
      <c r="M33" s="277" t="s">
        <v>108</v>
      </c>
      <c r="N33" s="277" t="s">
        <v>108</v>
      </c>
      <c r="O33" s="280">
        <v>0</v>
      </c>
    </row>
    <row r="34" spans="2:15" ht="12.75" x14ac:dyDescent="0.2">
      <c r="B34" s="461"/>
      <c r="C34" s="346" t="s">
        <v>49</v>
      </c>
      <c r="D34" s="339" t="s">
        <v>108</v>
      </c>
      <c r="E34" s="270" t="s">
        <v>108</v>
      </c>
      <c r="F34" s="356" t="s">
        <v>108</v>
      </c>
      <c r="G34" s="272">
        <v>0</v>
      </c>
      <c r="H34" s="273" t="s">
        <v>108</v>
      </c>
      <c r="I34" s="270">
        <v>0</v>
      </c>
      <c r="J34" s="270">
        <v>0</v>
      </c>
      <c r="K34" s="270" t="s">
        <v>108</v>
      </c>
      <c r="L34" s="271">
        <v>0</v>
      </c>
      <c r="M34" s="271" t="s">
        <v>108</v>
      </c>
      <c r="N34" s="271">
        <v>0</v>
      </c>
      <c r="O34" s="275">
        <v>0</v>
      </c>
    </row>
    <row r="35" spans="2:15" ht="12.75" x14ac:dyDescent="0.2">
      <c r="B35" s="458" t="s">
        <v>59</v>
      </c>
      <c r="C35" s="342" t="s">
        <v>47</v>
      </c>
      <c r="D35" s="347">
        <f>E35+F35</f>
        <v>78490.960000000006</v>
      </c>
      <c r="E35" s="294">
        <v>8870.7999999999993</v>
      </c>
      <c r="F35" s="320">
        <v>69620.160000000003</v>
      </c>
      <c r="G35" s="321">
        <v>0</v>
      </c>
      <c r="H35" s="322">
        <v>0</v>
      </c>
      <c r="I35" s="294">
        <v>0</v>
      </c>
      <c r="J35" s="294">
        <v>1689.39</v>
      </c>
      <c r="K35" s="294">
        <v>12317.67</v>
      </c>
      <c r="L35" s="320">
        <v>9440</v>
      </c>
      <c r="M35" s="320">
        <v>2877.67</v>
      </c>
      <c r="N35" s="320">
        <v>69.75</v>
      </c>
      <c r="O35" s="323">
        <v>0</v>
      </c>
    </row>
    <row r="36" spans="2:15" ht="12.75" x14ac:dyDescent="0.2">
      <c r="B36" s="460"/>
      <c r="C36" s="338" t="s">
        <v>48</v>
      </c>
      <c r="D36" s="337" t="s">
        <v>108</v>
      </c>
      <c r="E36" s="270" t="s">
        <v>108</v>
      </c>
      <c r="F36" s="271">
        <v>18762.259999999998</v>
      </c>
      <c r="G36" s="272">
        <v>0</v>
      </c>
      <c r="H36" s="273">
        <v>0</v>
      </c>
      <c r="I36" s="270">
        <v>0</v>
      </c>
      <c r="J36" s="270" t="s">
        <v>108</v>
      </c>
      <c r="K36" s="270">
        <v>648.66999999999996</v>
      </c>
      <c r="L36" s="271">
        <v>60</v>
      </c>
      <c r="M36" s="271">
        <v>588.66999999999996</v>
      </c>
      <c r="N36" s="271">
        <v>0</v>
      </c>
      <c r="O36" s="275">
        <v>0</v>
      </c>
    </row>
    <row r="37" spans="2:15" ht="12.75" x14ac:dyDescent="0.2">
      <c r="B37" s="458" t="s">
        <v>60</v>
      </c>
      <c r="C37" s="342" t="s">
        <v>47</v>
      </c>
      <c r="D37" s="343" t="s">
        <v>108</v>
      </c>
      <c r="E37" s="290" t="s">
        <v>108</v>
      </c>
      <c r="F37" s="291">
        <v>11177595.25</v>
      </c>
      <c r="G37" s="292">
        <v>0</v>
      </c>
      <c r="H37" s="293" t="s">
        <v>108</v>
      </c>
      <c r="I37" s="294" t="s">
        <v>108</v>
      </c>
      <c r="J37" s="290" t="s">
        <v>108</v>
      </c>
      <c r="K37" s="290">
        <v>4035292.74</v>
      </c>
      <c r="L37" s="291">
        <v>0</v>
      </c>
      <c r="M37" s="291">
        <v>4035292.74</v>
      </c>
      <c r="N37" s="291">
        <v>61.45</v>
      </c>
      <c r="O37" s="295">
        <v>0</v>
      </c>
    </row>
    <row r="38" spans="2:15" ht="12.75" x14ac:dyDescent="0.2">
      <c r="B38" s="459"/>
      <c r="C38" s="338" t="s">
        <v>48</v>
      </c>
      <c r="D38" s="339" t="s">
        <v>108</v>
      </c>
      <c r="E38" s="276" t="s">
        <v>108</v>
      </c>
      <c r="F38" s="277">
        <v>14129075.949999999</v>
      </c>
      <c r="G38" s="278">
        <v>0</v>
      </c>
      <c r="H38" s="279" t="s">
        <v>108</v>
      </c>
      <c r="I38" s="279">
        <v>0</v>
      </c>
      <c r="J38" s="276">
        <v>0</v>
      </c>
      <c r="K38" s="276">
        <v>1907903.53</v>
      </c>
      <c r="L38" s="277">
        <v>0</v>
      </c>
      <c r="M38" s="277">
        <v>1907903.53</v>
      </c>
      <c r="N38" s="277">
        <v>0</v>
      </c>
      <c r="O38" s="280">
        <v>0</v>
      </c>
    </row>
    <row r="39" spans="2:15" ht="12.75" x14ac:dyDescent="0.2">
      <c r="B39" s="459"/>
      <c r="C39" s="338" t="s">
        <v>49</v>
      </c>
      <c r="D39" s="339" t="s">
        <v>108</v>
      </c>
      <c r="E39" s="276" t="s">
        <v>108</v>
      </c>
      <c r="F39" s="297">
        <v>8635432.2599999998</v>
      </c>
      <c r="G39" s="278">
        <v>0</v>
      </c>
      <c r="H39" s="276" t="s">
        <v>108</v>
      </c>
      <c r="I39" s="279">
        <v>0</v>
      </c>
      <c r="J39" s="276">
        <v>0</v>
      </c>
      <c r="K39" s="276">
        <v>898810.93</v>
      </c>
      <c r="L39" s="277">
        <v>0</v>
      </c>
      <c r="M39" s="277">
        <v>898810.93</v>
      </c>
      <c r="N39" s="277">
        <v>0</v>
      </c>
      <c r="O39" s="280">
        <v>0</v>
      </c>
    </row>
    <row r="40" spans="2:15" ht="12.75" x14ac:dyDescent="0.2">
      <c r="B40" s="460"/>
      <c r="C40" s="340" t="s">
        <v>50</v>
      </c>
      <c r="D40" s="341" t="s">
        <v>108</v>
      </c>
      <c r="E40" s="283" t="s">
        <v>108</v>
      </c>
      <c r="F40" s="284" t="s">
        <v>108</v>
      </c>
      <c r="G40" s="272">
        <v>0</v>
      </c>
      <c r="H40" s="273" t="s">
        <v>108</v>
      </c>
      <c r="I40" s="270">
        <v>0</v>
      </c>
      <c r="J40" s="270">
        <v>0</v>
      </c>
      <c r="K40" s="276" t="s">
        <v>108</v>
      </c>
      <c r="L40" s="271">
        <v>0</v>
      </c>
      <c r="M40" s="271" t="s">
        <v>108</v>
      </c>
      <c r="N40" s="271">
        <v>0</v>
      </c>
      <c r="O40" s="275">
        <v>0</v>
      </c>
    </row>
    <row r="41" spans="2:15" ht="12.75" x14ac:dyDescent="0.2">
      <c r="B41" s="458" t="s">
        <v>61</v>
      </c>
      <c r="C41" s="342" t="s">
        <v>47</v>
      </c>
      <c r="D41" s="343" t="s">
        <v>108</v>
      </c>
      <c r="E41" s="290" t="s">
        <v>108</v>
      </c>
      <c r="F41" s="291">
        <v>46825226.780000001</v>
      </c>
      <c r="G41" s="292">
        <v>0</v>
      </c>
      <c r="H41" s="293">
        <v>0</v>
      </c>
      <c r="I41" s="294">
        <v>0</v>
      </c>
      <c r="J41" s="290" t="s">
        <v>108</v>
      </c>
      <c r="K41" s="290">
        <v>10363197.380000001</v>
      </c>
      <c r="L41" s="291">
        <v>0</v>
      </c>
      <c r="M41" s="291">
        <v>10363197.380000001</v>
      </c>
      <c r="N41" s="291">
        <v>79.89</v>
      </c>
      <c r="O41" s="295" t="s">
        <v>108</v>
      </c>
    </row>
    <row r="42" spans="2:15" ht="12.75" x14ac:dyDescent="0.2">
      <c r="B42" s="459"/>
      <c r="C42" s="338" t="s">
        <v>48</v>
      </c>
      <c r="D42" s="339">
        <f>E42+F42</f>
        <v>35397991.060000002</v>
      </c>
      <c r="E42" s="276">
        <v>4263314.9800000004</v>
      </c>
      <c r="F42" s="277">
        <v>31134676.079999998</v>
      </c>
      <c r="G42" s="278">
        <v>0</v>
      </c>
      <c r="H42" s="279">
        <v>0</v>
      </c>
      <c r="I42" s="344">
        <v>0</v>
      </c>
      <c r="J42" s="276">
        <v>16470.97</v>
      </c>
      <c r="K42" s="276">
        <v>6227216.0700000003</v>
      </c>
      <c r="L42" s="277">
        <v>0</v>
      </c>
      <c r="M42" s="277">
        <v>6227216.0700000003</v>
      </c>
      <c r="N42" s="277">
        <v>0</v>
      </c>
      <c r="O42" s="280">
        <v>0</v>
      </c>
    </row>
    <row r="43" spans="2:15" ht="12.75" x14ac:dyDescent="0.2">
      <c r="B43" s="459"/>
      <c r="C43" s="338" t="s">
        <v>49</v>
      </c>
      <c r="D43" s="339">
        <f>E43+F43</f>
        <v>6289048.0800000001</v>
      </c>
      <c r="E43" s="276">
        <v>369345.55</v>
      </c>
      <c r="F43" s="277">
        <v>5919702.5300000003</v>
      </c>
      <c r="G43" s="278">
        <v>0</v>
      </c>
      <c r="H43" s="279">
        <v>0</v>
      </c>
      <c r="I43" s="344">
        <v>0</v>
      </c>
      <c r="J43" s="276">
        <v>1623.03</v>
      </c>
      <c r="K43" s="276">
        <v>1051494.55</v>
      </c>
      <c r="L43" s="277">
        <v>0</v>
      </c>
      <c r="M43" s="277">
        <v>1051494.55</v>
      </c>
      <c r="N43" s="277">
        <v>0</v>
      </c>
      <c r="O43" s="280">
        <v>0</v>
      </c>
    </row>
    <row r="44" spans="2:15" ht="12.75" x14ac:dyDescent="0.2">
      <c r="B44" s="459"/>
      <c r="C44" s="338" t="s">
        <v>50</v>
      </c>
      <c r="D44" s="339" t="s">
        <v>108</v>
      </c>
      <c r="E44" s="276" t="s">
        <v>108</v>
      </c>
      <c r="F44" s="297" t="s">
        <v>108</v>
      </c>
      <c r="G44" s="278">
        <v>0</v>
      </c>
      <c r="H44" s="276">
        <v>0</v>
      </c>
      <c r="I44" s="279">
        <v>0</v>
      </c>
      <c r="J44" s="276" t="s">
        <v>108</v>
      </c>
      <c r="K44" s="276" t="s">
        <v>108</v>
      </c>
      <c r="L44" s="277">
        <v>0</v>
      </c>
      <c r="M44" s="277" t="s">
        <v>108</v>
      </c>
      <c r="N44" s="277">
        <v>0</v>
      </c>
      <c r="O44" s="280">
        <v>0</v>
      </c>
    </row>
    <row r="45" spans="2:15" ht="12.75" x14ac:dyDescent="0.2">
      <c r="B45" s="458" t="s">
        <v>62</v>
      </c>
      <c r="C45" s="342" t="s">
        <v>47</v>
      </c>
      <c r="D45" s="347" t="s">
        <v>108</v>
      </c>
      <c r="E45" s="294" t="s">
        <v>108</v>
      </c>
      <c r="F45" s="320">
        <v>405426</v>
      </c>
      <c r="G45" s="321">
        <v>0</v>
      </c>
      <c r="H45" s="322">
        <v>0</v>
      </c>
      <c r="I45" s="294">
        <v>0</v>
      </c>
      <c r="J45" s="294" t="s">
        <v>108</v>
      </c>
      <c r="K45" s="294">
        <v>143348.75</v>
      </c>
      <c r="L45" s="320">
        <v>0</v>
      </c>
      <c r="M45" s="320">
        <v>143348.75</v>
      </c>
      <c r="N45" s="320">
        <v>0</v>
      </c>
      <c r="O45" s="323">
        <v>0</v>
      </c>
    </row>
    <row r="46" spans="2:15" ht="12.75" x14ac:dyDescent="0.2">
      <c r="B46" s="459"/>
      <c r="C46" s="338" t="s">
        <v>48</v>
      </c>
      <c r="D46" s="337" t="s">
        <v>108</v>
      </c>
      <c r="E46" s="325" t="s">
        <v>108</v>
      </c>
      <c r="F46" s="326" t="s">
        <v>108</v>
      </c>
      <c r="G46" s="327">
        <v>0</v>
      </c>
      <c r="H46" s="306">
        <v>0</v>
      </c>
      <c r="I46" s="325">
        <v>0</v>
      </c>
      <c r="J46" s="276" t="s">
        <v>108</v>
      </c>
      <c r="K46" s="325" t="s">
        <v>108</v>
      </c>
      <c r="L46" s="326">
        <v>0</v>
      </c>
      <c r="M46" s="326" t="s">
        <v>108</v>
      </c>
      <c r="N46" s="326">
        <v>0</v>
      </c>
      <c r="O46" s="328">
        <v>0</v>
      </c>
    </row>
    <row r="47" spans="2:15" ht="12.75" x14ac:dyDescent="0.2">
      <c r="B47" s="458" t="s">
        <v>63</v>
      </c>
      <c r="C47" s="342" t="s">
        <v>47</v>
      </c>
      <c r="D47" s="343">
        <f>E47+F47</f>
        <v>15127286.360000001</v>
      </c>
      <c r="E47" s="294">
        <v>1501177.73</v>
      </c>
      <c r="F47" s="320">
        <v>13626108.630000001</v>
      </c>
      <c r="G47" s="321">
        <v>0</v>
      </c>
      <c r="H47" s="322" t="s">
        <v>108</v>
      </c>
      <c r="I47" s="294" t="s">
        <v>108</v>
      </c>
      <c r="J47" s="294">
        <v>10509.35</v>
      </c>
      <c r="K47" s="294">
        <v>2235900.89</v>
      </c>
      <c r="L47" s="320">
        <v>6295.41</v>
      </c>
      <c r="M47" s="320">
        <v>2229605.48</v>
      </c>
      <c r="N47" s="320">
        <v>26.04</v>
      </c>
      <c r="O47" s="323" t="s">
        <v>108</v>
      </c>
    </row>
    <row r="48" spans="2:15" ht="12.75" x14ac:dyDescent="0.2">
      <c r="B48" s="459"/>
      <c r="C48" s="338" t="s">
        <v>48</v>
      </c>
      <c r="D48" s="339">
        <f>E48+F48</f>
        <v>41089338.399999999</v>
      </c>
      <c r="E48" s="270">
        <v>5567090.9699999997</v>
      </c>
      <c r="F48" s="271">
        <v>35522247.43</v>
      </c>
      <c r="G48" s="272">
        <v>0</v>
      </c>
      <c r="H48" s="273" t="s">
        <v>108</v>
      </c>
      <c r="I48" s="270">
        <v>0</v>
      </c>
      <c r="J48" s="270">
        <v>28631.91</v>
      </c>
      <c r="K48" s="270">
        <v>5972372.1200000001</v>
      </c>
      <c r="L48" s="271">
        <v>0</v>
      </c>
      <c r="M48" s="271">
        <v>5972372.1200000001</v>
      </c>
      <c r="N48" s="271">
        <v>0</v>
      </c>
      <c r="O48" s="275">
        <v>0</v>
      </c>
    </row>
    <row r="49" spans="2:15" ht="12.75" x14ac:dyDescent="0.2">
      <c r="B49" s="459"/>
      <c r="C49" s="338" t="s">
        <v>49</v>
      </c>
      <c r="D49" s="339">
        <f>E49+F49</f>
        <v>15041482.01</v>
      </c>
      <c r="E49" s="276">
        <v>991022.72</v>
      </c>
      <c r="F49" s="297">
        <v>14050459.289999999</v>
      </c>
      <c r="G49" s="278">
        <v>0</v>
      </c>
      <c r="H49" s="276" t="s">
        <v>108</v>
      </c>
      <c r="I49" s="279">
        <v>0</v>
      </c>
      <c r="J49" s="276">
        <v>5528.42</v>
      </c>
      <c r="K49" s="276">
        <v>2173752.04</v>
      </c>
      <c r="L49" s="277">
        <v>0</v>
      </c>
      <c r="M49" s="277">
        <v>2173752.04</v>
      </c>
      <c r="N49" s="277">
        <v>0</v>
      </c>
      <c r="O49" s="280">
        <v>0</v>
      </c>
    </row>
    <row r="50" spans="2:15" ht="12.75" x14ac:dyDescent="0.2">
      <c r="B50" s="460"/>
      <c r="C50" s="340" t="s">
        <v>50</v>
      </c>
      <c r="D50" s="341">
        <f>E50+F50</f>
        <v>15148875.33</v>
      </c>
      <c r="E50" s="283">
        <v>6185.93</v>
      </c>
      <c r="F50" s="284">
        <v>15142689.4</v>
      </c>
      <c r="G50" s="272">
        <v>0</v>
      </c>
      <c r="H50" s="273" t="s">
        <v>108</v>
      </c>
      <c r="I50" s="270">
        <v>0</v>
      </c>
      <c r="J50" s="270">
        <v>0</v>
      </c>
      <c r="K50" s="270">
        <v>1193986.26</v>
      </c>
      <c r="L50" s="271">
        <v>0</v>
      </c>
      <c r="M50" s="271">
        <v>1193986.26</v>
      </c>
      <c r="N50" s="271">
        <v>0</v>
      </c>
      <c r="O50" s="275">
        <v>0</v>
      </c>
    </row>
    <row r="51" spans="2:15" ht="12.75" x14ac:dyDescent="0.2">
      <c r="B51" s="458" t="s">
        <v>64</v>
      </c>
      <c r="C51" s="342" t="s">
        <v>47</v>
      </c>
      <c r="D51" s="343">
        <f>E51+F51</f>
        <v>46577124.659999996</v>
      </c>
      <c r="E51" s="290">
        <v>0</v>
      </c>
      <c r="F51" s="291">
        <v>46577124.659999996</v>
      </c>
      <c r="G51" s="292">
        <v>0</v>
      </c>
      <c r="H51" s="293">
        <v>0</v>
      </c>
      <c r="I51" s="294">
        <v>0</v>
      </c>
      <c r="J51" s="290">
        <v>0</v>
      </c>
      <c r="K51" s="290">
        <v>7913733.8600000003</v>
      </c>
      <c r="L51" s="291">
        <v>300</v>
      </c>
      <c r="M51" s="291">
        <v>7913433.8600000003</v>
      </c>
      <c r="N51" s="291">
        <v>18</v>
      </c>
      <c r="O51" s="295">
        <v>0</v>
      </c>
    </row>
    <row r="52" spans="2:15" ht="12.75" x14ac:dyDescent="0.2">
      <c r="B52" s="459"/>
      <c r="C52" s="338" t="s">
        <v>48</v>
      </c>
      <c r="D52" s="339" t="s">
        <v>108</v>
      </c>
      <c r="E52" s="276" t="s">
        <v>108</v>
      </c>
      <c r="F52" s="277">
        <v>52189275.32</v>
      </c>
      <c r="G52" s="278">
        <v>0</v>
      </c>
      <c r="H52" s="279">
        <v>0</v>
      </c>
      <c r="I52" s="296">
        <v>0</v>
      </c>
      <c r="J52" s="276" t="s">
        <v>108</v>
      </c>
      <c r="K52" s="276">
        <v>5503420.5199999996</v>
      </c>
      <c r="L52" s="277">
        <v>0</v>
      </c>
      <c r="M52" s="277">
        <v>5503420.5199999996</v>
      </c>
      <c r="N52" s="277">
        <v>0</v>
      </c>
      <c r="O52" s="280">
        <v>0</v>
      </c>
    </row>
    <row r="53" spans="2:15" ht="12.75" x14ac:dyDescent="0.2">
      <c r="B53" s="459"/>
      <c r="C53" s="338" t="s">
        <v>49</v>
      </c>
      <c r="D53" s="337" t="s">
        <v>108</v>
      </c>
      <c r="E53" s="276">
        <v>0</v>
      </c>
      <c r="F53" s="297" t="s">
        <v>108</v>
      </c>
      <c r="G53" s="278">
        <v>0</v>
      </c>
      <c r="H53" s="276">
        <v>0</v>
      </c>
      <c r="I53" s="279">
        <v>0</v>
      </c>
      <c r="J53" s="276">
        <v>0</v>
      </c>
      <c r="K53" s="277" t="s">
        <v>108</v>
      </c>
      <c r="L53" s="277">
        <v>0</v>
      </c>
      <c r="M53" s="277" t="s">
        <v>108</v>
      </c>
      <c r="N53" s="277">
        <v>0</v>
      </c>
      <c r="O53" s="280">
        <v>0</v>
      </c>
    </row>
    <row r="54" spans="2:15" ht="12.75" x14ac:dyDescent="0.2">
      <c r="B54" s="460"/>
      <c r="C54" s="340" t="s">
        <v>50</v>
      </c>
      <c r="D54" s="349" t="s">
        <v>108</v>
      </c>
      <c r="E54" s="283">
        <v>0</v>
      </c>
      <c r="F54" s="283" t="s">
        <v>108</v>
      </c>
      <c r="G54" s="272">
        <v>0</v>
      </c>
      <c r="H54" s="273">
        <v>0</v>
      </c>
      <c r="I54" s="270">
        <v>0</v>
      </c>
      <c r="J54" s="270">
        <v>0</v>
      </c>
      <c r="K54" s="270" t="s">
        <v>108</v>
      </c>
      <c r="L54" s="271">
        <v>0</v>
      </c>
      <c r="M54" s="271" t="s">
        <v>108</v>
      </c>
      <c r="N54" s="271">
        <v>0</v>
      </c>
      <c r="O54" s="275">
        <v>0</v>
      </c>
    </row>
    <row r="55" spans="2:15" ht="12.75" x14ac:dyDescent="0.2">
      <c r="B55" s="461" t="s">
        <v>65</v>
      </c>
      <c r="C55" s="342" t="s">
        <v>47</v>
      </c>
      <c r="D55" s="343">
        <f>E55+F55</f>
        <v>5945652.9900000002</v>
      </c>
      <c r="E55" s="290">
        <v>0</v>
      </c>
      <c r="F55" s="291">
        <v>5945652.9900000002</v>
      </c>
      <c r="G55" s="292">
        <v>0</v>
      </c>
      <c r="H55" s="293">
        <v>0</v>
      </c>
      <c r="I55" s="290">
        <v>0</v>
      </c>
      <c r="J55" s="290">
        <v>0</v>
      </c>
      <c r="K55" s="290">
        <v>1037745.91</v>
      </c>
      <c r="L55" s="291">
        <v>0</v>
      </c>
      <c r="M55" s="291">
        <v>1037745.91</v>
      </c>
      <c r="N55" s="291">
        <v>0</v>
      </c>
      <c r="O55" s="295">
        <v>0</v>
      </c>
    </row>
    <row r="56" spans="2:15" ht="12.75" x14ac:dyDescent="0.2">
      <c r="B56" s="461"/>
      <c r="C56" s="338" t="s">
        <v>48</v>
      </c>
      <c r="D56" s="339">
        <f>E56+F56</f>
        <v>28628063.84</v>
      </c>
      <c r="E56" s="276">
        <v>0</v>
      </c>
      <c r="F56" s="277">
        <v>28628063.84</v>
      </c>
      <c r="G56" s="278">
        <v>0</v>
      </c>
      <c r="H56" s="279">
        <v>0</v>
      </c>
      <c r="I56" s="276">
        <v>0</v>
      </c>
      <c r="J56" s="276">
        <v>0</v>
      </c>
      <c r="K56" s="276">
        <v>4831912.13</v>
      </c>
      <c r="L56" s="277">
        <v>0</v>
      </c>
      <c r="M56" s="277">
        <v>4831912.13</v>
      </c>
      <c r="N56" s="277">
        <v>0</v>
      </c>
      <c r="O56" s="280">
        <v>0</v>
      </c>
    </row>
    <row r="57" spans="2:15" ht="12.75" x14ac:dyDescent="0.2">
      <c r="B57" s="461"/>
      <c r="C57" s="350" t="s">
        <v>49</v>
      </c>
      <c r="D57" s="339">
        <f>E57+F57</f>
        <v>7240283.79</v>
      </c>
      <c r="E57" s="276">
        <v>0</v>
      </c>
      <c r="F57" s="277">
        <v>7240283.79</v>
      </c>
      <c r="G57" s="278">
        <v>0</v>
      </c>
      <c r="H57" s="279">
        <v>0</v>
      </c>
      <c r="I57" s="276">
        <v>0</v>
      </c>
      <c r="J57" s="276">
        <v>0</v>
      </c>
      <c r="K57" s="276">
        <v>842639.97</v>
      </c>
      <c r="L57" s="277">
        <v>0</v>
      </c>
      <c r="M57" s="277">
        <v>842639.97</v>
      </c>
      <c r="N57" s="277">
        <v>0</v>
      </c>
      <c r="O57" s="280">
        <v>0</v>
      </c>
    </row>
    <row r="58" spans="2:15" ht="13.5" thickBot="1" x14ac:dyDescent="0.25">
      <c r="B58" s="461"/>
      <c r="C58" s="351" t="s">
        <v>50</v>
      </c>
      <c r="D58" s="352" t="s">
        <v>108</v>
      </c>
      <c r="E58" s="270">
        <v>0</v>
      </c>
      <c r="F58" s="271" t="s">
        <v>108</v>
      </c>
      <c r="G58" s="278">
        <v>0</v>
      </c>
      <c r="H58" s="279">
        <v>0</v>
      </c>
      <c r="I58" s="276">
        <v>0</v>
      </c>
      <c r="J58" s="276">
        <v>0</v>
      </c>
      <c r="K58" s="276" t="s">
        <v>108</v>
      </c>
      <c r="L58" s="277">
        <v>0</v>
      </c>
      <c r="M58" s="277" t="s">
        <v>108</v>
      </c>
      <c r="N58" s="277">
        <v>0</v>
      </c>
      <c r="O58" s="280">
        <v>0</v>
      </c>
    </row>
    <row r="59" spans="2:15" ht="14.25" thickTop="1" thickBot="1" x14ac:dyDescent="0.25">
      <c r="B59" s="462" t="s">
        <v>66</v>
      </c>
      <c r="C59" s="463"/>
      <c r="D59" s="333" t="s">
        <v>108</v>
      </c>
      <c r="E59" s="334" t="s">
        <v>108</v>
      </c>
      <c r="F59" s="334" t="s">
        <v>108</v>
      </c>
      <c r="G59" s="335">
        <v>388352.75</v>
      </c>
      <c r="H59" s="335">
        <v>37395.67</v>
      </c>
      <c r="I59" s="335">
        <v>27896.750000000004</v>
      </c>
      <c r="J59" s="335">
        <v>401759.16</v>
      </c>
      <c r="K59" s="335" t="s">
        <v>108</v>
      </c>
      <c r="L59" s="335">
        <v>16095.41</v>
      </c>
      <c r="M59" s="335" t="s">
        <v>108</v>
      </c>
      <c r="N59" s="335">
        <v>918.81000000000006</v>
      </c>
      <c r="O59" s="357" t="s">
        <v>108</v>
      </c>
    </row>
    <row r="60" spans="2:15" ht="12" thickTop="1" x14ac:dyDescent="0.2"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</row>
    <row r="61" spans="2:15" x14ac:dyDescent="0.2">
      <c r="B61" s="175" t="s">
        <v>67</v>
      </c>
      <c r="C61" s="139"/>
      <c r="D61" s="137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</row>
    <row r="62" spans="2:15" x14ac:dyDescent="0.2">
      <c r="B62" s="175" t="s">
        <v>110</v>
      </c>
      <c r="C62" s="139"/>
      <c r="D62" s="137"/>
      <c r="E62" s="137"/>
      <c r="F62" s="137"/>
      <c r="G62" s="176"/>
      <c r="H62" s="176"/>
      <c r="I62" s="176"/>
      <c r="J62" s="176"/>
      <c r="K62" s="176"/>
      <c r="L62" s="176"/>
      <c r="M62" s="176"/>
      <c r="N62" s="176"/>
      <c r="O62" s="176"/>
    </row>
    <row r="63" spans="2:15" x14ac:dyDescent="0.2">
      <c r="B63" s="139"/>
      <c r="C63" s="139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pans="2:15" x14ac:dyDescent="0.2">
      <c r="B64" s="139"/>
      <c r="C64" s="139"/>
      <c r="D64" s="137"/>
      <c r="E64" s="137"/>
      <c r="F64" s="137"/>
      <c r="G64" s="139"/>
      <c r="H64" s="139"/>
      <c r="I64" s="139"/>
      <c r="J64" s="139"/>
      <c r="K64" s="139"/>
      <c r="L64" s="139"/>
      <c r="M64" s="139"/>
      <c r="N64" s="139"/>
      <c r="O64" s="139"/>
    </row>
    <row r="65" spans="5:5" s="139" customFormat="1" x14ac:dyDescent="0.2">
      <c r="E65" s="176"/>
    </row>
    <row r="66" spans="5:5" s="139" customFormat="1" x14ac:dyDescent="0.2">
      <c r="E66" s="137"/>
    </row>
    <row r="67" spans="5:5" s="139" customFormat="1" x14ac:dyDescent="0.2">
      <c r="E67" s="137"/>
    </row>
    <row r="68" spans="5:5" s="139" customFormat="1" x14ac:dyDescent="0.2"/>
    <row r="69" spans="5:5" s="139" customFormat="1" x14ac:dyDescent="0.2"/>
    <row r="70" spans="5:5" s="139" customFormat="1" x14ac:dyDescent="0.2"/>
    <row r="71" spans="5:5" s="139" customFormat="1" x14ac:dyDescent="0.2"/>
    <row r="72" spans="5:5" s="139" customFormat="1" x14ac:dyDescent="0.2"/>
    <row r="73" spans="5:5" s="139" customFormat="1" x14ac:dyDescent="0.2"/>
    <row r="74" spans="5:5" s="139" customFormat="1" x14ac:dyDescent="0.2"/>
    <row r="75" spans="5:5" s="139" customFormat="1" x14ac:dyDescent="0.2"/>
    <row r="76" spans="5:5" s="139" customFormat="1" x14ac:dyDescent="0.2"/>
    <row r="77" spans="5:5" s="139" customFormat="1" x14ac:dyDescent="0.2"/>
    <row r="78" spans="5:5" s="139" customFormat="1" x14ac:dyDescent="0.2"/>
    <row r="79" spans="5:5" s="139" customFormat="1" x14ac:dyDescent="0.2"/>
    <row r="80" spans="5:5" s="139" customFormat="1" x14ac:dyDescent="0.2"/>
  </sheetData>
  <mergeCells count="22">
    <mergeCell ref="B24:B26"/>
    <mergeCell ref="B1:O1"/>
    <mergeCell ref="B3:B4"/>
    <mergeCell ref="C3:C4"/>
    <mergeCell ref="D3:F3"/>
    <mergeCell ref="G3:O3"/>
    <mergeCell ref="B5:B8"/>
    <mergeCell ref="B9:B11"/>
    <mergeCell ref="B12:B14"/>
    <mergeCell ref="B15:B17"/>
    <mergeCell ref="B18:B20"/>
    <mergeCell ref="B21:B23"/>
    <mergeCell ref="B47:B50"/>
    <mergeCell ref="B51:B54"/>
    <mergeCell ref="B55:B58"/>
    <mergeCell ref="B59:C59"/>
    <mergeCell ref="B28:B31"/>
    <mergeCell ref="B32:B34"/>
    <mergeCell ref="B35:B36"/>
    <mergeCell ref="B37:B40"/>
    <mergeCell ref="B41:B44"/>
    <mergeCell ref="B45:B46"/>
  </mergeCells>
  <pageMargins left="0" right="0" top="0.59055118110236227" bottom="0" header="0" footer="0"/>
  <pageSetup paperSize="9" scale="57" orientation="landscape" r:id="rId1"/>
  <headerFooter alignWithMargins="0"/>
  <rowBreaks count="1" manualBreakCount="1">
    <brk id="62" max="16383" man="1"/>
  </rowBreaks>
  <colBreaks count="1" manualBreakCount="1">
    <brk id="15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0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8.42578125" style="140" bestFit="1" customWidth="1"/>
    <col min="4" max="7" width="16.140625" style="140" customWidth="1"/>
    <col min="8" max="15" width="16.140625" style="140"/>
    <col min="16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8.42578125" style="140" bestFit="1" customWidth="1"/>
    <col min="260" max="263" width="16.140625" style="140" customWidth="1"/>
    <col min="264" max="512" width="16.140625" style="140"/>
    <col min="513" max="513" width="2" style="140" customWidth="1"/>
    <col min="514" max="514" width="24.85546875" style="140" bestFit="1" customWidth="1"/>
    <col min="515" max="515" width="28.42578125" style="140" bestFit="1" customWidth="1"/>
    <col min="516" max="519" width="16.140625" style="140" customWidth="1"/>
    <col min="520" max="768" width="16.140625" style="140"/>
    <col min="769" max="769" width="2" style="140" customWidth="1"/>
    <col min="770" max="770" width="24.85546875" style="140" bestFit="1" customWidth="1"/>
    <col min="771" max="771" width="28.42578125" style="140" bestFit="1" customWidth="1"/>
    <col min="772" max="775" width="16.140625" style="140" customWidth="1"/>
    <col min="776" max="1024" width="16.140625" style="140"/>
    <col min="1025" max="1025" width="2" style="140" customWidth="1"/>
    <col min="1026" max="1026" width="24.85546875" style="140" bestFit="1" customWidth="1"/>
    <col min="1027" max="1027" width="28.42578125" style="140" bestFit="1" customWidth="1"/>
    <col min="1028" max="1031" width="16.140625" style="140" customWidth="1"/>
    <col min="1032" max="1280" width="16.140625" style="140"/>
    <col min="1281" max="1281" width="2" style="140" customWidth="1"/>
    <col min="1282" max="1282" width="24.85546875" style="140" bestFit="1" customWidth="1"/>
    <col min="1283" max="1283" width="28.42578125" style="140" bestFit="1" customWidth="1"/>
    <col min="1284" max="1287" width="16.140625" style="140" customWidth="1"/>
    <col min="1288" max="1536" width="16.140625" style="140"/>
    <col min="1537" max="1537" width="2" style="140" customWidth="1"/>
    <col min="1538" max="1538" width="24.85546875" style="140" bestFit="1" customWidth="1"/>
    <col min="1539" max="1539" width="28.42578125" style="140" bestFit="1" customWidth="1"/>
    <col min="1540" max="1543" width="16.140625" style="140" customWidth="1"/>
    <col min="1544" max="1792" width="16.140625" style="140"/>
    <col min="1793" max="1793" width="2" style="140" customWidth="1"/>
    <col min="1794" max="1794" width="24.85546875" style="140" bestFit="1" customWidth="1"/>
    <col min="1795" max="1795" width="28.42578125" style="140" bestFit="1" customWidth="1"/>
    <col min="1796" max="1799" width="16.140625" style="140" customWidth="1"/>
    <col min="1800" max="2048" width="16.140625" style="140"/>
    <col min="2049" max="2049" width="2" style="140" customWidth="1"/>
    <col min="2050" max="2050" width="24.85546875" style="140" bestFit="1" customWidth="1"/>
    <col min="2051" max="2051" width="28.42578125" style="140" bestFit="1" customWidth="1"/>
    <col min="2052" max="2055" width="16.140625" style="140" customWidth="1"/>
    <col min="2056" max="2304" width="16.140625" style="140"/>
    <col min="2305" max="2305" width="2" style="140" customWidth="1"/>
    <col min="2306" max="2306" width="24.85546875" style="140" bestFit="1" customWidth="1"/>
    <col min="2307" max="2307" width="28.42578125" style="140" bestFit="1" customWidth="1"/>
    <col min="2308" max="2311" width="16.140625" style="140" customWidth="1"/>
    <col min="2312" max="2560" width="16.140625" style="140"/>
    <col min="2561" max="2561" width="2" style="140" customWidth="1"/>
    <col min="2562" max="2562" width="24.85546875" style="140" bestFit="1" customWidth="1"/>
    <col min="2563" max="2563" width="28.42578125" style="140" bestFit="1" customWidth="1"/>
    <col min="2564" max="2567" width="16.140625" style="140" customWidth="1"/>
    <col min="2568" max="2816" width="16.140625" style="140"/>
    <col min="2817" max="2817" width="2" style="140" customWidth="1"/>
    <col min="2818" max="2818" width="24.85546875" style="140" bestFit="1" customWidth="1"/>
    <col min="2819" max="2819" width="28.42578125" style="140" bestFit="1" customWidth="1"/>
    <col min="2820" max="2823" width="16.140625" style="140" customWidth="1"/>
    <col min="2824" max="3072" width="16.140625" style="140"/>
    <col min="3073" max="3073" width="2" style="140" customWidth="1"/>
    <col min="3074" max="3074" width="24.85546875" style="140" bestFit="1" customWidth="1"/>
    <col min="3075" max="3075" width="28.42578125" style="140" bestFit="1" customWidth="1"/>
    <col min="3076" max="3079" width="16.140625" style="140" customWidth="1"/>
    <col min="3080" max="3328" width="16.140625" style="140"/>
    <col min="3329" max="3329" width="2" style="140" customWidth="1"/>
    <col min="3330" max="3330" width="24.85546875" style="140" bestFit="1" customWidth="1"/>
    <col min="3331" max="3331" width="28.42578125" style="140" bestFit="1" customWidth="1"/>
    <col min="3332" max="3335" width="16.140625" style="140" customWidth="1"/>
    <col min="3336" max="3584" width="16.140625" style="140"/>
    <col min="3585" max="3585" width="2" style="140" customWidth="1"/>
    <col min="3586" max="3586" width="24.85546875" style="140" bestFit="1" customWidth="1"/>
    <col min="3587" max="3587" width="28.42578125" style="140" bestFit="1" customWidth="1"/>
    <col min="3588" max="3591" width="16.140625" style="140" customWidth="1"/>
    <col min="3592" max="3840" width="16.140625" style="140"/>
    <col min="3841" max="3841" width="2" style="140" customWidth="1"/>
    <col min="3842" max="3842" width="24.85546875" style="140" bestFit="1" customWidth="1"/>
    <col min="3843" max="3843" width="28.42578125" style="140" bestFit="1" customWidth="1"/>
    <col min="3844" max="3847" width="16.140625" style="140" customWidth="1"/>
    <col min="3848" max="4096" width="16.140625" style="140"/>
    <col min="4097" max="4097" width="2" style="140" customWidth="1"/>
    <col min="4098" max="4098" width="24.85546875" style="140" bestFit="1" customWidth="1"/>
    <col min="4099" max="4099" width="28.42578125" style="140" bestFit="1" customWidth="1"/>
    <col min="4100" max="4103" width="16.140625" style="140" customWidth="1"/>
    <col min="4104" max="4352" width="16.140625" style="140"/>
    <col min="4353" max="4353" width="2" style="140" customWidth="1"/>
    <col min="4354" max="4354" width="24.85546875" style="140" bestFit="1" customWidth="1"/>
    <col min="4355" max="4355" width="28.42578125" style="140" bestFit="1" customWidth="1"/>
    <col min="4356" max="4359" width="16.140625" style="140" customWidth="1"/>
    <col min="4360" max="4608" width="16.140625" style="140"/>
    <col min="4609" max="4609" width="2" style="140" customWidth="1"/>
    <col min="4610" max="4610" width="24.85546875" style="140" bestFit="1" customWidth="1"/>
    <col min="4611" max="4611" width="28.42578125" style="140" bestFit="1" customWidth="1"/>
    <col min="4612" max="4615" width="16.140625" style="140" customWidth="1"/>
    <col min="4616" max="4864" width="16.140625" style="140"/>
    <col min="4865" max="4865" width="2" style="140" customWidth="1"/>
    <col min="4866" max="4866" width="24.85546875" style="140" bestFit="1" customWidth="1"/>
    <col min="4867" max="4867" width="28.42578125" style="140" bestFit="1" customWidth="1"/>
    <col min="4868" max="4871" width="16.140625" style="140" customWidth="1"/>
    <col min="4872" max="5120" width="16.140625" style="140"/>
    <col min="5121" max="5121" width="2" style="140" customWidth="1"/>
    <col min="5122" max="5122" width="24.85546875" style="140" bestFit="1" customWidth="1"/>
    <col min="5123" max="5123" width="28.42578125" style="140" bestFit="1" customWidth="1"/>
    <col min="5124" max="5127" width="16.140625" style="140" customWidth="1"/>
    <col min="5128" max="5376" width="16.140625" style="140"/>
    <col min="5377" max="5377" width="2" style="140" customWidth="1"/>
    <col min="5378" max="5378" width="24.85546875" style="140" bestFit="1" customWidth="1"/>
    <col min="5379" max="5379" width="28.42578125" style="140" bestFit="1" customWidth="1"/>
    <col min="5380" max="5383" width="16.140625" style="140" customWidth="1"/>
    <col min="5384" max="5632" width="16.140625" style="140"/>
    <col min="5633" max="5633" width="2" style="140" customWidth="1"/>
    <col min="5634" max="5634" width="24.85546875" style="140" bestFit="1" customWidth="1"/>
    <col min="5635" max="5635" width="28.42578125" style="140" bestFit="1" customWidth="1"/>
    <col min="5636" max="5639" width="16.140625" style="140" customWidth="1"/>
    <col min="5640" max="5888" width="16.140625" style="140"/>
    <col min="5889" max="5889" width="2" style="140" customWidth="1"/>
    <col min="5890" max="5890" width="24.85546875" style="140" bestFit="1" customWidth="1"/>
    <col min="5891" max="5891" width="28.42578125" style="140" bestFit="1" customWidth="1"/>
    <col min="5892" max="5895" width="16.140625" style="140" customWidth="1"/>
    <col min="5896" max="6144" width="16.140625" style="140"/>
    <col min="6145" max="6145" width="2" style="140" customWidth="1"/>
    <col min="6146" max="6146" width="24.85546875" style="140" bestFit="1" customWidth="1"/>
    <col min="6147" max="6147" width="28.42578125" style="140" bestFit="1" customWidth="1"/>
    <col min="6148" max="6151" width="16.140625" style="140" customWidth="1"/>
    <col min="6152" max="6400" width="16.140625" style="140"/>
    <col min="6401" max="6401" width="2" style="140" customWidth="1"/>
    <col min="6402" max="6402" width="24.85546875" style="140" bestFit="1" customWidth="1"/>
    <col min="6403" max="6403" width="28.42578125" style="140" bestFit="1" customWidth="1"/>
    <col min="6404" max="6407" width="16.140625" style="140" customWidth="1"/>
    <col min="6408" max="6656" width="16.140625" style="140"/>
    <col min="6657" max="6657" width="2" style="140" customWidth="1"/>
    <col min="6658" max="6658" width="24.85546875" style="140" bestFit="1" customWidth="1"/>
    <col min="6659" max="6659" width="28.42578125" style="140" bestFit="1" customWidth="1"/>
    <col min="6660" max="6663" width="16.140625" style="140" customWidth="1"/>
    <col min="6664" max="6912" width="16.140625" style="140"/>
    <col min="6913" max="6913" width="2" style="140" customWidth="1"/>
    <col min="6914" max="6914" width="24.85546875" style="140" bestFit="1" customWidth="1"/>
    <col min="6915" max="6915" width="28.42578125" style="140" bestFit="1" customWidth="1"/>
    <col min="6916" max="6919" width="16.140625" style="140" customWidth="1"/>
    <col min="6920" max="7168" width="16.140625" style="140"/>
    <col min="7169" max="7169" width="2" style="140" customWidth="1"/>
    <col min="7170" max="7170" width="24.85546875" style="140" bestFit="1" customWidth="1"/>
    <col min="7171" max="7171" width="28.42578125" style="140" bestFit="1" customWidth="1"/>
    <col min="7172" max="7175" width="16.140625" style="140" customWidth="1"/>
    <col min="7176" max="7424" width="16.140625" style="140"/>
    <col min="7425" max="7425" width="2" style="140" customWidth="1"/>
    <col min="7426" max="7426" width="24.85546875" style="140" bestFit="1" customWidth="1"/>
    <col min="7427" max="7427" width="28.42578125" style="140" bestFit="1" customWidth="1"/>
    <col min="7428" max="7431" width="16.140625" style="140" customWidth="1"/>
    <col min="7432" max="7680" width="16.140625" style="140"/>
    <col min="7681" max="7681" width="2" style="140" customWidth="1"/>
    <col min="7682" max="7682" width="24.85546875" style="140" bestFit="1" customWidth="1"/>
    <col min="7683" max="7683" width="28.42578125" style="140" bestFit="1" customWidth="1"/>
    <col min="7684" max="7687" width="16.140625" style="140" customWidth="1"/>
    <col min="7688" max="7936" width="16.140625" style="140"/>
    <col min="7937" max="7937" width="2" style="140" customWidth="1"/>
    <col min="7938" max="7938" width="24.85546875" style="140" bestFit="1" customWidth="1"/>
    <col min="7939" max="7939" width="28.42578125" style="140" bestFit="1" customWidth="1"/>
    <col min="7940" max="7943" width="16.140625" style="140" customWidth="1"/>
    <col min="7944" max="8192" width="16.140625" style="140"/>
    <col min="8193" max="8193" width="2" style="140" customWidth="1"/>
    <col min="8194" max="8194" width="24.85546875" style="140" bestFit="1" customWidth="1"/>
    <col min="8195" max="8195" width="28.42578125" style="140" bestFit="1" customWidth="1"/>
    <col min="8196" max="8199" width="16.140625" style="140" customWidth="1"/>
    <col min="8200" max="8448" width="16.140625" style="140"/>
    <col min="8449" max="8449" width="2" style="140" customWidth="1"/>
    <col min="8450" max="8450" width="24.85546875" style="140" bestFit="1" customWidth="1"/>
    <col min="8451" max="8451" width="28.42578125" style="140" bestFit="1" customWidth="1"/>
    <col min="8452" max="8455" width="16.140625" style="140" customWidth="1"/>
    <col min="8456" max="8704" width="16.140625" style="140"/>
    <col min="8705" max="8705" width="2" style="140" customWidth="1"/>
    <col min="8706" max="8706" width="24.85546875" style="140" bestFit="1" customWidth="1"/>
    <col min="8707" max="8707" width="28.42578125" style="140" bestFit="1" customWidth="1"/>
    <col min="8708" max="8711" width="16.140625" style="140" customWidth="1"/>
    <col min="8712" max="8960" width="16.140625" style="140"/>
    <col min="8961" max="8961" width="2" style="140" customWidth="1"/>
    <col min="8962" max="8962" width="24.85546875" style="140" bestFit="1" customWidth="1"/>
    <col min="8963" max="8963" width="28.42578125" style="140" bestFit="1" customWidth="1"/>
    <col min="8964" max="8967" width="16.140625" style="140" customWidth="1"/>
    <col min="8968" max="9216" width="16.140625" style="140"/>
    <col min="9217" max="9217" width="2" style="140" customWidth="1"/>
    <col min="9218" max="9218" width="24.85546875" style="140" bestFit="1" customWidth="1"/>
    <col min="9219" max="9219" width="28.42578125" style="140" bestFit="1" customWidth="1"/>
    <col min="9220" max="9223" width="16.140625" style="140" customWidth="1"/>
    <col min="9224" max="9472" width="16.140625" style="140"/>
    <col min="9473" max="9473" width="2" style="140" customWidth="1"/>
    <col min="9474" max="9474" width="24.85546875" style="140" bestFit="1" customWidth="1"/>
    <col min="9475" max="9475" width="28.42578125" style="140" bestFit="1" customWidth="1"/>
    <col min="9476" max="9479" width="16.140625" style="140" customWidth="1"/>
    <col min="9480" max="9728" width="16.140625" style="140"/>
    <col min="9729" max="9729" width="2" style="140" customWidth="1"/>
    <col min="9730" max="9730" width="24.85546875" style="140" bestFit="1" customWidth="1"/>
    <col min="9731" max="9731" width="28.42578125" style="140" bestFit="1" customWidth="1"/>
    <col min="9732" max="9735" width="16.140625" style="140" customWidth="1"/>
    <col min="9736" max="9984" width="16.140625" style="140"/>
    <col min="9985" max="9985" width="2" style="140" customWidth="1"/>
    <col min="9986" max="9986" width="24.85546875" style="140" bestFit="1" customWidth="1"/>
    <col min="9987" max="9987" width="28.42578125" style="140" bestFit="1" customWidth="1"/>
    <col min="9988" max="9991" width="16.140625" style="140" customWidth="1"/>
    <col min="9992" max="10240" width="16.140625" style="140"/>
    <col min="10241" max="10241" width="2" style="140" customWidth="1"/>
    <col min="10242" max="10242" width="24.85546875" style="140" bestFit="1" customWidth="1"/>
    <col min="10243" max="10243" width="28.42578125" style="140" bestFit="1" customWidth="1"/>
    <col min="10244" max="10247" width="16.140625" style="140" customWidth="1"/>
    <col min="10248" max="10496" width="16.140625" style="140"/>
    <col min="10497" max="10497" width="2" style="140" customWidth="1"/>
    <col min="10498" max="10498" width="24.85546875" style="140" bestFit="1" customWidth="1"/>
    <col min="10499" max="10499" width="28.42578125" style="140" bestFit="1" customWidth="1"/>
    <col min="10500" max="10503" width="16.140625" style="140" customWidth="1"/>
    <col min="10504" max="10752" width="16.140625" style="140"/>
    <col min="10753" max="10753" width="2" style="140" customWidth="1"/>
    <col min="10754" max="10754" width="24.85546875" style="140" bestFit="1" customWidth="1"/>
    <col min="10755" max="10755" width="28.42578125" style="140" bestFit="1" customWidth="1"/>
    <col min="10756" max="10759" width="16.140625" style="140" customWidth="1"/>
    <col min="10760" max="11008" width="16.140625" style="140"/>
    <col min="11009" max="11009" width="2" style="140" customWidth="1"/>
    <col min="11010" max="11010" width="24.85546875" style="140" bestFit="1" customWidth="1"/>
    <col min="11011" max="11011" width="28.42578125" style="140" bestFit="1" customWidth="1"/>
    <col min="11012" max="11015" width="16.140625" style="140" customWidth="1"/>
    <col min="11016" max="11264" width="16.140625" style="140"/>
    <col min="11265" max="11265" width="2" style="140" customWidth="1"/>
    <col min="11266" max="11266" width="24.85546875" style="140" bestFit="1" customWidth="1"/>
    <col min="11267" max="11267" width="28.42578125" style="140" bestFit="1" customWidth="1"/>
    <col min="11268" max="11271" width="16.140625" style="140" customWidth="1"/>
    <col min="11272" max="11520" width="16.140625" style="140"/>
    <col min="11521" max="11521" width="2" style="140" customWidth="1"/>
    <col min="11522" max="11522" width="24.85546875" style="140" bestFit="1" customWidth="1"/>
    <col min="11523" max="11523" width="28.42578125" style="140" bestFit="1" customWidth="1"/>
    <col min="11524" max="11527" width="16.140625" style="140" customWidth="1"/>
    <col min="11528" max="11776" width="16.140625" style="140"/>
    <col min="11777" max="11777" width="2" style="140" customWidth="1"/>
    <col min="11778" max="11778" width="24.85546875" style="140" bestFit="1" customWidth="1"/>
    <col min="11779" max="11779" width="28.42578125" style="140" bestFit="1" customWidth="1"/>
    <col min="11780" max="11783" width="16.140625" style="140" customWidth="1"/>
    <col min="11784" max="12032" width="16.140625" style="140"/>
    <col min="12033" max="12033" width="2" style="140" customWidth="1"/>
    <col min="12034" max="12034" width="24.85546875" style="140" bestFit="1" customWidth="1"/>
    <col min="12035" max="12035" width="28.42578125" style="140" bestFit="1" customWidth="1"/>
    <col min="12036" max="12039" width="16.140625" style="140" customWidth="1"/>
    <col min="12040" max="12288" width="16.140625" style="140"/>
    <col min="12289" max="12289" width="2" style="140" customWidth="1"/>
    <col min="12290" max="12290" width="24.85546875" style="140" bestFit="1" customWidth="1"/>
    <col min="12291" max="12291" width="28.42578125" style="140" bestFit="1" customWidth="1"/>
    <col min="12292" max="12295" width="16.140625" style="140" customWidth="1"/>
    <col min="12296" max="12544" width="16.140625" style="140"/>
    <col min="12545" max="12545" width="2" style="140" customWidth="1"/>
    <col min="12546" max="12546" width="24.85546875" style="140" bestFit="1" customWidth="1"/>
    <col min="12547" max="12547" width="28.42578125" style="140" bestFit="1" customWidth="1"/>
    <col min="12548" max="12551" width="16.140625" style="140" customWidth="1"/>
    <col min="12552" max="12800" width="16.140625" style="140"/>
    <col min="12801" max="12801" width="2" style="140" customWidth="1"/>
    <col min="12802" max="12802" width="24.85546875" style="140" bestFit="1" customWidth="1"/>
    <col min="12803" max="12803" width="28.42578125" style="140" bestFit="1" customWidth="1"/>
    <col min="12804" max="12807" width="16.140625" style="140" customWidth="1"/>
    <col min="12808" max="13056" width="16.140625" style="140"/>
    <col min="13057" max="13057" width="2" style="140" customWidth="1"/>
    <col min="13058" max="13058" width="24.85546875" style="140" bestFit="1" customWidth="1"/>
    <col min="13059" max="13059" width="28.42578125" style="140" bestFit="1" customWidth="1"/>
    <col min="13060" max="13063" width="16.140625" style="140" customWidth="1"/>
    <col min="13064" max="13312" width="16.140625" style="140"/>
    <col min="13313" max="13313" width="2" style="140" customWidth="1"/>
    <col min="13314" max="13314" width="24.85546875" style="140" bestFit="1" customWidth="1"/>
    <col min="13315" max="13315" width="28.42578125" style="140" bestFit="1" customWidth="1"/>
    <col min="13316" max="13319" width="16.140625" style="140" customWidth="1"/>
    <col min="13320" max="13568" width="16.140625" style="140"/>
    <col min="13569" max="13569" width="2" style="140" customWidth="1"/>
    <col min="13570" max="13570" width="24.85546875" style="140" bestFit="1" customWidth="1"/>
    <col min="13571" max="13571" width="28.42578125" style="140" bestFit="1" customWidth="1"/>
    <col min="13572" max="13575" width="16.140625" style="140" customWidth="1"/>
    <col min="13576" max="13824" width="16.140625" style="140"/>
    <col min="13825" max="13825" width="2" style="140" customWidth="1"/>
    <col min="13826" max="13826" width="24.85546875" style="140" bestFit="1" customWidth="1"/>
    <col min="13827" max="13827" width="28.42578125" style="140" bestFit="1" customWidth="1"/>
    <col min="13828" max="13831" width="16.140625" style="140" customWidth="1"/>
    <col min="13832" max="14080" width="16.140625" style="140"/>
    <col min="14081" max="14081" width="2" style="140" customWidth="1"/>
    <col min="14082" max="14082" width="24.85546875" style="140" bestFit="1" customWidth="1"/>
    <col min="14083" max="14083" width="28.42578125" style="140" bestFit="1" customWidth="1"/>
    <col min="14084" max="14087" width="16.140625" style="140" customWidth="1"/>
    <col min="14088" max="14336" width="16.140625" style="140"/>
    <col min="14337" max="14337" width="2" style="140" customWidth="1"/>
    <col min="14338" max="14338" width="24.85546875" style="140" bestFit="1" customWidth="1"/>
    <col min="14339" max="14339" width="28.42578125" style="140" bestFit="1" customWidth="1"/>
    <col min="14340" max="14343" width="16.140625" style="140" customWidth="1"/>
    <col min="14344" max="14592" width="16.140625" style="140"/>
    <col min="14593" max="14593" width="2" style="140" customWidth="1"/>
    <col min="14594" max="14594" width="24.85546875" style="140" bestFit="1" customWidth="1"/>
    <col min="14595" max="14595" width="28.42578125" style="140" bestFit="1" customWidth="1"/>
    <col min="14596" max="14599" width="16.140625" style="140" customWidth="1"/>
    <col min="14600" max="14848" width="16.140625" style="140"/>
    <col min="14849" max="14849" width="2" style="140" customWidth="1"/>
    <col min="14850" max="14850" width="24.85546875" style="140" bestFit="1" customWidth="1"/>
    <col min="14851" max="14851" width="28.42578125" style="140" bestFit="1" customWidth="1"/>
    <col min="14852" max="14855" width="16.140625" style="140" customWidth="1"/>
    <col min="14856" max="15104" width="16.140625" style="140"/>
    <col min="15105" max="15105" width="2" style="140" customWidth="1"/>
    <col min="15106" max="15106" width="24.85546875" style="140" bestFit="1" customWidth="1"/>
    <col min="15107" max="15107" width="28.42578125" style="140" bestFit="1" customWidth="1"/>
    <col min="15108" max="15111" width="16.140625" style="140" customWidth="1"/>
    <col min="15112" max="15360" width="16.140625" style="140"/>
    <col min="15361" max="15361" width="2" style="140" customWidth="1"/>
    <col min="15362" max="15362" width="24.85546875" style="140" bestFit="1" customWidth="1"/>
    <col min="15363" max="15363" width="28.42578125" style="140" bestFit="1" customWidth="1"/>
    <col min="15364" max="15367" width="16.140625" style="140" customWidth="1"/>
    <col min="15368" max="15616" width="16.140625" style="140"/>
    <col min="15617" max="15617" width="2" style="140" customWidth="1"/>
    <col min="15618" max="15618" width="24.85546875" style="140" bestFit="1" customWidth="1"/>
    <col min="15619" max="15619" width="28.42578125" style="140" bestFit="1" customWidth="1"/>
    <col min="15620" max="15623" width="16.140625" style="140" customWidth="1"/>
    <col min="15624" max="15872" width="16.140625" style="140"/>
    <col min="15873" max="15873" width="2" style="140" customWidth="1"/>
    <col min="15874" max="15874" width="24.85546875" style="140" bestFit="1" customWidth="1"/>
    <col min="15875" max="15875" width="28.42578125" style="140" bestFit="1" customWidth="1"/>
    <col min="15876" max="15879" width="16.140625" style="140" customWidth="1"/>
    <col min="15880" max="16128" width="16.140625" style="140"/>
    <col min="16129" max="16129" width="2" style="140" customWidth="1"/>
    <col min="16130" max="16130" width="24.85546875" style="140" bestFit="1" customWidth="1"/>
    <col min="16131" max="16131" width="28.42578125" style="140" bestFit="1" customWidth="1"/>
    <col min="16132" max="16135" width="16.140625" style="140" customWidth="1"/>
    <col min="16136" max="16384" width="16.140625" style="140"/>
  </cols>
  <sheetData>
    <row r="1" spans="1:43" s="138" customFormat="1" ht="23.25" customHeight="1" x14ac:dyDescent="0.2">
      <c r="A1" s="137"/>
      <c r="B1" s="447" t="s">
        <v>96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6"/>
      <c r="N3" s="456"/>
      <c r="O3" s="457"/>
    </row>
    <row r="4" spans="1:43" ht="116.1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B5" s="460" t="s">
        <v>46</v>
      </c>
      <c r="C5" s="261" t="s">
        <v>47</v>
      </c>
      <c r="D5" s="262">
        <f>E5+F5</f>
        <v>143429809.41400081</v>
      </c>
      <c r="E5" s="263">
        <v>5206196.7814999996</v>
      </c>
      <c r="F5" s="264">
        <v>138223612.6325008</v>
      </c>
      <c r="G5" s="265" t="s">
        <v>108</v>
      </c>
      <c r="H5" s="266"/>
      <c r="I5" s="263">
        <v>26979.886200000001</v>
      </c>
      <c r="J5" s="263">
        <v>290903.80598999991</v>
      </c>
      <c r="K5" s="263">
        <v>213108404.87349966</v>
      </c>
      <c r="L5" s="264"/>
      <c r="M5" s="264">
        <f>K5-L5</f>
        <v>213108404.87349966</v>
      </c>
      <c r="N5" s="264">
        <v>47.988</v>
      </c>
      <c r="O5" s="267" t="s">
        <v>108</v>
      </c>
    </row>
    <row r="6" spans="1:43" ht="12.75" x14ac:dyDescent="0.2">
      <c r="B6" s="461"/>
      <c r="C6" s="268" t="s">
        <v>48</v>
      </c>
      <c r="D6" s="269">
        <f>E6+F6</f>
        <v>32657279.034400001</v>
      </c>
      <c r="E6" s="270">
        <v>225260.36079999999</v>
      </c>
      <c r="F6" s="271">
        <v>32432018.673599999</v>
      </c>
      <c r="G6" s="272">
        <v>11849.55</v>
      </c>
      <c r="H6" s="273">
        <v>542.83000000000004</v>
      </c>
      <c r="I6" s="270" t="s">
        <v>108</v>
      </c>
      <c r="J6" s="270">
        <v>1882.8327300000003</v>
      </c>
      <c r="K6" s="270">
        <v>9997837.4087000173</v>
      </c>
      <c r="L6" s="271"/>
      <c r="M6" s="271">
        <f t="shared" ref="M6:M56" si="0">K6-L6</f>
        <v>9997837.4087000173</v>
      </c>
      <c r="N6" s="274"/>
      <c r="O6" s="275"/>
    </row>
    <row r="7" spans="1:43" ht="12.75" x14ac:dyDescent="0.2">
      <c r="B7" s="461"/>
      <c r="C7" s="268" t="s">
        <v>49</v>
      </c>
      <c r="D7" s="269" t="s">
        <v>108</v>
      </c>
      <c r="E7" s="276" t="s">
        <v>108</v>
      </c>
      <c r="F7" s="277">
        <v>37786805.159899987</v>
      </c>
      <c r="G7" s="278" t="s">
        <v>108</v>
      </c>
      <c r="H7" s="279" t="s">
        <v>108</v>
      </c>
      <c r="I7" s="276" t="s">
        <v>108</v>
      </c>
      <c r="J7" s="276" t="s">
        <v>108</v>
      </c>
      <c r="K7" s="276">
        <v>27144084.916799866</v>
      </c>
      <c r="L7" s="277"/>
      <c r="M7" s="277">
        <f t="shared" si="0"/>
        <v>27144084.916799866</v>
      </c>
      <c r="N7" s="277"/>
      <c r="O7" s="280"/>
    </row>
    <row r="8" spans="1:43" ht="12.75" x14ac:dyDescent="0.2">
      <c r="B8" s="461"/>
      <c r="C8" s="281" t="s">
        <v>50</v>
      </c>
      <c r="D8" s="282" t="s">
        <v>108</v>
      </c>
      <c r="E8" s="283" t="s">
        <v>108</v>
      </c>
      <c r="F8" s="284" t="s">
        <v>108</v>
      </c>
      <c r="G8" s="285" t="s">
        <v>108</v>
      </c>
      <c r="H8" s="286"/>
      <c r="I8" s="283" t="s">
        <v>108</v>
      </c>
      <c r="J8" s="283"/>
      <c r="K8" s="283" t="s">
        <v>108</v>
      </c>
      <c r="L8" s="284"/>
      <c r="M8" s="284" t="s">
        <v>108</v>
      </c>
      <c r="N8" s="284"/>
      <c r="O8" s="287"/>
    </row>
    <row r="9" spans="1:43" ht="12.75" x14ac:dyDescent="0.2">
      <c r="B9" s="458" t="s">
        <v>51</v>
      </c>
      <c r="C9" s="288" t="s">
        <v>47</v>
      </c>
      <c r="D9" s="289">
        <f>E9+F9</f>
        <v>1584374.0334000001</v>
      </c>
      <c r="E9" s="290"/>
      <c r="F9" s="291">
        <v>1584374.0334000001</v>
      </c>
      <c r="G9" s="292"/>
      <c r="H9" s="293"/>
      <c r="I9" s="294"/>
      <c r="J9" s="290">
        <v>2907.6769999999997</v>
      </c>
      <c r="K9" s="290">
        <v>367586.55000000005</v>
      </c>
      <c r="L9" s="291"/>
      <c r="M9" s="291">
        <f t="shared" si="0"/>
        <v>367586.55000000005</v>
      </c>
      <c r="N9" s="291"/>
      <c r="O9" s="295"/>
    </row>
    <row r="10" spans="1:43" ht="12.75" x14ac:dyDescent="0.2">
      <c r="B10" s="459"/>
      <c r="C10" s="268" t="s">
        <v>48</v>
      </c>
      <c r="D10" s="269">
        <f>E10+F10</f>
        <v>917274.12459999998</v>
      </c>
      <c r="E10" s="276">
        <v>152940</v>
      </c>
      <c r="F10" s="277">
        <v>764334.12459999998</v>
      </c>
      <c r="G10" s="278"/>
      <c r="H10" s="279"/>
      <c r="I10" s="296"/>
      <c r="J10" s="276" t="s">
        <v>108</v>
      </c>
      <c r="K10" s="276">
        <v>215243.24</v>
      </c>
      <c r="L10" s="277"/>
      <c r="M10" s="277">
        <v>215243.24</v>
      </c>
      <c r="N10" s="277"/>
      <c r="O10" s="280">
        <v>45</v>
      </c>
    </row>
    <row r="11" spans="1:43" ht="12.75" x14ac:dyDescent="0.2">
      <c r="B11" s="459"/>
      <c r="C11" s="268" t="s">
        <v>49</v>
      </c>
      <c r="D11" s="269">
        <f>E11+F11</f>
        <v>868976.66200000001</v>
      </c>
      <c r="E11" s="276">
        <v>350000</v>
      </c>
      <c r="F11" s="297">
        <v>518976.66199999995</v>
      </c>
      <c r="G11" s="278"/>
      <c r="H11" s="276"/>
      <c r="I11" s="279"/>
      <c r="J11" s="276"/>
      <c r="K11" s="276">
        <v>146577.21</v>
      </c>
      <c r="L11" s="277"/>
      <c r="M11" s="277">
        <f t="shared" si="0"/>
        <v>146577.21</v>
      </c>
      <c r="N11" s="277"/>
      <c r="O11" s="280">
        <v>105</v>
      </c>
    </row>
    <row r="12" spans="1:43" ht="12.75" x14ac:dyDescent="0.2">
      <c r="B12" s="458" t="s">
        <v>52</v>
      </c>
      <c r="C12" s="288" t="s">
        <v>47</v>
      </c>
      <c r="D12" s="289" t="s">
        <v>108</v>
      </c>
      <c r="E12" s="290" t="s">
        <v>108</v>
      </c>
      <c r="F12" s="291">
        <v>950039.77360000007</v>
      </c>
      <c r="G12" s="292"/>
      <c r="H12" s="293"/>
      <c r="I12" s="294" t="s">
        <v>108</v>
      </c>
      <c r="J12" s="290" t="s">
        <v>108</v>
      </c>
      <c r="K12" s="290">
        <v>200108.14</v>
      </c>
      <c r="L12" s="291"/>
      <c r="M12" s="291">
        <f t="shared" si="0"/>
        <v>200108.14</v>
      </c>
      <c r="N12" s="291"/>
      <c r="O12" s="295"/>
    </row>
    <row r="13" spans="1:43" ht="12.75" x14ac:dyDescent="0.2">
      <c r="B13" s="459"/>
      <c r="C13" s="268" t="s">
        <v>48</v>
      </c>
      <c r="D13" s="269" t="s">
        <v>108</v>
      </c>
      <c r="E13" s="276" t="s">
        <v>108</v>
      </c>
      <c r="F13" s="277" t="s">
        <v>108</v>
      </c>
      <c r="G13" s="278"/>
      <c r="H13" s="279"/>
      <c r="I13" s="296"/>
      <c r="J13" s="276" t="s">
        <v>108</v>
      </c>
      <c r="K13" s="276" t="s">
        <v>108</v>
      </c>
      <c r="L13" s="277"/>
      <c r="M13" s="277" t="s">
        <v>108</v>
      </c>
      <c r="N13" s="277"/>
      <c r="O13" s="280"/>
    </row>
    <row r="14" spans="1:43" ht="12.75" x14ac:dyDescent="0.2">
      <c r="B14" s="459"/>
      <c r="C14" s="268" t="s">
        <v>49</v>
      </c>
      <c r="D14" s="269" t="s">
        <v>108</v>
      </c>
      <c r="E14" s="276" t="s">
        <v>108</v>
      </c>
      <c r="F14" s="297" t="s">
        <v>108</v>
      </c>
      <c r="G14" s="279"/>
      <c r="H14" s="276"/>
      <c r="I14" s="279"/>
      <c r="J14" s="276" t="s">
        <v>108</v>
      </c>
      <c r="K14" s="276" t="s">
        <v>108</v>
      </c>
      <c r="L14" s="277"/>
      <c r="M14" s="277" t="s">
        <v>108</v>
      </c>
      <c r="N14" s="277"/>
      <c r="O14" s="280"/>
    </row>
    <row r="15" spans="1:43" ht="12.75" x14ac:dyDescent="0.2">
      <c r="B15" s="460"/>
      <c r="C15" s="281" t="s">
        <v>50</v>
      </c>
      <c r="D15" s="282">
        <f>E15+F15</f>
        <v>0</v>
      </c>
      <c r="E15" s="284"/>
      <c r="F15" s="284"/>
      <c r="G15" s="272"/>
      <c r="H15" s="273"/>
      <c r="I15" s="270"/>
      <c r="J15" s="270"/>
      <c r="K15" s="270"/>
      <c r="L15" s="271"/>
      <c r="M15" s="271">
        <f t="shared" si="0"/>
        <v>0</v>
      </c>
      <c r="N15" s="271"/>
      <c r="O15" s="275"/>
    </row>
    <row r="16" spans="1:43" ht="12.75" x14ac:dyDescent="0.2">
      <c r="B16" s="458" t="s">
        <v>53</v>
      </c>
      <c r="C16" s="288" t="s">
        <v>47</v>
      </c>
      <c r="D16" s="289">
        <f>E16+F16</f>
        <v>348031.2</v>
      </c>
      <c r="E16" s="290"/>
      <c r="F16" s="291">
        <v>348031.2</v>
      </c>
      <c r="G16" s="292"/>
      <c r="H16" s="293"/>
      <c r="I16" s="293"/>
      <c r="J16" s="290" t="s">
        <v>108</v>
      </c>
      <c r="K16" s="290">
        <v>92287.8</v>
      </c>
      <c r="L16" s="291"/>
      <c r="M16" s="291">
        <f t="shared" si="0"/>
        <v>92287.8</v>
      </c>
      <c r="N16" s="291">
        <v>10</v>
      </c>
      <c r="O16" s="295"/>
    </row>
    <row r="17" spans="2:15" ht="12.75" x14ac:dyDescent="0.2">
      <c r="B17" s="459"/>
      <c r="C17" s="268" t="s">
        <v>48</v>
      </c>
      <c r="D17" s="269" t="s">
        <v>108</v>
      </c>
      <c r="E17" s="276"/>
      <c r="F17" s="277" t="s">
        <v>108</v>
      </c>
      <c r="G17" s="278"/>
      <c r="H17" s="279"/>
      <c r="I17" s="279"/>
      <c r="J17" s="276"/>
      <c r="K17" s="276" t="s">
        <v>108</v>
      </c>
      <c r="L17" s="277"/>
      <c r="M17" s="277" t="s">
        <v>108</v>
      </c>
      <c r="N17" s="277"/>
      <c r="O17" s="280"/>
    </row>
    <row r="18" spans="2:15" ht="12.75" x14ac:dyDescent="0.2">
      <c r="B18" s="459"/>
      <c r="C18" s="268" t="s">
        <v>48</v>
      </c>
      <c r="D18" s="269" t="s">
        <v>108</v>
      </c>
      <c r="E18" s="276"/>
      <c r="F18" s="298" t="s">
        <v>108</v>
      </c>
      <c r="G18" s="299"/>
      <c r="H18" s="300"/>
      <c r="I18" s="300"/>
      <c r="J18" s="301"/>
      <c r="K18" s="301" t="s">
        <v>108</v>
      </c>
      <c r="L18" s="298"/>
      <c r="M18" s="298" t="s">
        <v>108</v>
      </c>
      <c r="N18" s="298"/>
      <c r="O18" s="302"/>
    </row>
    <row r="19" spans="2:15" ht="12.75" x14ac:dyDescent="0.2">
      <c r="B19" s="458" t="s">
        <v>54</v>
      </c>
      <c r="C19" s="288" t="s">
        <v>47</v>
      </c>
      <c r="D19" s="289" t="s">
        <v>108</v>
      </c>
      <c r="E19" s="290"/>
      <c r="F19" s="291" t="s">
        <v>108</v>
      </c>
      <c r="G19" s="292"/>
      <c r="H19" s="293"/>
      <c r="I19" s="290"/>
      <c r="J19" s="290" t="s">
        <v>108</v>
      </c>
      <c r="K19" s="290" t="s">
        <v>108</v>
      </c>
      <c r="L19" s="291"/>
      <c r="M19" s="291" t="s">
        <v>108</v>
      </c>
      <c r="N19" s="291" t="s">
        <v>108</v>
      </c>
      <c r="O19" s="295"/>
    </row>
    <row r="20" spans="2:15" ht="12.75" x14ac:dyDescent="0.2">
      <c r="B20" s="459"/>
      <c r="C20" s="268" t="s">
        <v>48</v>
      </c>
      <c r="D20" s="269" t="s">
        <v>108</v>
      </c>
      <c r="E20" s="276"/>
      <c r="F20" s="279" t="s">
        <v>108</v>
      </c>
      <c r="G20" s="278" t="s">
        <v>108</v>
      </c>
      <c r="H20" s="279"/>
      <c r="I20" s="303"/>
      <c r="J20" s="276" t="s">
        <v>108</v>
      </c>
      <c r="K20" s="276" t="s">
        <v>108</v>
      </c>
      <c r="L20" s="277"/>
      <c r="M20" s="277" t="s">
        <v>108</v>
      </c>
      <c r="N20" s="277" t="s">
        <v>108</v>
      </c>
      <c r="O20" s="280"/>
    </row>
    <row r="21" spans="2:15" ht="12.75" x14ac:dyDescent="0.2">
      <c r="B21" s="459"/>
      <c r="C21" s="268" t="s">
        <v>49</v>
      </c>
      <c r="D21" s="262" t="s">
        <v>108</v>
      </c>
      <c r="E21" s="270"/>
      <c r="F21" s="271" t="s">
        <v>108</v>
      </c>
      <c r="G21" s="278"/>
      <c r="H21" s="276"/>
      <c r="I21" s="279"/>
      <c r="J21" s="276"/>
      <c r="K21" s="276" t="s">
        <v>108</v>
      </c>
      <c r="L21" s="277"/>
      <c r="M21" s="277" t="s">
        <v>108</v>
      </c>
      <c r="N21" s="277"/>
      <c r="O21" s="280"/>
    </row>
    <row r="22" spans="2:15" ht="12.75" x14ac:dyDescent="0.2">
      <c r="B22" s="461" t="s">
        <v>55</v>
      </c>
      <c r="C22" s="288" t="s">
        <v>47</v>
      </c>
      <c r="D22" s="289" t="s">
        <v>108</v>
      </c>
      <c r="E22" s="290"/>
      <c r="F22" s="291" t="s">
        <v>108</v>
      </c>
      <c r="G22" s="292" t="s">
        <v>108</v>
      </c>
      <c r="H22" s="293"/>
      <c r="I22" s="290" t="s">
        <v>108</v>
      </c>
      <c r="J22" s="290" t="s">
        <v>108</v>
      </c>
      <c r="K22" s="290" t="s">
        <v>108</v>
      </c>
      <c r="L22" s="291"/>
      <c r="M22" s="291" t="s">
        <v>108</v>
      </c>
      <c r="N22" s="291" t="s">
        <v>108</v>
      </c>
      <c r="O22" s="295" t="s">
        <v>108</v>
      </c>
    </row>
    <row r="23" spans="2:15" ht="12.75" x14ac:dyDescent="0.2">
      <c r="B23" s="461"/>
      <c r="C23" s="268" t="s">
        <v>48</v>
      </c>
      <c r="D23" s="269" t="s">
        <v>108</v>
      </c>
      <c r="E23" s="276"/>
      <c r="F23" s="277" t="s">
        <v>108</v>
      </c>
      <c r="G23" s="278"/>
      <c r="H23" s="279"/>
      <c r="I23" s="276"/>
      <c r="J23" s="276"/>
      <c r="K23" s="276" t="s">
        <v>108</v>
      </c>
      <c r="L23" s="277"/>
      <c r="M23" s="277" t="s">
        <v>108</v>
      </c>
      <c r="N23" s="277"/>
      <c r="O23" s="280"/>
    </row>
    <row r="24" spans="2:15" ht="12.75" x14ac:dyDescent="0.2">
      <c r="B24" s="461"/>
      <c r="C24" s="304" t="s">
        <v>49</v>
      </c>
      <c r="D24" s="262" t="s">
        <v>108</v>
      </c>
      <c r="E24" s="270" t="s">
        <v>108</v>
      </c>
      <c r="F24" s="271" t="s">
        <v>108</v>
      </c>
      <c r="G24" s="272"/>
      <c r="H24" s="273" t="s">
        <v>108</v>
      </c>
      <c r="I24" s="270"/>
      <c r="J24" s="270"/>
      <c r="K24" s="270" t="s">
        <v>108</v>
      </c>
      <c r="L24" s="271"/>
      <c r="M24" s="271" t="s">
        <v>108</v>
      </c>
      <c r="N24" s="271"/>
      <c r="O24" s="275"/>
    </row>
    <row r="25" spans="2:15" ht="12.75" x14ac:dyDescent="0.2">
      <c r="B25" s="458" t="s">
        <v>56</v>
      </c>
      <c r="C25" s="288" t="s">
        <v>47</v>
      </c>
      <c r="D25" s="289" t="s">
        <v>108</v>
      </c>
      <c r="E25" s="290" t="s">
        <v>108</v>
      </c>
      <c r="F25" s="291">
        <v>1389515.9529999997</v>
      </c>
      <c r="G25" s="292" t="s">
        <v>108</v>
      </c>
      <c r="H25" s="293" t="s">
        <v>108</v>
      </c>
      <c r="I25" s="290" t="s">
        <v>108</v>
      </c>
      <c r="J25" s="290" t="s">
        <v>108</v>
      </c>
      <c r="K25" s="290">
        <v>561675.67500000005</v>
      </c>
      <c r="L25" s="291"/>
      <c r="M25" s="291">
        <f t="shared" si="0"/>
        <v>561675.67500000005</v>
      </c>
      <c r="N25" s="291">
        <v>0.99</v>
      </c>
      <c r="O25" s="295" t="s">
        <v>108</v>
      </c>
    </row>
    <row r="26" spans="2:15" ht="12.75" x14ac:dyDescent="0.2">
      <c r="B26" s="459"/>
      <c r="C26" s="268" t="s">
        <v>48</v>
      </c>
      <c r="D26" s="269" t="s">
        <v>108</v>
      </c>
      <c r="E26" s="276" t="s">
        <v>108</v>
      </c>
      <c r="F26" s="277" t="s">
        <v>108</v>
      </c>
      <c r="G26" s="278" t="s">
        <v>108</v>
      </c>
      <c r="H26" s="279" t="s">
        <v>108</v>
      </c>
      <c r="I26" s="276"/>
      <c r="J26" s="276" t="s">
        <v>108</v>
      </c>
      <c r="K26" s="276" t="s">
        <v>108</v>
      </c>
      <c r="L26" s="277"/>
      <c r="M26" s="277" t="s">
        <v>108</v>
      </c>
      <c r="N26" s="277"/>
      <c r="O26" s="280" t="s">
        <v>108</v>
      </c>
    </row>
    <row r="27" spans="2:15" ht="12.75" x14ac:dyDescent="0.2">
      <c r="B27" s="459"/>
      <c r="C27" s="268" t="s">
        <v>49</v>
      </c>
      <c r="D27" s="269" t="s">
        <v>108</v>
      </c>
      <c r="E27" s="276" t="s">
        <v>108</v>
      </c>
      <c r="F27" s="297" t="s">
        <v>108</v>
      </c>
      <c r="G27" s="278" t="s">
        <v>108</v>
      </c>
      <c r="H27" s="279" t="s">
        <v>108</v>
      </c>
      <c r="I27" s="279"/>
      <c r="J27" s="276"/>
      <c r="K27" s="276" t="s">
        <v>108</v>
      </c>
      <c r="L27" s="277"/>
      <c r="M27" s="277" t="s">
        <v>108</v>
      </c>
      <c r="N27" s="277"/>
      <c r="O27" s="280" t="s">
        <v>108</v>
      </c>
    </row>
    <row r="28" spans="2:15" ht="12.75" x14ac:dyDescent="0.2">
      <c r="B28" s="260"/>
      <c r="C28" s="304" t="s">
        <v>50</v>
      </c>
      <c r="D28" s="269" t="s">
        <v>108</v>
      </c>
      <c r="E28" s="270" t="s">
        <v>108</v>
      </c>
      <c r="F28" s="305"/>
      <c r="G28" s="272" t="s">
        <v>108</v>
      </c>
      <c r="H28" s="273"/>
      <c r="I28" s="306"/>
      <c r="J28" s="270"/>
      <c r="K28" s="270"/>
      <c r="L28" s="271"/>
      <c r="M28" s="271">
        <f t="shared" si="0"/>
        <v>0</v>
      </c>
      <c r="N28" s="271"/>
      <c r="O28" s="275"/>
    </row>
    <row r="29" spans="2:15" ht="12.75" x14ac:dyDescent="0.2">
      <c r="B29" s="458" t="s">
        <v>57</v>
      </c>
      <c r="C29" s="288" t="s">
        <v>47</v>
      </c>
      <c r="D29" s="307">
        <f>E29+F29</f>
        <v>2308025.52</v>
      </c>
      <c r="E29" s="308">
        <v>180950</v>
      </c>
      <c r="F29" s="309">
        <v>2127075.52</v>
      </c>
      <c r="G29" s="310"/>
      <c r="H29" s="308"/>
      <c r="I29" s="308"/>
      <c r="J29" s="308">
        <v>4004.3100000000004</v>
      </c>
      <c r="K29" s="308">
        <v>787449</v>
      </c>
      <c r="L29" s="308"/>
      <c r="M29" s="308">
        <f t="shared" si="0"/>
        <v>787449</v>
      </c>
      <c r="N29" s="308">
        <v>5.21</v>
      </c>
      <c r="O29" s="311" t="s">
        <v>108</v>
      </c>
    </row>
    <row r="30" spans="2:15" ht="12.75" x14ac:dyDescent="0.2">
      <c r="B30" s="459"/>
      <c r="C30" s="268" t="s">
        <v>48</v>
      </c>
      <c r="D30" s="269">
        <f>E30+F30</f>
        <v>5360538.7884</v>
      </c>
      <c r="E30" s="276">
        <v>940687.56839999999</v>
      </c>
      <c r="F30" s="277">
        <v>4419851.22</v>
      </c>
      <c r="G30" s="278" t="s">
        <v>108</v>
      </c>
      <c r="H30" s="276" t="s">
        <v>108</v>
      </c>
      <c r="I30" s="276"/>
      <c r="J30" s="312">
        <v>12436</v>
      </c>
      <c r="K30" s="312">
        <v>1755324.65</v>
      </c>
      <c r="L30" s="312"/>
      <c r="M30" s="312">
        <f t="shared" si="0"/>
        <v>1755324.65</v>
      </c>
      <c r="N30" s="276"/>
      <c r="O30" s="297" t="s">
        <v>108</v>
      </c>
    </row>
    <row r="31" spans="2:15" ht="12.75" x14ac:dyDescent="0.2">
      <c r="B31" s="459"/>
      <c r="C31" s="268" t="s">
        <v>49</v>
      </c>
      <c r="D31" s="269" t="s">
        <v>108</v>
      </c>
      <c r="E31" s="270" t="s">
        <v>108</v>
      </c>
      <c r="F31" s="313" t="s">
        <v>108</v>
      </c>
      <c r="G31" s="314" t="s">
        <v>108</v>
      </c>
      <c r="H31" s="315" t="s">
        <v>108</v>
      </c>
      <c r="I31" s="315"/>
      <c r="J31" s="316" t="s">
        <v>108</v>
      </c>
      <c r="K31" s="316" t="s">
        <v>108</v>
      </c>
      <c r="L31" s="316"/>
      <c r="M31" s="316" t="s">
        <v>108</v>
      </c>
      <c r="N31" s="315"/>
      <c r="O31" s="317" t="s">
        <v>108</v>
      </c>
    </row>
    <row r="32" spans="2:15" ht="12.75" x14ac:dyDescent="0.2">
      <c r="B32" s="459"/>
      <c r="C32" s="304" t="s">
        <v>50</v>
      </c>
      <c r="D32" s="318" t="s">
        <v>108</v>
      </c>
      <c r="E32" s="270" t="s">
        <v>108</v>
      </c>
      <c r="F32" s="313"/>
      <c r="G32" s="314" t="s">
        <v>108</v>
      </c>
      <c r="H32" s="315"/>
      <c r="I32" s="315"/>
      <c r="J32" s="316"/>
      <c r="K32" s="316"/>
      <c r="L32" s="316"/>
      <c r="M32" s="316">
        <f t="shared" si="0"/>
        <v>0</v>
      </c>
      <c r="N32" s="315"/>
      <c r="O32" s="319"/>
    </row>
    <row r="33" spans="2:15" ht="12.75" x14ac:dyDescent="0.2">
      <c r="B33" s="461" t="s">
        <v>58</v>
      </c>
      <c r="C33" s="288" t="s">
        <v>47</v>
      </c>
      <c r="D33" s="307">
        <f>E33+F33</f>
        <v>380734</v>
      </c>
      <c r="E33" s="294"/>
      <c r="F33" s="320">
        <v>380734</v>
      </c>
      <c r="G33" s="321"/>
      <c r="H33" s="322"/>
      <c r="I33" s="294" t="s">
        <v>108</v>
      </c>
      <c r="J33" s="294" t="s">
        <v>108</v>
      </c>
      <c r="K33" s="294">
        <v>89510</v>
      </c>
      <c r="L33" s="320"/>
      <c r="M33" s="320">
        <f>K33-L33</f>
        <v>89510</v>
      </c>
      <c r="N33" s="320">
        <v>112.92400000000001</v>
      </c>
      <c r="O33" s="323" t="s">
        <v>108</v>
      </c>
    </row>
    <row r="34" spans="2:15" ht="12.75" x14ac:dyDescent="0.2">
      <c r="B34" s="461"/>
      <c r="C34" s="268" t="s">
        <v>48</v>
      </c>
      <c r="D34" s="269" t="s">
        <v>108</v>
      </c>
      <c r="E34" s="276" t="s">
        <v>108</v>
      </c>
      <c r="F34" s="277">
        <v>1260754.6499999999</v>
      </c>
      <c r="G34" s="278"/>
      <c r="H34" s="279" t="s">
        <v>108</v>
      </c>
      <c r="I34" s="276"/>
      <c r="J34" s="276" t="s">
        <v>108</v>
      </c>
      <c r="K34" s="276">
        <v>462410</v>
      </c>
      <c r="L34" s="277"/>
      <c r="M34" s="277">
        <f t="shared" si="0"/>
        <v>462410</v>
      </c>
      <c r="N34" s="277"/>
      <c r="O34" s="280"/>
    </row>
    <row r="35" spans="2:15" ht="12.75" x14ac:dyDescent="0.2">
      <c r="B35" s="461"/>
      <c r="C35" s="304" t="s">
        <v>49</v>
      </c>
      <c r="D35" s="269" t="s">
        <v>108</v>
      </c>
      <c r="E35" s="270" t="s">
        <v>108</v>
      </c>
      <c r="F35" s="324" t="s">
        <v>108</v>
      </c>
      <c r="G35" s="272"/>
      <c r="H35" s="273" t="s">
        <v>108</v>
      </c>
      <c r="I35" s="270"/>
      <c r="J35" s="270"/>
      <c r="K35" s="270" t="s">
        <v>108</v>
      </c>
      <c r="L35" s="271"/>
      <c r="M35" s="271" t="s">
        <v>108</v>
      </c>
      <c r="N35" s="271"/>
      <c r="O35" s="275"/>
    </row>
    <row r="36" spans="2:15" ht="12.75" x14ac:dyDescent="0.2">
      <c r="B36" s="458" t="s">
        <v>59</v>
      </c>
      <c r="C36" s="288" t="s">
        <v>47</v>
      </c>
      <c r="D36" s="307">
        <f>E36+F36</f>
        <v>363227.0625</v>
      </c>
      <c r="E36" s="294">
        <v>3960</v>
      </c>
      <c r="F36" s="320">
        <v>359267.0625</v>
      </c>
      <c r="G36" s="321"/>
      <c r="H36" s="322"/>
      <c r="I36" s="294"/>
      <c r="J36" s="294">
        <v>2020.9739999999999</v>
      </c>
      <c r="K36" s="294">
        <v>47555.56</v>
      </c>
      <c r="L36" s="320">
        <v>4174</v>
      </c>
      <c r="M36" s="320">
        <f t="shared" si="0"/>
        <v>43381.56</v>
      </c>
      <c r="N36" s="320">
        <v>67.45</v>
      </c>
      <c r="O36" s="323" t="s">
        <v>108</v>
      </c>
    </row>
    <row r="37" spans="2:15" ht="12.75" x14ac:dyDescent="0.2">
      <c r="B37" s="460"/>
      <c r="C37" s="268" t="s">
        <v>48</v>
      </c>
      <c r="D37" s="262" t="s">
        <v>108</v>
      </c>
      <c r="E37" s="270"/>
      <c r="F37" s="271" t="s">
        <v>108</v>
      </c>
      <c r="G37" s="272"/>
      <c r="H37" s="273"/>
      <c r="I37" s="270"/>
      <c r="J37" s="270"/>
      <c r="K37" s="270" t="s">
        <v>108</v>
      </c>
      <c r="L37" s="271"/>
      <c r="M37" s="271" t="s">
        <v>108</v>
      </c>
      <c r="N37" s="271"/>
      <c r="O37" s="275"/>
    </row>
    <row r="38" spans="2:15" ht="12.75" x14ac:dyDescent="0.2">
      <c r="B38" s="458" t="s">
        <v>60</v>
      </c>
      <c r="C38" s="288" t="s">
        <v>47</v>
      </c>
      <c r="D38" s="289" t="s">
        <v>108</v>
      </c>
      <c r="E38" s="290" t="s">
        <v>108</v>
      </c>
      <c r="F38" s="291">
        <v>6987515.5264000008</v>
      </c>
      <c r="G38" s="292"/>
      <c r="H38" s="293" t="s">
        <v>108</v>
      </c>
      <c r="I38" s="294"/>
      <c r="J38" s="290" t="s">
        <v>108</v>
      </c>
      <c r="K38" s="290">
        <v>3856792.1566000003</v>
      </c>
      <c r="L38" s="291"/>
      <c r="M38" s="291">
        <f t="shared" si="0"/>
        <v>3856792.1566000003</v>
      </c>
      <c r="N38" s="291">
        <v>23.85</v>
      </c>
      <c r="O38" s="295"/>
    </row>
    <row r="39" spans="2:15" ht="12.75" x14ac:dyDescent="0.2">
      <c r="B39" s="459"/>
      <c r="C39" s="268" t="s">
        <v>48</v>
      </c>
      <c r="D39" s="269" t="s">
        <v>108</v>
      </c>
      <c r="E39" s="276" t="s">
        <v>108</v>
      </c>
      <c r="F39" s="277">
        <v>15809506.082400002</v>
      </c>
      <c r="G39" s="278"/>
      <c r="H39" s="279" t="s">
        <v>108</v>
      </c>
      <c r="I39" s="296"/>
      <c r="J39" s="276"/>
      <c r="K39" s="276">
        <v>1934161.0934000004</v>
      </c>
      <c r="L39" s="277"/>
      <c r="M39" s="277">
        <f t="shared" si="0"/>
        <v>1934161.0934000004</v>
      </c>
      <c r="N39" s="277"/>
      <c r="O39" s="280"/>
    </row>
    <row r="40" spans="2:15" ht="12.75" x14ac:dyDescent="0.2">
      <c r="B40" s="459"/>
      <c r="C40" s="268" t="s">
        <v>49</v>
      </c>
      <c r="D40" s="269" t="s">
        <v>108</v>
      </c>
      <c r="E40" s="276" t="s">
        <v>108</v>
      </c>
      <c r="F40" s="297">
        <v>4766542.9649</v>
      </c>
      <c r="G40" s="278"/>
      <c r="H40" s="276" t="s">
        <v>108</v>
      </c>
      <c r="I40" s="279"/>
      <c r="J40" s="276"/>
      <c r="K40" s="276">
        <v>604321.69999999995</v>
      </c>
      <c r="L40" s="277"/>
      <c r="M40" s="277">
        <f t="shared" si="0"/>
        <v>604321.69999999995</v>
      </c>
      <c r="N40" s="277"/>
      <c r="O40" s="280"/>
    </row>
    <row r="41" spans="2:15" ht="12.75" x14ac:dyDescent="0.2">
      <c r="B41" s="460"/>
      <c r="C41" s="281" t="s">
        <v>50</v>
      </c>
      <c r="D41" s="282" t="s">
        <v>108</v>
      </c>
      <c r="E41" s="283" t="s">
        <v>108</v>
      </c>
      <c r="F41" s="284" t="s">
        <v>108</v>
      </c>
      <c r="G41" s="272"/>
      <c r="H41" s="273" t="s">
        <v>108</v>
      </c>
      <c r="I41" s="270"/>
      <c r="J41" s="270"/>
      <c r="K41" s="276" t="s">
        <v>108</v>
      </c>
      <c r="L41" s="271"/>
      <c r="M41" s="271" t="s">
        <v>108</v>
      </c>
      <c r="N41" s="271"/>
      <c r="O41" s="275"/>
    </row>
    <row r="42" spans="2:15" ht="12.75" x14ac:dyDescent="0.2">
      <c r="B42" s="458" t="s">
        <v>61</v>
      </c>
      <c r="C42" s="288" t="s">
        <v>47</v>
      </c>
      <c r="D42" s="289">
        <f>E42+F42</f>
        <v>47285214.499199994</v>
      </c>
      <c r="E42" s="290">
        <v>2958439.1883999999</v>
      </c>
      <c r="F42" s="291">
        <v>44326775.310799994</v>
      </c>
      <c r="G42" s="292"/>
      <c r="H42" s="293"/>
      <c r="I42" s="294"/>
      <c r="J42" s="290">
        <v>12213.345890000001</v>
      </c>
      <c r="K42" s="290">
        <v>9149156.8800000008</v>
      </c>
      <c r="L42" s="291"/>
      <c r="M42" s="291">
        <f t="shared" si="0"/>
        <v>9149156.8800000008</v>
      </c>
      <c r="N42" s="291">
        <v>0.71</v>
      </c>
      <c r="O42" s="295" t="s">
        <v>108</v>
      </c>
    </row>
    <row r="43" spans="2:15" ht="12.75" x14ac:dyDescent="0.2">
      <c r="B43" s="459"/>
      <c r="C43" s="268" t="s">
        <v>48</v>
      </c>
      <c r="D43" s="269">
        <f>E43+F43</f>
        <v>46518247.148600005</v>
      </c>
      <c r="E43" s="276">
        <v>620695.69999999995</v>
      </c>
      <c r="F43" s="277">
        <v>45897551.448600002</v>
      </c>
      <c r="G43" s="278"/>
      <c r="H43" s="279"/>
      <c r="I43" s="296"/>
      <c r="J43" s="276">
        <v>4494.7870300000004</v>
      </c>
      <c r="K43" s="276">
        <v>8758236.2100000009</v>
      </c>
      <c r="L43" s="277"/>
      <c r="M43" s="277">
        <f t="shared" si="0"/>
        <v>8758236.2100000009</v>
      </c>
      <c r="N43" s="277"/>
      <c r="O43" s="280"/>
    </row>
    <row r="44" spans="2:15" ht="12.75" x14ac:dyDescent="0.2">
      <c r="B44" s="459"/>
      <c r="C44" s="268" t="s">
        <v>49</v>
      </c>
      <c r="D44" s="269">
        <f>E44+F44</f>
        <v>9394472.7022000011</v>
      </c>
      <c r="E44" s="276">
        <v>7951222.1916000005</v>
      </c>
      <c r="F44" s="297">
        <v>1443250.5105999999</v>
      </c>
      <c r="G44" s="278"/>
      <c r="H44" s="276"/>
      <c r="I44" s="279"/>
      <c r="J44" s="276">
        <v>28987.761079999997</v>
      </c>
      <c r="K44" s="276">
        <v>160322.31</v>
      </c>
      <c r="L44" s="277"/>
      <c r="M44" s="277">
        <f t="shared" si="0"/>
        <v>160322.31</v>
      </c>
      <c r="N44" s="277"/>
      <c r="O44" s="280"/>
    </row>
    <row r="45" spans="2:15" ht="12.75" x14ac:dyDescent="0.2">
      <c r="B45" s="458" t="s">
        <v>62</v>
      </c>
      <c r="C45" s="288" t="s">
        <v>47</v>
      </c>
      <c r="D45" s="307" t="s">
        <v>108</v>
      </c>
      <c r="E45" s="294" t="s">
        <v>108</v>
      </c>
      <c r="F45" s="320">
        <v>300243.3</v>
      </c>
      <c r="G45" s="321"/>
      <c r="H45" s="322"/>
      <c r="I45" s="294"/>
      <c r="J45" s="294" t="s">
        <v>108</v>
      </c>
      <c r="K45" s="294">
        <v>108982.75</v>
      </c>
      <c r="L45" s="320"/>
      <c r="M45" s="320">
        <f t="shared" si="0"/>
        <v>108982.75</v>
      </c>
      <c r="N45" s="320"/>
      <c r="O45" s="323"/>
    </row>
    <row r="46" spans="2:15" ht="12.75" x14ac:dyDescent="0.2">
      <c r="B46" s="459"/>
      <c r="C46" s="268" t="s">
        <v>48</v>
      </c>
      <c r="D46" s="262" t="s">
        <v>108</v>
      </c>
      <c r="E46" s="325" t="s">
        <v>108</v>
      </c>
      <c r="F46" s="326" t="s">
        <v>108</v>
      </c>
      <c r="G46" s="327"/>
      <c r="H46" s="306"/>
      <c r="I46" s="325"/>
      <c r="J46" s="276" t="s">
        <v>108</v>
      </c>
      <c r="K46" s="325" t="s">
        <v>108</v>
      </c>
      <c r="L46" s="326"/>
      <c r="M46" s="326" t="s">
        <v>108</v>
      </c>
      <c r="N46" s="326"/>
      <c r="O46" s="328"/>
    </row>
    <row r="47" spans="2:15" ht="12.75" x14ac:dyDescent="0.2">
      <c r="B47" s="458" t="s">
        <v>63</v>
      </c>
      <c r="C47" s="288" t="s">
        <v>47</v>
      </c>
      <c r="D47" s="289" t="s">
        <v>108</v>
      </c>
      <c r="E47" s="294">
        <v>992668.80779999681</v>
      </c>
      <c r="F47" s="320">
        <v>12182113.088000003</v>
      </c>
      <c r="G47" s="321" t="s">
        <v>109</v>
      </c>
      <c r="H47" s="322" t="s">
        <v>108</v>
      </c>
      <c r="I47" s="294" t="s">
        <v>108</v>
      </c>
      <c r="J47" s="294">
        <v>12610.754519999999</v>
      </c>
      <c r="K47" s="294">
        <v>1955112.1999999995</v>
      </c>
      <c r="L47" s="320">
        <v>6214.2669999999998</v>
      </c>
      <c r="M47" s="320">
        <f t="shared" si="0"/>
        <v>1948897.9329999995</v>
      </c>
      <c r="N47" s="320"/>
      <c r="O47" s="323" t="s">
        <v>108</v>
      </c>
    </row>
    <row r="48" spans="2:15" ht="12.75" x14ac:dyDescent="0.2">
      <c r="B48" s="459"/>
      <c r="C48" s="268" t="s">
        <v>48</v>
      </c>
      <c r="D48" s="269">
        <f>E48+F48</f>
        <v>32344148.159499995</v>
      </c>
      <c r="E48" s="270">
        <v>6353437.0090000033</v>
      </c>
      <c r="F48" s="271">
        <v>25990711.150499992</v>
      </c>
      <c r="G48" s="272"/>
      <c r="H48" s="273" t="s">
        <v>108</v>
      </c>
      <c r="I48" s="270"/>
      <c r="J48" s="270">
        <v>40052.335480000002</v>
      </c>
      <c r="K48" s="270">
        <v>4072802.1349999988</v>
      </c>
      <c r="L48" s="271">
        <v>10889.9</v>
      </c>
      <c r="M48" s="271">
        <f t="shared" si="0"/>
        <v>4061912.2349999989</v>
      </c>
      <c r="N48" s="271"/>
      <c r="O48" s="275"/>
    </row>
    <row r="49" spans="2:15" ht="12.75" x14ac:dyDescent="0.2">
      <c r="B49" s="459"/>
      <c r="C49" s="268" t="s">
        <v>49</v>
      </c>
      <c r="D49" s="269" t="s">
        <v>108</v>
      </c>
      <c r="E49" s="276" t="s">
        <v>108</v>
      </c>
      <c r="F49" s="297">
        <v>12029414.841500001</v>
      </c>
      <c r="G49" s="278"/>
      <c r="H49" s="276" t="s">
        <v>108</v>
      </c>
      <c r="I49" s="279"/>
      <c r="J49" s="276" t="s">
        <v>108</v>
      </c>
      <c r="K49" s="276">
        <v>1614221.267</v>
      </c>
      <c r="L49" s="277">
        <v>535.40499999999997</v>
      </c>
      <c r="M49" s="277">
        <f t="shared" si="0"/>
        <v>1613685.862</v>
      </c>
      <c r="N49" s="277"/>
      <c r="O49" s="280"/>
    </row>
    <row r="50" spans="2:15" ht="12.75" x14ac:dyDescent="0.2">
      <c r="B50" s="460"/>
      <c r="C50" s="281" t="s">
        <v>50</v>
      </c>
      <c r="D50" s="282" t="s">
        <v>108</v>
      </c>
      <c r="E50" s="283" t="s">
        <v>108</v>
      </c>
      <c r="F50" s="284">
        <v>17154680.420000002</v>
      </c>
      <c r="G50" s="272"/>
      <c r="H50" s="273" t="s">
        <v>108</v>
      </c>
      <c r="I50" s="270"/>
      <c r="J50" s="270"/>
      <c r="K50" s="270">
        <v>1469370.1980000001</v>
      </c>
      <c r="L50" s="271"/>
      <c r="M50" s="271">
        <f t="shared" si="0"/>
        <v>1469370.1980000001</v>
      </c>
      <c r="N50" s="271"/>
      <c r="O50" s="275"/>
    </row>
    <row r="51" spans="2:15" ht="12.75" x14ac:dyDescent="0.2">
      <c r="B51" s="458" t="s">
        <v>64</v>
      </c>
      <c r="C51" s="288" t="s">
        <v>47</v>
      </c>
      <c r="D51" s="289" t="s">
        <v>108</v>
      </c>
      <c r="E51" s="290" t="s">
        <v>108</v>
      </c>
      <c r="F51" s="291">
        <v>58777000</v>
      </c>
      <c r="G51" s="292"/>
      <c r="H51" s="293"/>
      <c r="I51" s="294"/>
      <c r="J51" s="290" t="s">
        <v>108</v>
      </c>
      <c r="K51" s="290">
        <v>9811235</v>
      </c>
      <c r="L51" s="291"/>
      <c r="M51" s="291">
        <f t="shared" si="0"/>
        <v>9811235</v>
      </c>
      <c r="N51" s="291"/>
      <c r="O51" s="295"/>
    </row>
    <row r="52" spans="2:15" ht="12.75" x14ac:dyDescent="0.2">
      <c r="B52" s="459"/>
      <c r="C52" s="268" t="s">
        <v>48</v>
      </c>
      <c r="D52" s="269">
        <f>E52+F52</f>
        <v>12557498.604</v>
      </c>
      <c r="E52" s="276"/>
      <c r="F52" s="277">
        <v>12557498.604</v>
      </c>
      <c r="G52" s="278"/>
      <c r="H52" s="279"/>
      <c r="I52" s="296"/>
      <c r="J52" s="276"/>
      <c r="K52" s="276">
        <v>1499896</v>
      </c>
      <c r="L52" s="277"/>
      <c r="M52" s="277">
        <f t="shared" si="0"/>
        <v>1499896</v>
      </c>
      <c r="N52" s="277"/>
      <c r="O52" s="280"/>
    </row>
    <row r="53" spans="2:15" ht="12.75" x14ac:dyDescent="0.2">
      <c r="B53" s="459"/>
      <c r="C53" s="268" t="s">
        <v>49</v>
      </c>
      <c r="D53" s="262" t="s">
        <v>108</v>
      </c>
      <c r="E53" s="276" t="s">
        <v>108</v>
      </c>
      <c r="F53" s="297" t="s">
        <v>108</v>
      </c>
      <c r="G53" s="278"/>
      <c r="H53" s="276"/>
      <c r="I53" s="279"/>
      <c r="J53" s="276" t="s">
        <v>108</v>
      </c>
      <c r="K53" s="277" t="s">
        <v>108</v>
      </c>
      <c r="L53" s="277"/>
      <c r="M53" s="277" t="s">
        <v>108</v>
      </c>
      <c r="N53" s="277"/>
      <c r="O53" s="280"/>
    </row>
    <row r="54" spans="2:15" ht="12.75" x14ac:dyDescent="0.2">
      <c r="B54" s="460"/>
      <c r="C54" s="281" t="s">
        <v>50</v>
      </c>
      <c r="D54" s="329" t="s">
        <v>108</v>
      </c>
      <c r="E54" s="283"/>
      <c r="F54" s="283" t="s">
        <v>108</v>
      </c>
      <c r="G54" s="272"/>
      <c r="H54" s="273"/>
      <c r="I54" s="270"/>
      <c r="J54" s="270"/>
      <c r="K54" s="270" t="s">
        <v>108</v>
      </c>
      <c r="L54" s="271"/>
      <c r="M54" s="271" t="s">
        <v>108</v>
      </c>
      <c r="N54" s="271"/>
      <c r="O54" s="275"/>
    </row>
    <row r="55" spans="2:15" ht="12.75" x14ac:dyDescent="0.2">
      <c r="B55" s="461" t="s">
        <v>65</v>
      </c>
      <c r="C55" s="288" t="s">
        <v>47</v>
      </c>
      <c r="D55" s="289">
        <f>E55+F55</f>
        <v>30722084.477999996</v>
      </c>
      <c r="E55" s="290"/>
      <c r="F55" s="291">
        <v>30722084.477999996</v>
      </c>
      <c r="G55" s="292"/>
      <c r="H55" s="293"/>
      <c r="I55" s="290"/>
      <c r="J55" s="290" t="s">
        <v>108</v>
      </c>
      <c r="K55" s="290">
        <v>5279442.9800000004</v>
      </c>
      <c r="L55" s="291"/>
      <c r="M55" s="291">
        <f t="shared" si="0"/>
        <v>5279442.9800000004</v>
      </c>
      <c r="N55" s="291"/>
      <c r="O55" s="295"/>
    </row>
    <row r="56" spans="2:15" ht="12.75" x14ac:dyDescent="0.2">
      <c r="B56" s="461"/>
      <c r="C56" s="268" t="s">
        <v>48</v>
      </c>
      <c r="D56" s="269">
        <f>E56+F56</f>
        <v>5099264.3209999995</v>
      </c>
      <c r="E56" s="276"/>
      <c r="F56" s="277">
        <v>5099264.3209999995</v>
      </c>
      <c r="G56" s="278"/>
      <c r="H56" s="279"/>
      <c r="I56" s="276"/>
      <c r="J56" s="276"/>
      <c r="K56" s="276">
        <v>828225.06899999978</v>
      </c>
      <c r="L56" s="277"/>
      <c r="M56" s="277">
        <f t="shared" si="0"/>
        <v>828225.06899999978</v>
      </c>
      <c r="N56" s="277"/>
      <c r="O56" s="280"/>
    </row>
    <row r="57" spans="2:15" ht="12.75" x14ac:dyDescent="0.2">
      <c r="B57" s="461"/>
      <c r="C57" s="330" t="s">
        <v>49</v>
      </c>
      <c r="D57" s="269" t="s">
        <v>108</v>
      </c>
      <c r="E57" s="276"/>
      <c r="F57" s="277" t="s">
        <v>108</v>
      </c>
      <c r="G57" s="278"/>
      <c r="H57" s="279"/>
      <c r="I57" s="276"/>
      <c r="J57" s="276"/>
      <c r="K57" s="276" t="s">
        <v>108</v>
      </c>
      <c r="L57" s="277"/>
      <c r="M57" s="277" t="s">
        <v>108</v>
      </c>
      <c r="N57" s="277"/>
      <c r="O57" s="280"/>
    </row>
    <row r="58" spans="2:15" ht="13.5" thickBot="1" x14ac:dyDescent="0.25">
      <c r="B58" s="461"/>
      <c r="C58" s="331" t="s">
        <v>50</v>
      </c>
      <c r="D58" s="332" t="s">
        <v>108</v>
      </c>
      <c r="E58" s="270"/>
      <c r="F58" s="271" t="s">
        <v>108</v>
      </c>
      <c r="G58" s="278"/>
      <c r="H58" s="279"/>
      <c r="I58" s="276"/>
      <c r="J58" s="276"/>
      <c r="K58" s="276" t="s">
        <v>108</v>
      </c>
      <c r="L58" s="277"/>
      <c r="M58" s="277" t="s">
        <v>108</v>
      </c>
      <c r="N58" s="277"/>
      <c r="O58" s="280"/>
    </row>
    <row r="59" spans="2:15" ht="14.25" thickTop="1" thickBot="1" x14ac:dyDescent="0.25">
      <c r="B59" s="462" t="s">
        <v>66</v>
      </c>
      <c r="C59" s="463"/>
      <c r="D59" s="333">
        <v>719315462.9300009</v>
      </c>
      <c r="E59" s="334">
        <v>67209674.309999987</v>
      </c>
      <c r="F59" s="334">
        <v>652105788.62000096</v>
      </c>
      <c r="G59" s="335" t="s">
        <v>108</v>
      </c>
      <c r="H59" s="335">
        <v>37211.4</v>
      </c>
      <c r="I59" s="335">
        <v>32749.31</v>
      </c>
      <c r="J59" s="335" t="s">
        <v>108</v>
      </c>
      <c r="K59" s="335">
        <v>318947813.71999961</v>
      </c>
      <c r="L59" s="335">
        <v>21813.572</v>
      </c>
      <c r="M59" s="335">
        <v>318926000.14799964</v>
      </c>
      <c r="N59" s="335" t="s">
        <v>108</v>
      </c>
      <c r="O59" s="335" t="s">
        <v>108</v>
      </c>
    </row>
    <row r="60" spans="2:15" ht="12" thickTop="1" x14ac:dyDescent="0.2"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</row>
    <row r="61" spans="2:15" x14ac:dyDescent="0.2">
      <c r="B61" s="175" t="s">
        <v>67</v>
      </c>
      <c r="C61" s="139"/>
      <c r="D61" s="137"/>
      <c r="E61" s="137"/>
      <c r="F61" s="137"/>
      <c r="G61" s="139"/>
      <c r="H61" s="139"/>
      <c r="I61" s="139"/>
      <c r="J61" s="139"/>
      <c r="K61" s="139"/>
      <c r="L61" s="139"/>
      <c r="M61" s="139"/>
      <c r="N61" s="139"/>
      <c r="O61" s="139"/>
    </row>
    <row r="62" spans="2:15" x14ac:dyDescent="0.2">
      <c r="B62" s="175" t="s">
        <v>110</v>
      </c>
      <c r="C62" s="139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</row>
    <row r="63" spans="2:15" x14ac:dyDescent="0.2">
      <c r="B63" s="139"/>
      <c r="C63" s="139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pans="2:15" ht="12.75" x14ac:dyDescent="0.2">
      <c r="B64" s="139"/>
      <c r="C64" s="139"/>
      <c r="D64" s="139"/>
      <c r="E64" s="86"/>
      <c r="F64" s="139"/>
      <c r="G64" s="139"/>
      <c r="H64" s="139"/>
      <c r="I64" s="139"/>
      <c r="J64" s="139"/>
      <c r="K64" s="139"/>
      <c r="L64" s="139"/>
      <c r="M64" s="139"/>
      <c r="N64" s="139"/>
      <c r="O64" s="139"/>
    </row>
    <row r="65" spans="5:5" s="139" customFormat="1" x14ac:dyDescent="0.2">
      <c r="E65" s="176"/>
    </row>
    <row r="66" spans="5:5" s="139" customFormat="1" x14ac:dyDescent="0.2">
      <c r="E66" s="137"/>
    </row>
    <row r="67" spans="5:5" s="139" customFormat="1" x14ac:dyDescent="0.2">
      <c r="E67" s="137"/>
    </row>
    <row r="68" spans="5:5" s="139" customFormat="1" x14ac:dyDescent="0.2"/>
    <row r="69" spans="5:5" s="139" customFormat="1" x14ac:dyDescent="0.2"/>
    <row r="70" spans="5:5" s="139" customFormat="1" x14ac:dyDescent="0.2"/>
    <row r="71" spans="5:5" s="139" customFormat="1" x14ac:dyDescent="0.2"/>
    <row r="72" spans="5:5" s="139" customFormat="1" x14ac:dyDescent="0.2"/>
    <row r="73" spans="5:5" s="139" customFormat="1" x14ac:dyDescent="0.2"/>
    <row r="74" spans="5:5" s="139" customFormat="1" x14ac:dyDescent="0.2"/>
    <row r="75" spans="5:5" s="139" customFormat="1" x14ac:dyDescent="0.2"/>
    <row r="76" spans="5:5" s="139" customFormat="1" x14ac:dyDescent="0.2"/>
    <row r="77" spans="5:5" s="139" customFormat="1" x14ac:dyDescent="0.2"/>
    <row r="78" spans="5:5" s="139" customFormat="1" x14ac:dyDescent="0.2"/>
    <row r="79" spans="5:5" s="139" customFormat="1" x14ac:dyDescent="0.2"/>
    <row r="80" spans="5:5" s="139" customFormat="1" x14ac:dyDescent="0.2"/>
  </sheetData>
  <mergeCells count="22">
    <mergeCell ref="B25:B27"/>
    <mergeCell ref="B1:O1"/>
    <mergeCell ref="B3:B4"/>
    <mergeCell ref="C3:C4"/>
    <mergeCell ref="D3:F3"/>
    <mergeCell ref="G3:O3"/>
    <mergeCell ref="B5:B8"/>
    <mergeCell ref="B9:B11"/>
    <mergeCell ref="B12:B15"/>
    <mergeCell ref="B16:B18"/>
    <mergeCell ref="B19:B21"/>
    <mergeCell ref="B22:B24"/>
    <mergeCell ref="B47:B50"/>
    <mergeCell ref="B51:B54"/>
    <mergeCell ref="B55:B58"/>
    <mergeCell ref="B59:C59"/>
    <mergeCell ref="B29:B32"/>
    <mergeCell ref="B33:B35"/>
    <mergeCell ref="B36:B37"/>
    <mergeCell ref="B38:B41"/>
    <mergeCell ref="B42:B44"/>
    <mergeCell ref="B45:B46"/>
  </mergeCells>
  <pageMargins left="0" right="0" top="0.59055118110236227" bottom="0" header="0" footer="0"/>
  <pageSetup paperSize="9" scale="57" orientation="landscape" r:id="rId1"/>
  <headerFooter alignWithMargins="0"/>
  <rowBreaks count="1" manualBreakCount="1">
    <brk id="62" max="16383" man="1"/>
  </rowBreaks>
  <colBreaks count="1" manualBreakCount="1">
    <brk id="15" max="6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26"/>
  <sheetViews>
    <sheetView zoomScale="85" zoomScaleNormal="85" zoomScaleSheetLayoutView="70" workbookViewId="0"/>
  </sheetViews>
  <sheetFormatPr baseColWidth="10" defaultColWidth="16.140625" defaultRowHeight="12.75" x14ac:dyDescent="0.2"/>
  <cols>
    <col min="1" max="1" width="2" style="179" customWidth="1"/>
    <col min="2" max="2" width="24.85546875" style="180" bestFit="1" customWidth="1"/>
    <col min="3" max="3" width="26.85546875" style="180" bestFit="1" customWidth="1"/>
    <col min="4" max="10" width="16.140625" style="180" customWidth="1"/>
    <col min="11" max="12" width="16.140625" style="180"/>
    <col min="13" max="13" width="17.7109375" style="180" customWidth="1"/>
    <col min="14" max="15" width="16.140625" style="180"/>
    <col min="16" max="43" width="16.140625" style="179"/>
    <col min="44" max="256" width="16.140625" style="180"/>
    <col min="257" max="257" width="2" style="180" customWidth="1"/>
    <col min="258" max="258" width="24.85546875" style="180" bestFit="1" customWidth="1"/>
    <col min="259" max="259" width="26.85546875" style="180" bestFit="1" customWidth="1"/>
    <col min="260" max="266" width="16.140625" style="180" customWidth="1"/>
    <col min="267" max="268" width="16.140625" style="180"/>
    <col min="269" max="269" width="17.7109375" style="180" customWidth="1"/>
    <col min="270" max="512" width="16.140625" style="180"/>
    <col min="513" max="513" width="2" style="180" customWidth="1"/>
    <col min="514" max="514" width="24.85546875" style="180" bestFit="1" customWidth="1"/>
    <col min="515" max="515" width="26.85546875" style="180" bestFit="1" customWidth="1"/>
    <col min="516" max="522" width="16.140625" style="180" customWidth="1"/>
    <col min="523" max="524" width="16.140625" style="180"/>
    <col min="525" max="525" width="17.7109375" style="180" customWidth="1"/>
    <col min="526" max="768" width="16.140625" style="180"/>
    <col min="769" max="769" width="2" style="180" customWidth="1"/>
    <col min="770" max="770" width="24.85546875" style="180" bestFit="1" customWidth="1"/>
    <col min="771" max="771" width="26.85546875" style="180" bestFit="1" customWidth="1"/>
    <col min="772" max="778" width="16.140625" style="180" customWidth="1"/>
    <col min="779" max="780" width="16.140625" style="180"/>
    <col min="781" max="781" width="17.7109375" style="180" customWidth="1"/>
    <col min="782" max="1024" width="16.140625" style="180"/>
    <col min="1025" max="1025" width="2" style="180" customWidth="1"/>
    <col min="1026" max="1026" width="24.85546875" style="180" bestFit="1" customWidth="1"/>
    <col min="1027" max="1027" width="26.85546875" style="180" bestFit="1" customWidth="1"/>
    <col min="1028" max="1034" width="16.140625" style="180" customWidth="1"/>
    <col min="1035" max="1036" width="16.140625" style="180"/>
    <col min="1037" max="1037" width="17.7109375" style="180" customWidth="1"/>
    <col min="1038" max="1280" width="16.140625" style="180"/>
    <col min="1281" max="1281" width="2" style="180" customWidth="1"/>
    <col min="1282" max="1282" width="24.85546875" style="180" bestFit="1" customWidth="1"/>
    <col min="1283" max="1283" width="26.85546875" style="180" bestFit="1" customWidth="1"/>
    <col min="1284" max="1290" width="16.140625" style="180" customWidth="1"/>
    <col min="1291" max="1292" width="16.140625" style="180"/>
    <col min="1293" max="1293" width="17.7109375" style="180" customWidth="1"/>
    <col min="1294" max="1536" width="16.140625" style="180"/>
    <col min="1537" max="1537" width="2" style="180" customWidth="1"/>
    <col min="1538" max="1538" width="24.85546875" style="180" bestFit="1" customWidth="1"/>
    <col min="1539" max="1539" width="26.85546875" style="180" bestFit="1" customWidth="1"/>
    <col min="1540" max="1546" width="16.140625" style="180" customWidth="1"/>
    <col min="1547" max="1548" width="16.140625" style="180"/>
    <col min="1549" max="1549" width="17.7109375" style="180" customWidth="1"/>
    <col min="1550" max="1792" width="16.140625" style="180"/>
    <col min="1793" max="1793" width="2" style="180" customWidth="1"/>
    <col min="1794" max="1794" width="24.85546875" style="180" bestFit="1" customWidth="1"/>
    <col min="1795" max="1795" width="26.85546875" style="180" bestFit="1" customWidth="1"/>
    <col min="1796" max="1802" width="16.140625" style="180" customWidth="1"/>
    <col min="1803" max="1804" width="16.140625" style="180"/>
    <col min="1805" max="1805" width="17.7109375" style="180" customWidth="1"/>
    <col min="1806" max="2048" width="16.140625" style="180"/>
    <col min="2049" max="2049" width="2" style="180" customWidth="1"/>
    <col min="2050" max="2050" width="24.85546875" style="180" bestFit="1" customWidth="1"/>
    <col min="2051" max="2051" width="26.85546875" style="180" bestFit="1" customWidth="1"/>
    <col min="2052" max="2058" width="16.140625" style="180" customWidth="1"/>
    <col min="2059" max="2060" width="16.140625" style="180"/>
    <col min="2061" max="2061" width="17.7109375" style="180" customWidth="1"/>
    <col min="2062" max="2304" width="16.140625" style="180"/>
    <col min="2305" max="2305" width="2" style="180" customWidth="1"/>
    <col min="2306" max="2306" width="24.85546875" style="180" bestFit="1" customWidth="1"/>
    <col min="2307" max="2307" width="26.85546875" style="180" bestFit="1" customWidth="1"/>
    <col min="2308" max="2314" width="16.140625" style="180" customWidth="1"/>
    <col min="2315" max="2316" width="16.140625" style="180"/>
    <col min="2317" max="2317" width="17.7109375" style="180" customWidth="1"/>
    <col min="2318" max="2560" width="16.140625" style="180"/>
    <col min="2561" max="2561" width="2" style="180" customWidth="1"/>
    <col min="2562" max="2562" width="24.85546875" style="180" bestFit="1" customWidth="1"/>
    <col min="2563" max="2563" width="26.85546875" style="180" bestFit="1" customWidth="1"/>
    <col min="2564" max="2570" width="16.140625" style="180" customWidth="1"/>
    <col min="2571" max="2572" width="16.140625" style="180"/>
    <col min="2573" max="2573" width="17.7109375" style="180" customWidth="1"/>
    <col min="2574" max="2816" width="16.140625" style="180"/>
    <col min="2817" max="2817" width="2" style="180" customWidth="1"/>
    <col min="2818" max="2818" width="24.85546875" style="180" bestFit="1" customWidth="1"/>
    <col min="2819" max="2819" width="26.85546875" style="180" bestFit="1" customWidth="1"/>
    <col min="2820" max="2826" width="16.140625" style="180" customWidth="1"/>
    <col min="2827" max="2828" width="16.140625" style="180"/>
    <col min="2829" max="2829" width="17.7109375" style="180" customWidth="1"/>
    <col min="2830" max="3072" width="16.140625" style="180"/>
    <col min="3073" max="3073" width="2" style="180" customWidth="1"/>
    <col min="3074" max="3074" width="24.85546875" style="180" bestFit="1" customWidth="1"/>
    <col min="3075" max="3075" width="26.85546875" style="180" bestFit="1" customWidth="1"/>
    <col min="3076" max="3082" width="16.140625" style="180" customWidth="1"/>
    <col min="3083" max="3084" width="16.140625" style="180"/>
    <col min="3085" max="3085" width="17.7109375" style="180" customWidth="1"/>
    <col min="3086" max="3328" width="16.140625" style="180"/>
    <col min="3329" max="3329" width="2" style="180" customWidth="1"/>
    <col min="3330" max="3330" width="24.85546875" style="180" bestFit="1" customWidth="1"/>
    <col min="3331" max="3331" width="26.85546875" style="180" bestFit="1" customWidth="1"/>
    <col min="3332" max="3338" width="16.140625" style="180" customWidth="1"/>
    <col min="3339" max="3340" width="16.140625" style="180"/>
    <col min="3341" max="3341" width="17.7109375" style="180" customWidth="1"/>
    <col min="3342" max="3584" width="16.140625" style="180"/>
    <col min="3585" max="3585" width="2" style="180" customWidth="1"/>
    <col min="3586" max="3586" width="24.85546875" style="180" bestFit="1" customWidth="1"/>
    <col min="3587" max="3587" width="26.85546875" style="180" bestFit="1" customWidth="1"/>
    <col min="3588" max="3594" width="16.140625" style="180" customWidth="1"/>
    <col min="3595" max="3596" width="16.140625" style="180"/>
    <col min="3597" max="3597" width="17.7109375" style="180" customWidth="1"/>
    <col min="3598" max="3840" width="16.140625" style="180"/>
    <col min="3841" max="3841" width="2" style="180" customWidth="1"/>
    <col min="3842" max="3842" width="24.85546875" style="180" bestFit="1" customWidth="1"/>
    <col min="3843" max="3843" width="26.85546875" style="180" bestFit="1" customWidth="1"/>
    <col min="3844" max="3850" width="16.140625" style="180" customWidth="1"/>
    <col min="3851" max="3852" width="16.140625" style="180"/>
    <col min="3853" max="3853" width="17.7109375" style="180" customWidth="1"/>
    <col min="3854" max="4096" width="16.140625" style="180"/>
    <col min="4097" max="4097" width="2" style="180" customWidth="1"/>
    <col min="4098" max="4098" width="24.85546875" style="180" bestFit="1" customWidth="1"/>
    <col min="4099" max="4099" width="26.85546875" style="180" bestFit="1" customWidth="1"/>
    <col min="4100" max="4106" width="16.140625" style="180" customWidth="1"/>
    <col min="4107" max="4108" width="16.140625" style="180"/>
    <col min="4109" max="4109" width="17.7109375" style="180" customWidth="1"/>
    <col min="4110" max="4352" width="16.140625" style="180"/>
    <col min="4353" max="4353" width="2" style="180" customWidth="1"/>
    <col min="4354" max="4354" width="24.85546875" style="180" bestFit="1" customWidth="1"/>
    <col min="4355" max="4355" width="26.85546875" style="180" bestFit="1" customWidth="1"/>
    <col min="4356" max="4362" width="16.140625" style="180" customWidth="1"/>
    <col min="4363" max="4364" width="16.140625" style="180"/>
    <col min="4365" max="4365" width="17.7109375" style="180" customWidth="1"/>
    <col min="4366" max="4608" width="16.140625" style="180"/>
    <col min="4609" max="4609" width="2" style="180" customWidth="1"/>
    <col min="4610" max="4610" width="24.85546875" style="180" bestFit="1" customWidth="1"/>
    <col min="4611" max="4611" width="26.85546875" style="180" bestFit="1" customWidth="1"/>
    <col min="4612" max="4618" width="16.140625" style="180" customWidth="1"/>
    <col min="4619" max="4620" width="16.140625" style="180"/>
    <col min="4621" max="4621" width="17.7109375" style="180" customWidth="1"/>
    <col min="4622" max="4864" width="16.140625" style="180"/>
    <col min="4865" max="4865" width="2" style="180" customWidth="1"/>
    <col min="4866" max="4866" width="24.85546875" style="180" bestFit="1" customWidth="1"/>
    <col min="4867" max="4867" width="26.85546875" style="180" bestFit="1" customWidth="1"/>
    <col min="4868" max="4874" width="16.140625" style="180" customWidth="1"/>
    <col min="4875" max="4876" width="16.140625" style="180"/>
    <col min="4877" max="4877" width="17.7109375" style="180" customWidth="1"/>
    <col min="4878" max="5120" width="16.140625" style="180"/>
    <col min="5121" max="5121" width="2" style="180" customWidth="1"/>
    <col min="5122" max="5122" width="24.85546875" style="180" bestFit="1" customWidth="1"/>
    <col min="5123" max="5123" width="26.85546875" style="180" bestFit="1" customWidth="1"/>
    <col min="5124" max="5130" width="16.140625" style="180" customWidth="1"/>
    <col min="5131" max="5132" width="16.140625" style="180"/>
    <col min="5133" max="5133" width="17.7109375" style="180" customWidth="1"/>
    <col min="5134" max="5376" width="16.140625" style="180"/>
    <col min="5377" max="5377" width="2" style="180" customWidth="1"/>
    <col min="5378" max="5378" width="24.85546875" style="180" bestFit="1" customWidth="1"/>
    <col min="5379" max="5379" width="26.85546875" style="180" bestFit="1" customWidth="1"/>
    <col min="5380" max="5386" width="16.140625" style="180" customWidth="1"/>
    <col min="5387" max="5388" width="16.140625" style="180"/>
    <col min="5389" max="5389" width="17.7109375" style="180" customWidth="1"/>
    <col min="5390" max="5632" width="16.140625" style="180"/>
    <col min="5633" max="5633" width="2" style="180" customWidth="1"/>
    <col min="5634" max="5634" width="24.85546875" style="180" bestFit="1" customWidth="1"/>
    <col min="5635" max="5635" width="26.85546875" style="180" bestFit="1" customWidth="1"/>
    <col min="5636" max="5642" width="16.140625" style="180" customWidth="1"/>
    <col min="5643" max="5644" width="16.140625" style="180"/>
    <col min="5645" max="5645" width="17.7109375" style="180" customWidth="1"/>
    <col min="5646" max="5888" width="16.140625" style="180"/>
    <col min="5889" max="5889" width="2" style="180" customWidth="1"/>
    <col min="5890" max="5890" width="24.85546875" style="180" bestFit="1" customWidth="1"/>
    <col min="5891" max="5891" width="26.85546875" style="180" bestFit="1" customWidth="1"/>
    <col min="5892" max="5898" width="16.140625" style="180" customWidth="1"/>
    <col min="5899" max="5900" width="16.140625" style="180"/>
    <col min="5901" max="5901" width="17.7109375" style="180" customWidth="1"/>
    <col min="5902" max="6144" width="16.140625" style="180"/>
    <col min="6145" max="6145" width="2" style="180" customWidth="1"/>
    <col min="6146" max="6146" width="24.85546875" style="180" bestFit="1" customWidth="1"/>
    <col min="6147" max="6147" width="26.85546875" style="180" bestFit="1" customWidth="1"/>
    <col min="6148" max="6154" width="16.140625" style="180" customWidth="1"/>
    <col min="6155" max="6156" width="16.140625" style="180"/>
    <col min="6157" max="6157" width="17.7109375" style="180" customWidth="1"/>
    <col min="6158" max="6400" width="16.140625" style="180"/>
    <col min="6401" max="6401" width="2" style="180" customWidth="1"/>
    <col min="6402" max="6402" width="24.85546875" style="180" bestFit="1" customWidth="1"/>
    <col min="6403" max="6403" width="26.85546875" style="180" bestFit="1" customWidth="1"/>
    <col min="6404" max="6410" width="16.140625" style="180" customWidth="1"/>
    <col min="6411" max="6412" width="16.140625" style="180"/>
    <col min="6413" max="6413" width="17.7109375" style="180" customWidth="1"/>
    <col min="6414" max="6656" width="16.140625" style="180"/>
    <col min="6657" max="6657" width="2" style="180" customWidth="1"/>
    <col min="6658" max="6658" width="24.85546875" style="180" bestFit="1" customWidth="1"/>
    <col min="6659" max="6659" width="26.85546875" style="180" bestFit="1" customWidth="1"/>
    <col min="6660" max="6666" width="16.140625" style="180" customWidth="1"/>
    <col min="6667" max="6668" width="16.140625" style="180"/>
    <col min="6669" max="6669" width="17.7109375" style="180" customWidth="1"/>
    <col min="6670" max="6912" width="16.140625" style="180"/>
    <col min="6913" max="6913" width="2" style="180" customWidth="1"/>
    <col min="6914" max="6914" width="24.85546875" style="180" bestFit="1" customWidth="1"/>
    <col min="6915" max="6915" width="26.85546875" style="180" bestFit="1" customWidth="1"/>
    <col min="6916" max="6922" width="16.140625" style="180" customWidth="1"/>
    <col min="6923" max="6924" width="16.140625" style="180"/>
    <col min="6925" max="6925" width="17.7109375" style="180" customWidth="1"/>
    <col min="6926" max="7168" width="16.140625" style="180"/>
    <col min="7169" max="7169" width="2" style="180" customWidth="1"/>
    <col min="7170" max="7170" width="24.85546875" style="180" bestFit="1" customWidth="1"/>
    <col min="7171" max="7171" width="26.85546875" style="180" bestFit="1" customWidth="1"/>
    <col min="7172" max="7178" width="16.140625" style="180" customWidth="1"/>
    <col min="7179" max="7180" width="16.140625" style="180"/>
    <col min="7181" max="7181" width="17.7109375" style="180" customWidth="1"/>
    <col min="7182" max="7424" width="16.140625" style="180"/>
    <col min="7425" max="7425" width="2" style="180" customWidth="1"/>
    <col min="7426" max="7426" width="24.85546875" style="180" bestFit="1" customWidth="1"/>
    <col min="7427" max="7427" width="26.85546875" style="180" bestFit="1" customWidth="1"/>
    <col min="7428" max="7434" width="16.140625" style="180" customWidth="1"/>
    <col min="7435" max="7436" width="16.140625" style="180"/>
    <col min="7437" max="7437" width="17.7109375" style="180" customWidth="1"/>
    <col min="7438" max="7680" width="16.140625" style="180"/>
    <col min="7681" max="7681" width="2" style="180" customWidth="1"/>
    <col min="7682" max="7682" width="24.85546875" style="180" bestFit="1" customWidth="1"/>
    <col min="7683" max="7683" width="26.85546875" style="180" bestFit="1" customWidth="1"/>
    <col min="7684" max="7690" width="16.140625" style="180" customWidth="1"/>
    <col min="7691" max="7692" width="16.140625" style="180"/>
    <col min="7693" max="7693" width="17.7109375" style="180" customWidth="1"/>
    <col min="7694" max="7936" width="16.140625" style="180"/>
    <col min="7937" max="7937" width="2" style="180" customWidth="1"/>
    <col min="7938" max="7938" width="24.85546875" style="180" bestFit="1" customWidth="1"/>
    <col min="7939" max="7939" width="26.85546875" style="180" bestFit="1" customWidth="1"/>
    <col min="7940" max="7946" width="16.140625" style="180" customWidth="1"/>
    <col min="7947" max="7948" width="16.140625" style="180"/>
    <col min="7949" max="7949" width="17.7109375" style="180" customWidth="1"/>
    <col min="7950" max="8192" width="16.140625" style="180"/>
    <col min="8193" max="8193" width="2" style="180" customWidth="1"/>
    <col min="8194" max="8194" width="24.85546875" style="180" bestFit="1" customWidth="1"/>
    <col min="8195" max="8195" width="26.85546875" style="180" bestFit="1" customWidth="1"/>
    <col min="8196" max="8202" width="16.140625" style="180" customWidth="1"/>
    <col min="8203" max="8204" width="16.140625" style="180"/>
    <col min="8205" max="8205" width="17.7109375" style="180" customWidth="1"/>
    <col min="8206" max="8448" width="16.140625" style="180"/>
    <col min="8449" max="8449" width="2" style="180" customWidth="1"/>
    <col min="8450" max="8450" width="24.85546875" style="180" bestFit="1" customWidth="1"/>
    <col min="8451" max="8451" width="26.85546875" style="180" bestFit="1" customWidth="1"/>
    <col min="8452" max="8458" width="16.140625" style="180" customWidth="1"/>
    <col min="8459" max="8460" width="16.140625" style="180"/>
    <col min="8461" max="8461" width="17.7109375" style="180" customWidth="1"/>
    <col min="8462" max="8704" width="16.140625" style="180"/>
    <col min="8705" max="8705" width="2" style="180" customWidth="1"/>
    <col min="8706" max="8706" width="24.85546875" style="180" bestFit="1" customWidth="1"/>
    <col min="8707" max="8707" width="26.85546875" style="180" bestFit="1" customWidth="1"/>
    <col min="8708" max="8714" width="16.140625" style="180" customWidth="1"/>
    <col min="8715" max="8716" width="16.140625" style="180"/>
    <col min="8717" max="8717" width="17.7109375" style="180" customWidth="1"/>
    <col min="8718" max="8960" width="16.140625" style="180"/>
    <col min="8961" max="8961" width="2" style="180" customWidth="1"/>
    <col min="8962" max="8962" width="24.85546875" style="180" bestFit="1" customWidth="1"/>
    <col min="8963" max="8963" width="26.85546875" style="180" bestFit="1" customWidth="1"/>
    <col min="8964" max="8970" width="16.140625" style="180" customWidth="1"/>
    <col min="8971" max="8972" width="16.140625" style="180"/>
    <col min="8973" max="8973" width="17.7109375" style="180" customWidth="1"/>
    <col min="8974" max="9216" width="16.140625" style="180"/>
    <col min="9217" max="9217" width="2" style="180" customWidth="1"/>
    <col min="9218" max="9218" width="24.85546875" style="180" bestFit="1" customWidth="1"/>
    <col min="9219" max="9219" width="26.85546875" style="180" bestFit="1" customWidth="1"/>
    <col min="9220" max="9226" width="16.140625" style="180" customWidth="1"/>
    <col min="9227" max="9228" width="16.140625" style="180"/>
    <col min="9229" max="9229" width="17.7109375" style="180" customWidth="1"/>
    <col min="9230" max="9472" width="16.140625" style="180"/>
    <col min="9473" max="9473" width="2" style="180" customWidth="1"/>
    <col min="9474" max="9474" width="24.85546875" style="180" bestFit="1" customWidth="1"/>
    <col min="9475" max="9475" width="26.85546875" style="180" bestFit="1" customWidth="1"/>
    <col min="9476" max="9482" width="16.140625" style="180" customWidth="1"/>
    <col min="9483" max="9484" width="16.140625" style="180"/>
    <col min="9485" max="9485" width="17.7109375" style="180" customWidth="1"/>
    <col min="9486" max="9728" width="16.140625" style="180"/>
    <col min="9729" max="9729" width="2" style="180" customWidth="1"/>
    <col min="9730" max="9730" width="24.85546875" style="180" bestFit="1" customWidth="1"/>
    <col min="9731" max="9731" width="26.85546875" style="180" bestFit="1" customWidth="1"/>
    <col min="9732" max="9738" width="16.140625" style="180" customWidth="1"/>
    <col min="9739" max="9740" width="16.140625" style="180"/>
    <col min="9741" max="9741" width="17.7109375" style="180" customWidth="1"/>
    <col min="9742" max="9984" width="16.140625" style="180"/>
    <col min="9985" max="9985" width="2" style="180" customWidth="1"/>
    <col min="9986" max="9986" width="24.85546875" style="180" bestFit="1" customWidth="1"/>
    <col min="9987" max="9987" width="26.85546875" style="180" bestFit="1" customWidth="1"/>
    <col min="9988" max="9994" width="16.140625" style="180" customWidth="1"/>
    <col min="9995" max="9996" width="16.140625" style="180"/>
    <col min="9997" max="9997" width="17.7109375" style="180" customWidth="1"/>
    <col min="9998" max="10240" width="16.140625" style="180"/>
    <col min="10241" max="10241" width="2" style="180" customWidth="1"/>
    <col min="10242" max="10242" width="24.85546875" style="180" bestFit="1" customWidth="1"/>
    <col min="10243" max="10243" width="26.85546875" style="180" bestFit="1" customWidth="1"/>
    <col min="10244" max="10250" width="16.140625" style="180" customWidth="1"/>
    <col min="10251" max="10252" width="16.140625" style="180"/>
    <col min="10253" max="10253" width="17.7109375" style="180" customWidth="1"/>
    <col min="10254" max="10496" width="16.140625" style="180"/>
    <col min="10497" max="10497" width="2" style="180" customWidth="1"/>
    <col min="10498" max="10498" width="24.85546875" style="180" bestFit="1" customWidth="1"/>
    <col min="10499" max="10499" width="26.85546875" style="180" bestFit="1" customWidth="1"/>
    <col min="10500" max="10506" width="16.140625" style="180" customWidth="1"/>
    <col min="10507" max="10508" width="16.140625" style="180"/>
    <col min="10509" max="10509" width="17.7109375" style="180" customWidth="1"/>
    <col min="10510" max="10752" width="16.140625" style="180"/>
    <col min="10753" max="10753" width="2" style="180" customWidth="1"/>
    <col min="10754" max="10754" width="24.85546875" style="180" bestFit="1" customWidth="1"/>
    <col min="10755" max="10755" width="26.85546875" style="180" bestFit="1" customWidth="1"/>
    <col min="10756" max="10762" width="16.140625" style="180" customWidth="1"/>
    <col min="10763" max="10764" width="16.140625" style="180"/>
    <col min="10765" max="10765" width="17.7109375" style="180" customWidth="1"/>
    <col min="10766" max="11008" width="16.140625" style="180"/>
    <col min="11009" max="11009" width="2" style="180" customWidth="1"/>
    <col min="11010" max="11010" width="24.85546875" style="180" bestFit="1" customWidth="1"/>
    <col min="11011" max="11011" width="26.85546875" style="180" bestFit="1" customWidth="1"/>
    <col min="11012" max="11018" width="16.140625" style="180" customWidth="1"/>
    <col min="11019" max="11020" width="16.140625" style="180"/>
    <col min="11021" max="11021" width="17.7109375" style="180" customWidth="1"/>
    <col min="11022" max="11264" width="16.140625" style="180"/>
    <col min="11265" max="11265" width="2" style="180" customWidth="1"/>
    <col min="11266" max="11266" width="24.85546875" style="180" bestFit="1" customWidth="1"/>
    <col min="11267" max="11267" width="26.85546875" style="180" bestFit="1" customWidth="1"/>
    <col min="11268" max="11274" width="16.140625" style="180" customWidth="1"/>
    <col min="11275" max="11276" width="16.140625" style="180"/>
    <col min="11277" max="11277" width="17.7109375" style="180" customWidth="1"/>
    <col min="11278" max="11520" width="16.140625" style="180"/>
    <col min="11521" max="11521" width="2" style="180" customWidth="1"/>
    <col min="11522" max="11522" width="24.85546875" style="180" bestFit="1" customWidth="1"/>
    <col min="11523" max="11523" width="26.85546875" style="180" bestFit="1" customWidth="1"/>
    <col min="11524" max="11530" width="16.140625" style="180" customWidth="1"/>
    <col min="11531" max="11532" width="16.140625" style="180"/>
    <col min="11533" max="11533" width="17.7109375" style="180" customWidth="1"/>
    <col min="11534" max="11776" width="16.140625" style="180"/>
    <col min="11777" max="11777" width="2" style="180" customWidth="1"/>
    <col min="11778" max="11778" width="24.85546875" style="180" bestFit="1" customWidth="1"/>
    <col min="11779" max="11779" width="26.85546875" style="180" bestFit="1" customWidth="1"/>
    <col min="11780" max="11786" width="16.140625" style="180" customWidth="1"/>
    <col min="11787" max="11788" width="16.140625" style="180"/>
    <col min="11789" max="11789" width="17.7109375" style="180" customWidth="1"/>
    <col min="11790" max="12032" width="16.140625" style="180"/>
    <col min="12033" max="12033" width="2" style="180" customWidth="1"/>
    <col min="12034" max="12034" width="24.85546875" style="180" bestFit="1" customWidth="1"/>
    <col min="12035" max="12035" width="26.85546875" style="180" bestFit="1" customWidth="1"/>
    <col min="12036" max="12042" width="16.140625" style="180" customWidth="1"/>
    <col min="12043" max="12044" width="16.140625" style="180"/>
    <col min="12045" max="12045" width="17.7109375" style="180" customWidth="1"/>
    <col min="12046" max="12288" width="16.140625" style="180"/>
    <col min="12289" max="12289" width="2" style="180" customWidth="1"/>
    <col min="12290" max="12290" width="24.85546875" style="180" bestFit="1" customWidth="1"/>
    <col min="12291" max="12291" width="26.85546875" style="180" bestFit="1" customWidth="1"/>
    <col min="12292" max="12298" width="16.140625" style="180" customWidth="1"/>
    <col min="12299" max="12300" width="16.140625" style="180"/>
    <col min="12301" max="12301" width="17.7109375" style="180" customWidth="1"/>
    <col min="12302" max="12544" width="16.140625" style="180"/>
    <col min="12545" max="12545" width="2" style="180" customWidth="1"/>
    <col min="12546" max="12546" width="24.85546875" style="180" bestFit="1" customWidth="1"/>
    <col min="12547" max="12547" width="26.85546875" style="180" bestFit="1" customWidth="1"/>
    <col min="12548" max="12554" width="16.140625" style="180" customWidth="1"/>
    <col min="12555" max="12556" width="16.140625" style="180"/>
    <col min="12557" max="12557" width="17.7109375" style="180" customWidth="1"/>
    <col min="12558" max="12800" width="16.140625" style="180"/>
    <col min="12801" max="12801" width="2" style="180" customWidth="1"/>
    <col min="12802" max="12802" width="24.85546875" style="180" bestFit="1" customWidth="1"/>
    <col min="12803" max="12803" width="26.85546875" style="180" bestFit="1" customWidth="1"/>
    <col min="12804" max="12810" width="16.140625" style="180" customWidth="1"/>
    <col min="12811" max="12812" width="16.140625" style="180"/>
    <col min="12813" max="12813" width="17.7109375" style="180" customWidth="1"/>
    <col min="12814" max="13056" width="16.140625" style="180"/>
    <col min="13057" max="13057" width="2" style="180" customWidth="1"/>
    <col min="13058" max="13058" width="24.85546875" style="180" bestFit="1" customWidth="1"/>
    <col min="13059" max="13059" width="26.85546875" style="180" bestFit="1" customWidth="1"/>
    <col min="13060" max="13066" width="16.140625" style="180" customWidth="1"/>
    <col min="13067" max="13068" width="16.140625" style="180"/>
    <col min="13069" max="13069" width="17.7109375" style="180" customWidth="1"/>
    <col min="13070" max="13312" width="16.140625" style="180"/>
    <col min="13313" max="13313" width="2" style="180" customWidth="1"/>
    <col min="13314" max="13314" width="24.85546875" style="180" bestFit="1" customWidth="1"/>
    <col min="13315" max="13315" width="26.85546875" style="180" bestFit="1" customWidth="1"/>
    <col min="13316" max="13322" width="16.140625" style="180" customWidth="1"/>
    <col min="13323" max="13324" width="16.140625" style="180"/>
    <col min="13325" max="13325" width="17.7109375" style="180" customWidth="1"/>
    <col min="13326" max="13568" width="16.140625" style="180"/>
    <col min="13569" max="13569" width="2" style="180" customWidth="1"/>
    <col min="13570" max="13570" width="24.85546875" style="180" bestFit="1" customWidth="1"/>
    <col min="13571" max="13571" width="26.85546875" style="180" bestFit="1" customWidth="1"/>
    <col min="13572" max="13578" width="16.140625" style="180" customWidth="1"/>
    <col min="13579" max="13580" width="16.140625" style="180"/>
    <col min="13581" max="13581" width="17.7109375" style="180" customWidth="1"/>
    <col min="13582" max="13824" width="16.140625" style="180"/>
    <col min="13825" max="13825" width="2" style="180" customWidth="1"/>
    <col min="13826" max="13826" width="24.85546875" style="180" bestFit="1" customWidth="1"/>
    <col min="13827" max="13827" width="26.85546875" style="180" bestFit="1" customWidth="1"/>
    <col min="13828" max="13834" width="16.140625" style="180" customWidth="1"/>
    <col min="13835" max="13836" width="16.140625" style="180"/>
    <col min="13837" max="13837" width="17.7109375" style="180" customWidth="1"/>
    <col min="13838" max="14080" width="16.140625" style="180"/>
    <col min="14081" max="14081" width="2" style="180" customWidth="1"/>
    <col min="14082" max="14082" width="24.85546875" style="180" bestFit="1" customWidth="1"/>
    <col min="14083" max="14083" width="26.85546875" style="180" bestFit="1" customWidth="1"/>
    <col min="14084" max="14090" width="16.140625" style="180" customWidth="1"/>
    <col min="14091" max="14092" width="16.140625" style="180"/>
    <col min="14093" max="14093" width="17.7109375" style="180" customWidth="1"/>
    <col min="14094" max="14336" width="16.140625" style="180"/>
    <col min="14337" max="14337" width="2" style="180" customWidth="1"/>
    <col min="14338" max="14338" width="24.85546875" style="180" bestFit="1" customWidth="1"/>
    <col min="14339" max="14339" width="26.85546875" style="180" bestFit="1" customWidth="1"/>
    <col min="14340" max="14346" width="16.140625" style="180" customWidth="1"/>
    <col min="14347" max="14348" width="16.140625" style="180"/>
    <col min="14349" max="14349" width="17.7109375" style="180" customWidth="1"/>
    <col min="14350" max="14592" width="16.140625" style="180"/>
    <col min="14593" max="14593" width="2" style="180" customWidth="1"/>
    <col min="14594" max="14594" width="24.85546875" style="180" bestFit="1" customWidth="1"/>
    <col min="14595" max="14595" width="26.85546875" style="180" bestFit="1" customWidth="1"/>
    <col min="14596" max="14602" width="16.140625" style="180" customWidth="1"/>
    <col min="14603" max="14604" width="16.140625" style="180"/>
    <col min="14605" max="14605" width="17.7109375" style="180" customWidth="1"/>
    <col min="14606" max="14848" width="16.140625" style="180"/>
    <col min="14849" max="14849" width="2" style="180" customWidth="1"/>
    <col min="14850" max="14850" width="24.85546875" style="180" bestFit="1" customWidth="1"/>
    <col min="14851" max="14851" width="26.85546875" style="180" bestFit="1" customWidth="1"/>
    <col min="14852" max="14858" width="16.140625" style="180" customWidth="1"/>
    <col min="14859" max="14860" width="16.140625" style="180"/>
    <col min="14861" max="14861" width="17.7109375" style="180" customWidth="1"/>
    <col min="14862" max="15104" width="16.140625" style="180"/>
    <col min="15105" max="15105" width="2" style="180" customWidth="1"/>
    <col min="15106" max="15106" width="24.85546875" style="180" bestFit="1" customWidth="1"/>
    <col min="15107" max="15107" width="26.85546875" style="180" bestFit="1" customWidth="1"/>
    <col min="15108" max="15114" width="16.140625" style="180" customWidth="1"/>
    <col min="15115" max="15116" width="16.140625" style="180"/>
    <col min="15117" max="15117" width="17.7109375" style="180" customWidth="1"/>
    <col min="15118" max="15360" width="16.140625" style="180"/>
    <col min="15361" max="15361" width="2" style="180" customWidth="1"/>
    <col min="15362" max="15362" width="24.85546875" style="180" bestFit="1" customWidth="1"/>
    <col min="15363" max="15363" width="26.85546875" style="180" bestFit="1" customWidth="1"/>
    <col min="15364" max="15370" width="16.140625" style="180" customWidth="1"/>
    <col min="15371" max="15372" width="16.140625" style="180"/>
    <col min="15373" max="15373" width="17.7109375" style="180" customWidth="1"/>
    <col min="15374" max="15616" width="16.140625" style="180"/>
    <col min="15617" max="15617" width="2" style="180" customWidth="1"/>
    <col min="15618" max="15618" width="24.85546875" style="180" bestFit="1" customWidth="1"/>
    <col min="15619" max="15619" width="26.85546875" style="180" bestFit="1" customWidth="1"/>
    <col min="15620" max="15626" width="16.140625" style="180" customWidth="1"/>
    <col min="15627" max="15628" width="16.140625" style="180"/>
    <col min="15629" max="15629" width="17.7109375" style="180" customWidth="1"/>
    <col min="15630" max="15872" width="16.140625" style="180"/>
    <col min="15873" max="15873" width="2" style="180" customWidth="1"/>
    <col min="15874" max="15874" width="24.85546875" style="180" bestFit="1" customWidth="1"/>
    <col min="15875" max="15875" width="26.85546875" style="180" bestFit="1" customWidth="1"/>
    <col min="15876" max="15882" width="16.140625" style="180" customWidth="1"/>
    <col min="15883" max="15884" width="16.140625" style="180"/>
    <col min="15885" max="15885" width="17.7109375" style="180" customWidth="1"/>
    <col min="15886" max="16128" width="16.140625" style="180"/>
    <col min="16129" max="16129" width="2" style="180" customWidth="1"/>
    <col min="16130" max="16130" width="24.85546875" style="180" bestFit="1" customWidth="1"/>
    <col min="16131" max="16131" width="26.85546875" style="180" bestFit="1" customWidth="1"/>
    <col min="16132" max="16138" width="16.140625" style="180" customWidth="1"/>
    <col min="16139" max="16140" width="16.140625" style="180"/>
    <col min="16141" max="16141" width="17.7109375" style="180" customWidth="1"/>
    <col min="16142" max="16384" width="16.140625" style="180"/>
  </cols>
  <sheetData>
    <row r="1" spans="1:43" s="178" customFormat="1" ht="26.25" customHeight="1" x14ac:dyDescent="0.2">
      <c r="A1" s="177"/>
      <c r="B1" s="447" t="s">
        <v>92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</row>
    <row r="2" spans="1:43" s="179" customFormat="1" ht="13.5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6"/>
      <c r="N3" s="456"/>
      <c r="O3" s="457"/>
    </row>
    <row r="4" spans="1:43" ht="115.5" customHeight="1" thickBot="1" x14ac:dyDescent="0.25">
      <c r="B4" s="449"/>
      <c r="C4" s="465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86</v>
      </c>
      <c r="I4" s="14" t="s">
        <v>41</v>
      </c>
      <c r="J4" s="18" t="s">
        <v>42</v>
      </c>
      <c r="K4" s="181" t="s">
        <v>87</v>
      </c>
      <c r="L4" s="18" t="s">
        <v>88</v>
      </c>
      <c r="M4" s="18" t="s">
        <v>89</v>
      </c>
      <c r="N4" s="14" t="s">
        <v>44</v>
      </c>
      <c r="O4" s="182" t="s">
        <v>45</v>
      </c>
    </row>
    <row r="5" spans="1:43" s="179" customFormat="1" ht="13.5" thickTop="1" x14ac:dyDescent="0.2">
      <c r="B5" s="458" t="s">
        <v>46</v>
      </c>
      <c r="C5" s="183" t="s">
        <v>48</v>
      </c>
      <c r="D5" s="184">
        <f t="shared" ref="D5:D56" si="0">SUM(E5:F5)</f>
        <v>37457994.795500003</v>
      </c>
      <c r="E5" s="185">
        <v>558730.52549999999</v>
      </c>
      <c r="F5" s="186">
        <v>36899264.270000003</v>
      </c>
      <c r="G5" s="187">
        <v>35213.68</v>
      </c>
      <c r="H5" s="185">
        <v>831.68</v>
      </c>
      <c r="I5" s="185">
        <v>820</v>
      </c>
      <c r="J5" s="185">
        <v>1920.63</v>
      </c>
      <c r="K5" s="185">
        <v>9227601.5999999996</v>
      </c>
      <c r="L5" s="188"/>
      <c r="M5" s="185">
        <v>9227601.5999999996</v>
      </c>
      <c r="N5" s="188"/>
      <c r="O5" s="189"/>
    </row>
    <row r="6" spans="1:43" s="179" customFormat="1" x14ac:dyDescent="0.2">
      <c r="B6" s="459"/>
      <c r="C6" s="190" t="s">
        <v>47</v>
      </c>
      <c r="D6" s="191">
        <f t="shared" si="0"/>
        <v>134454354.61300001</v>
      </c>
      <c r="E6" s="192">
        <v>6912794.4730000002</v>
      </c>
      <c r="F6" s="193">
        <v>127541560.14</v>
      </c>
      <c r="G6" s="194">
        <v>2276.0500000000002</v>
      </c>
      <c r="H6" s="195"/>
      <c r="I6" s="192">
        <v>19957.84</v>
      </c>
      <c r="J6" s="192">
        <v>189665.02</v>
      </c>
      <c r="K6" s="192">
        <v>214652478.5</v>
      </c>
      <c r="L6" s="195"/>
      <c r="M6" s="195">
        <v>214652478.5</v>
      </c>
      <c r="N6" s="192">
        <v>1.88</v>
      </c>
      <c r="O6" s="196">
        <v>0.45</v>
      </c>
    </row>
    <row r="7" spans="1:43" s="179" customFormat="1" x14ac:dyDescent="0.2">
      <c r="B7" s="459"/>
      <c r="C7" s="190" t="s">
        <v>49</v>
      </c>
      <c r="D7" s="191">
        <f t="shared" si="0"/>
        <v>44507143.213</v>
      </c>
      <c r="E7" s="192">
        <v>1478326.0630000001</v>
      </c>
      <c r="F7" s="193">
        <v>43028817.149999999</v>
      </c>
      <c r="G7" s="194">
        <v>43993.62</v>
      </c>
      <c r="H7" s="192">
        <v>1767.33</v>
      </c>
      <c r="I7" s="192">
        <v>876.96</v>
      </c>
      <c r="J7" s="192">
        <v>2328.56</v>
      </c>
      <c r="K7" s="192">
        <v>25697011.239999998</v>
      </c>
      <c r="L7" s="195"/>
      <c r="M7" s="192">
        <v>25697011.239999998</v>
      </c>
      <c r="N7" s="195"/>
      <c r="O7" s="197"/>
    </row>
    <row r="8" spans="1:43" s="179" customFormat="1" x14ac:dyDescent="0.2">
      <c r="B8" s="460"/>
      <c r="C8" s="198" t="s">
        <v>50</v>
      </c>
      <c r="D8" s="199">
        <f t="shared" si="0"/>
        <v>7062746.2080000006</v>
      </c>
      <c r="E8" s="200">
        <v>3419744.2080000001</v>
      </c>
      <c r="F8" s="201">
        <v>3643002</v>
      </c>
      <c r="G8" s="202">
        <v>121478.49</v>
      </c>
      <c r="H8" s="203"/>
      <c r="I8" s="200">
        <v>2489.1999999999998</v>
      </c>
      <c r="J8" s="200">
        <v>776.18</v>
      </c>
      <c r="K8" s="200">
        <v>623206.77</v>
      </c>
      <c r="L8" s="203"/>
      <c r="M8" s="200">
        <v>623206.77</v>
      </c>
      <c r="N8" s="203"/>
      <c r="O8" s="204"/>
    </row>
    <row r="9" spans="1:43" s="179" customFormat="1" x14ac:dyDescent="0.2">
      <c r="B9" s="458" t="s">
        <v>51</v>
      </c>
      <c r="C9" s="183" t="s">
        <v>48</v>
      </c>
      <c r="D9" s="184">
        <f t="shared" si="0"/>
        <v>1284518.8399999999</v>
      </c>
      <c r="E9" s="185">
        <v>9545.69</v>
      </c>
      <c r="F9" s="186">
        <v>1274973.1499999999</v>
      </c>
      <c r="G9" s="205"/>
      <c r="H9" s="188"/>
      <c r="I9" s="188"/>
      <c r="J9" s="185">
        <v>483.62</v>
      </c>
      <c r="K9" s="185">
        <v>322874.52</v>
      </c>
      <c r="L9" s="188">
        <v>18.149999999999999</v>
      </c>
      <c r="M9" s="185">
        <v>322856.37</v>
      </c>
      <c r="N9" s="188"/>
      <c r="O9" s="189"/>
    </row>
    <row r="10" spans="1:43" s="179" customFormat="1" x14ac:dyDescent="0.2">
      <c r="B10" s="459"/>
      <c r="C10" s="190" t="s">
        <v>47</v>
      </c>
      <c r="D10" s="191">
        <f t="shared" si="0"/>
        <v>1693979.03</v>
      </c>
      <c r="E10" s="192">
        <v>17329</v>
      </c>
      <c r="F10" s="193">
        <v>1676650.03</v>
      </c>
      <c r="G10" s="206"/>
      <c r="H10" s="195"/>
      <c r="I10" s="207"/>
      <c r="J10" s="192">
        <v>2547.06</v>
      </c>
      <c r="K10" s="192">
        <v>461619.92</v>
      </c>
      <c r="L10" s="195">
        <v>102.85</v>
      </c>
      <c r="M10" s="192">
        <v>461517.07</v>
      </c>
      <c r="N10" s="192">
        <v>0.2</v>
      </c>
      <c r="O10" s="196">
        <v>0.06</v>
      </c>
      <c r="P10" s="208"/>
    </row>
    <row r="11" spans="1:43" s="179" customFormat="1" x14ac:dyDescent="0.2">
      <c r="B11" s="459"/>
      <c r="C11" s="209" t="s">
        <v>49</v>
      </c>
      <c r="D11" s="199">
        <f t="shared" si="0"/>
        <v>861377.15</v>
      </c>
      <c r="E11" s="203"/>
      <c r="F11" s="201">
        <v>861377.15</v>
      </c>
      <c r="G11" s="210"/>
      <c r="H11" s="203"/>
      <c r="I11" s="203"/>
      <c r="J11" s="203"/>
      <c r="K11" s="200">
        <v>236935.57</v>
      </c>
      <c r="L11" s="203"/>
      <c r="M11" s="200">
        <v>236935.57</v>
      </c>
      <c r="N11" s="203"/>
      <c r="O11" s="204"/>
    </row>
    <row r="12" spans="1:43" x14ac:dyDescent="0.2">
      <c r="B12" s="458" t="s">
        <v>52</v>
      </c>
      <c r="C12" s="190" t="s">
        <v>48</v>
      </c>
      <c r="D12" s="211">
        <f t="shared" si="0"/>
        <v>938033.53</v>
      </c>
      <c r="E12" s="212">
        <v>501797.44</v>
      </c>
      <c r="F12" s="213">
        <v>436236.09</v>
      </c>
      <c r="G12" s="214"/>
      <c r="H12" s="215"/>
      <c r="I12" s="215"/>
      <c r="J12" s="212">
        <v>35588.6</v>
      </c>
      <c r="K12" s="212">
        <v>83066.2</v>
      </c>
      <c r="L12" s="215"/>
      <c r="M12" s="212">
        <v>83066.2</v>
      </c>
      <c r="N12" s="215"/>
      <c r="O12" s="216"/>
    </row>
    <row r="13" spans="1:43" x14ac:dyDescent="0.2">
      <c r="B13" s="459"/>
      <c r="C13" s="190" t="s">
        <v>47</v>
      </c>
      <c r="D13" s="191">
        <f t="shared" si="0"/>
        <v>728053.37</v>
      </c>
      <c r="E13" s="195"/>
      <c r="F13" s="193">
        <v>728053.37</v>
      </c>
      <c r="G13" s="206"/>
      <c r="H13" s="195"/>
      <c r="I13" s="192">
        <v>321.62</v>
      </c>
      <c r="J13" s="192">
        <v>302.14</v>
      </c>
      <c r="K13" s="192">
        <v>159217.79999999999</v>
      </c>
      <c r="L13" s="195"/>
      <c r="M13" s="192">
        <v>159217.79999999999</v>
      </c>
      <c r="N13" s="195"/>
      <c r="O13" s="197"/>
    </row>
    <row r="14" spans="1:43" x14ac:dyDescent="0.2">
      <c r="B14" s="459"/>
      <c r="C14" s="217" t="s">
        <v>49</v>
      </c>
      <c r="D14" s="199">
        <f t="shared" si="0"/>
        <v>235800</v>
      </c>
      <c r="E14" s="203"/>
      <c r="F14" s="201">
        <v>235800</v>
      </c>
      <c r="G14" s="210"/>
      <c r="H14" s="203"/>
      <c r="I14" s="203"/>
      <c r="J14" s="203"/>
      <c r="K14" s="200">
        <v>30000</v>
      </c>
      <c r="L14" s="203"/>
      <c r="M14" s="200">
        <v>30000</v>
      </c>
      <c r="N14" s="203"/>
      <c r="O14" s="204"/>
    </row>
    <row r="15" spans="1:43" s="179" customFormat="1" x14ac:dyDescent="0.2">
      <c r="B15" s="458" t="s">
        <v>53</v>
      </c>
      <c r="C15" s="218" t="s">
        <v>48</v>
      </c>
      <c r="D15" s="184">
        <f t="shared" si="0"/>
        <v>74621.41</v>
      </c>
      <c r="E15" s="188"/>
      <c r="F15" s="186">
        <v>74621.41</v>
      </c>
      <c r="G15" s="205"/>
      <c r="H15" s="188"/>
      <c r="I15" s="188"/>
      <c r="J15" s="188"/>
      <c r="K15" s="185">
        <v>19014</v>
      </c>
      <c r="L15" s="188"/>
      <c r="M15" s="185">
        <v>19014</v>
      </c>
      <c r="N15" s="188"/>
      <c r="O15" s="189"/>
    </row>
    <row r="16" spans="1:43" s="179" customFormat="1" x14ac:dyDescent="0.2">
      <c r="B16" s="460"/>
      <c r="C16" s="209" t="s">
        <v>47</v>
      </c>
      <c r="D16" s="199">
        <f t="shared" si="0"/>
        <v>299121.65000000002</v>
      </c>
      <c r="E16" s="203"/>
      <c r="F16" s="201">
        <v>299121.65000000002</v>
      </c>
      <c r="G16" s="210"/>
      <c r="H16" s="203"/>
      <c r="I16" s="203"/>
      <c r="J16" s="200">
        <v>40.36</v>
      </c>
      <c r="K16" s="200">
        <v>76377.33</v>
      </c>
      <c r="L16" s="203">
        <v>180</v>
      </c>
      <c r="M16" s="200">
        <v>76197.33</v>
      </c>
      <c r="N16" s="200">
        <v>10</v>
      </c>
      <c r="O16" s="204"/>
    </row>
    <row r="17" spans="2:15" s="179" customFormat="1" x14ac:dyDescent="0.2">
      <c r="B17" s="458" t="s">
        <v>54</v>
      </c>
      <c r="C17" s="183" t="s">
        <v>48</v>
      </c>
      <c r="D17" s="184">
        <f t="shared" si="0"/>
        <v>401100</v>
      </c>
      <c r="E17" s="219"/>
      <c r="F17" s="220">
        <v>401100</v>
      </c>
      <c r="G17" s="187">
        <v>30</v>
      </c>
      <c r="H17" s="219"/>
      <c r="I17" s="219"/>
      <c r="J17" s="185">
        <v>29.58</v>
      </c>
      <c r="K17" s="185">
        <v>56700</v>
      </c>
      <c r="L17" s="219"/>
      <c r="M17" s="185">
        <v>56700</v>
      </c>
      <c r="N17" s="185">
        <v>35</v>
      </c>
      <c r="O17" s="221"/>
    </row>
    <row r="18" spans="2:15" s="179" customFormat="1" x14ac:dyDescent="0.2">
      <c r="B18" s="459"/>
      <c r="C18" s="190" t="s">
        <v>47</v>
      </c>
      <c r="D18" s="191">
        <f t="shared" si="0"/>
        <v>1500716.11</v>
      </c>
      <c r="E18" s="195"/>
      <c r="F18" s="193">
        <v>1500716.11</v>
      </c>
      <c r="G18" s="206"/>
      <c r="H18" s="195"/>
      <c r="I18" s="195"/>
      <c r="J18" s="192">
        <v>280.67</v>
      </c>
      <c r="K18" s="192">
        <v>479922</v>
      </c>
      <c r="L18" s="222"/>
      <c r="M18" s="192">
        <v>479922</v>
      </c>
      <c r="N18" s="192">
        <v>68.849999999999994</v>
      </c>
      <c r="O18" s="197"/>
    </row>
    <row r="19" spans="2:15" s="179" customFormat="1" x14ac:dyDescent="0.2">
      <c r="B19" s="459"/>
      <c r="C19" s="209" t="s">
        <v>49</v>
      </c>
      <c r="D19" s="199">
        <f t="shared" si="0"/>
        <v>452500</v>
      </c>
      <c r="E19" s="203"/>
      <c r="F19" s="201">
        <v>452500</v>
      </c>
      <c r="G19" s="210"/>
      <c r="H19" s="203"/>
      <c r="I19" s="203"/>
      <c r="J19" s="223"/>
      <c r="K19" s="200">
        <v>158500</v>
      </c>
      <c r="L19" s="223"/>
      <c r="M19" s="200">
        <v>158500</v>
      </c>
      <c r="N19" s="203"/>
      <c r="O19" s="204"/>
    </row>
    <row r="20" spans="2:15" s="179" customFormat="1" x14ac:dyDescent="0.2">
      <c r="B20" s="458" t="s">
        <v>55</v>
      </c>
      <c r="C20" s="183" t="s">
        <v>48</v>
      </c>
      <c r="D20" s="184">
        <f t="shared" si="0"/>
        <v>5175000</v>
      </c>
      <c r="E20" s="188"/>
      <c r="F20" s="186">
        <v>5175000</v>
      </c>
      <c r="G20" s="205"/>
      <c r="H20" s="188"/>
      <c r="I20" s="188"/>
      <c r="J20" s="188"/>
      <c r="K20" s="185">
        <v>1380000</v>
      </c>
      <c r="L20" s="188"/>
      <c r="M20" s="185">
        <v>1380000</v>
      </c>
      <c r="N20" s="188"/>
      <c r="O20" s="189"/>
    </row>
    <row r="21" spans="2:15" s="179" customFormat="1" x14ac:dyDescent="0.2">
      <c r="B21" s="459"/>
      <c r="C21" s="190" t="s">
        <v>47</v>
      </c>
      <c r="D21" s="191">
        <f t="shared" si="0"/>
        <v>0</v>
      </c>
      <c r="E21" s="195"/>
      <c r="F21" s="224"/>
      <c r="G21" s="194">
        <v>149</v>
      </c>
      <c r="H21" s="195"/>
      <c r="I21" s="192">
        <v>518</v>
      </c>
      <c r="J21" s="192">
        <v>94</v>
      </c>
      <c r="K21" s="195"/>
      <c r="L21" s="195"/>
      <c r="M21" s="192"/>
      <c r="N21" s="195">
        <v>52</v>
      </c>
      <c r="O21" s="197">
        <v>6.67</v>
      </c>
    </row>
    <row r="22" spans="2:15" s="179" customFormat="1" x14ac:dyDescent="0.2">
      <c r="B22" s="459"/>
      <c r="C22" s="209" t="s">
        <v>49</v>
      </c>
      <c r="D22" s="199">
        <f t="shared" si="0"/>
        <v>1226745.8</v>
      </c>
      <c r="E22" s="200">
        <v>36864</v>
      </c>
      <c r="F22" s="201">
        <v>1189881.8</v>
      </c>
      <c r="G22" s="210"/>
      <c r="H22" s="200">
        <v>2048</v>
      </c>
      <c r="I22" s="203"/>
      <c r="J22" s="225"/>
      <c r="K22" s="200">
        <v>334952</v>
      </c>
      <c r="L22" s="203"/>
      <c r="M22" s="200">
        <v>334952</v>
      </c>
      <c r="N22" s="200"/>
      <c r="O22" s="226"/>
    </row>
    <row r="23" spans="2:15" x14ac:dyDescent="0.2">
      <c r="B23" s="458" t="s">
        <v>56</v>
      </c>
      <c r="C23" s="190" t="s">
        <v>48</v>
      </c>
      <c r="D23" s="211">
        <f t="shared" si="0"/>
        <v>7487513.7640000004</v>
      </c>
      <c r="E23" s="212">
        <v>7209858.5640000002</v>
      </c>
      <c r="F23" s="213">
        <v>277655.2</v>
      </c>
      <c r="G23" s="227">
        <v>5829.15</v>
      </c>
      <c r="H23" s="212">
        <v>34.46</v>
      </c>
      <c r="I23" s="215"/>
      <c r="J23" s="212">
        <v>7296.4</v>
      </c>
      <c r="K23" s="212">
        <v>81086.899999999994</v>
      </c>
      <c r="L23" s="215"/>
      <c r="M23" s="212">
        <v>81086.899999999994</v>
      </c>
      <c r="N23" s="215"/>
      <c r="O23" s="216">
        <v>0.6</v>
      </c>
    </row>
    <row r="24" spans="2:15" x14ac:dyDescent="0.2">
      <c r="B24" s="459"/>
      <c r="C24" s="190" t="s">
        <v>47</v>
      </c>
      <c r="D24" s="191">
        <f t="shared" si="0"/>
        <v>1536433.6099999999</v>
      </c>
      <c r="E24" s="192">
        <v>50270.16</v>
      </c>
      <c r="F24" s="193">
        <v>1486163.45</v>
      </c>
      <c r="G24" s="194">
        <v>1426.75</v>
      </c>
      <c r="H24" s="192">
        <v>1419.1</v>
      </c>
      <c r="I24" s="192">
        <v>418</v>
      </c>
      <c r="J24" s="192">
        <v>520.32000000000005</v>
      </c>
      <c r="K24" s="192">
        <v>616679.1</v>
      </c>
      <c r="L24" s="195"/>
      <c r="M24" s="192">
        <v>616679.1</v>
      </c>
      <c r="N24" s="192">
        <v>0.6</v>
      </c>
      <c r="O24" s="196">
        <v>0.51</v>
      </c>
    </row>
    <row r="25" spans="2:15" x14ac:dyDescent="0.2">
      <c r="B25" s="459"/>
      <c r="C25" s="190" t="s">
        <v>49</v>
      </c>
      <c r="D25" s="191">
        <f t="shared" si="0"/>
        <v>1407038.52</v>
      </c>
      <c r="E25" s="192">
        <v>124538.52</v>
      </c>
      <c r="F25" s="193">
        <v>1282500</v>
      </c>
      <c r="G25" s="194">
        <v>9715.25</v>
      </c>
      <c r="H25" s="192">
        <v>1688.54</v>
      </c>
      <c r="I25" s="207"/>
      <c r="J25" s="195"/>
      <c r="K25" s="192">
        <v>513000</v>
      </c>
      <c r="L25" s="195"/>
      <c r="M25" s="192">
        <v>513000</v>
      </c>
      <c r="N25" s="195"/>
      <c r="O25" s="196">
        <v>0.08</v>
      </c>
    </row>
    <row r="26" spans="2:15" x14ac:dyDescent="0.2">
      <c r="B26" s="459"/>
      <c r="C26" s="198" t="s">
        <v>50</v>
      </c>
      <c r="D26" s="199">
        <f t="shared" si="0"/>
        <v>221510.38</v>
      </c>
      <c r="E26" s="200">
        <v>221510.38</v>
      </c>
      <c r="F26" s="228"/>
      <c r="G26" s="202">
        <v>23316.6</v>
      </c>
      <c r="H26" s="203"/>
      <c r="I26" s="203"/>
      <c r="J26" s="203"/>
      <c r="K26" s="203"/>
      <c r="L26" s="203"/>
      <c r="M26" s="203"/>
      <c r="N26" s="203"/>
      <c r="O26" s="204"/>
    </row>
    <row r="27" spans="2:15" x14ac:dyDescent="0.2">
      <c r="B27" s="461" t="s">
        <v>57</v>
      </c>
      <c r="C27" s="183" t="s">
        <v>48</v>
      </c>
      <c r="D27" s="184">
        <f t="shared" si="0"/>
        <v>6001487.2000000002</v>
      </c>
      <c r="E27" s="212">
        <v>923244</v>
      </c>
      <c r="F27" s="229">
        <v>5078243.2</v>
      </c>
      <c r="G27" s="205"/>
      <c r="H27" s="185">
        <v>1667.96</v>
      </c>
      <c r="I27" s="185">
        <v>11418.4</v>
      </c>
      <c r="J27" s="185">
        <v>709</v>
      </c>
      <c r="K27" s="185">
        <v>1997701</v>
      </c>
      <c r="L27" s="188"/>
      <c r="M27" s="212">
        <v>1997701</v>
      </c>
      <c r="N27" s="185">
        <v>2.0299999999999998</v>
      </c>
      <c r="O27" s="189"/>
    </row>
    <row r="28" spans="2:15" x14ac:dyDescent="0.2">
      <c r="B28" s="461"/>
      <c r="C28" s="190" t="s">
        <v>47</v>
      </c>
      <c r="D28" s="191">
        <f t="shared" si="0"/>
        <v>2293461.0700000003</v>
      </c>
      <c r="E28" s="192">
        <v>380976</v>
      </c>
      <c r="F28" s="193">
        <v>1912485.07</v>
      </c>
      <c r="G28" s="206"/>
      <c r="H28" s="195"/>
      <c r="I28" s="192">
        <v>4893.6000000000004</v>
      </c>
      <c r="J28" s="192">
        <v>717.51</v>
      </c>
      <c r="K28" s="192">
        <v>715086.67</v>
      </c>
      <c r="L28" s="195"/>
      <c r="M28" s="192">
        <v>715086.67</v>
      </c>
      <c r="N28" s="192">
        <v>5.69</v>
      </c>
      <c r="O28" s="196">
        <v>7.21</v>
      </c>
    </row>
    <row r="29" spans="2:15" x14ac:dyDescent="0.2">
      <c r="B29" s="461"/>
      <c r="C29" s="209" t="s">
        <v>49</v>
      </c>
      <c r="D29" s="199">
        <f t="shared" si="0"/>
        <v>7054820</v>
      </c>
      <c r="E29" s="200">
        <v>12000</v>
      </c>
      <c r="F29" s="201">
        <v>7042820</v>
      </c>
      <c r="G29" s="210"/>
      <c r="H29" s="200">
        <v>34.04</v>
      </c>
      <c r="I29" s="203"/>
      <c r="J29" s="200">
        <v>300</v>
      </c>
      <c r="K29" s="200">
        <v>2343100</v>
      </c>
      <c r="L29" s="203"/>
      <c r="M29" s="200">
        <v>2343100</v>
      </c>
      <c r="N29" s="203"/>
      <c r="O29" s="204"/>
    </row>
    <row r="30" spans="2:15" x14ac:dyDescent="0.2">
      <c r="B30" s="458" t="s">
        <v>58</v>
      </c>
      <c r="C30" s="218" t="s">
        <v>48</v>
      </c>
      <c r="D30" s="184">
        <f t="shared" si="0"/>
        <v>3159277.2930000001</v>
      </c>
      <c r="E30" s="230">
        <v>625337.37300000002</v>
      </c>
      <c r="F30" s="229">
        <v>2533939.92</v>
      </c>
      <c r="G30" s="205"/>
      <c r="H30" s="185">
        <v>13090</v>
      </c>
      <c r="I30" s="188"/>
      <c r="J30" s="185">
        <v>5795.71</v>
      </c>
      <c r="K30" s="185">
        <v>860200</v>
      </c>
      <c r="L30" s="188"/>
      <c r="M30" s="185">
        <v>860200</v>
      </c>
      <c r="N30" s="188"/>
      <c r="O30" s="189"/>
    </row>
    <row r="31" spans="2:15" x14ac:dyDescent="0.2">
      <c r="B31" s="459"/>
      <c r="C31" s="190" t="s">
        <v>47</v>
      </c>
      <c r="D31" s="191">
        <f t="shared" si="0"/>
        <v>39540</v>
      </c>
      <c r="E31" s="192"/>
      <c r="F31" s="231">
        <v>39540</v>
      </c>
      <c r="G31" s="206"/>
      <c r="H31" s="195"/>
      <c r="I31" s="192">
        <v>30</v>
      </c>
      <c r="J31" s="192">
        <v>173.16</v>
      </c>
      <c r="K31" s="192">
        <v>1960</v>
      </c>
      <c r="L31" s="192"/>
      <c r="M31" s="192">
        <v>1960</v>
      </c>
      <c r="N31" s="192">
        <v>62.46</v>
      </c>
      <c r="O31" s="196">
        <v>31.37</v>
      </c>
    </row>
    <row r="32" spans="2:15" x14ac:dyDescent="0.2">
      <c r="B32" s="459"/>
      <c r="C32" s="209" t="s">
        <v>49</v>
      </c>
      <c r="D32" s="199">
        <f t="shared" si="0"/>
        <v>143868.32699999999</v>
      </c>
      <c r="E32" s="200">
        <v>82422.267000000007</v>
      </c>
      <c r="F32" s="201">
        <v>61446.06</v>
      </c>
      <c r="G32" s="210"/>
      <c r="H32" s="200">
        <v>5610</v>
      </c>
      <c r="I32" s="203"/>
      <c r="J32" s="203"/>
      <c r="K32" s="200">
        <v>10290</v>
      </c>
      <c r="L32" s="200"/>
      <c r="M32" s="200">
        <v>10290</v>
      </c>
      <c r="N32" s="203"/>
      <c r="O32" s="204"/>
    </row>
    <row r="33" spans="2:15" s="179" customFormat="1" x14ac:dyDescent="0.2">
      <c r="B33" s="458" t="s">
        <v>59</v>
      </c>
      <c r="C33" s="183" t="s">
        <v>48</v>
      </c>
      <c r="D33" s="184">
        <f t="shared" si="0"/>
        <v>10200.14</v>
      </c>
      <c r="E33" s="185">
        <v>540</v>
      </c>
      <c r="F33" s="186">
        <v>9660.14</v>
      </c>
      <c r="G33" s="205"/>
      <c r="H33" s="188"/>
      <c r="I33" s="188"/>
      <c r="J33" s="185">
        <v>13.64</v>
      </c>
      <c r="K33" s="185">
        <v>206.25</v>
      </c>
      <c r="L33" s="188"/>
      <c r="M33" s="185">
        <v>206.25</v>
      </c>
      <c r="N33" s="185">
        <v>0.3</v>
      </c>
      <c r="O33" s="232">
        <v>0.6</v>
      </c>
    </row>
    <row r="34" spans="2:15" s="179" customFormat="1" x14ac:dyDescent="0.2">
      <c r="B34" s="460"/>
      <c r="C34" s="209" t="s">
        <v>47</v>
      </c>
      <c r="D34" s="199">
        <f t="shared" si="0"/>
        <v>398951.01</v>
      </c>
      <c r="E34" s="200">
        <v>23660</v>
      </c>
      <c r="F34" s="201">
        <v>375291.01</v>
      </c>
      <c r="G34" s="210"/>
      <c r="H34" s="203"/>
      <c r="I34" s="200">
        <v>30</v>
      </c>
      <c r="J34" s="200">
        <v>1686</v>
      </c>
      <c r="K34" s="200">
        <v>37506.11</v>
      </c>
      <c r="L34" s="203">
        <v>3154</v>
      </c>
      <c r="M34" s="200">
        <v>34352.11</v>
      </c>
      <c r="N34" s="200">
        <v>60.48</v>
      </c>
      <c r="O34" s="226">
        <v>2.4</v>
      </c>
    </row>
    <row r="35" spans="2:15" x14ac:dyDescent="0.2">
      <c r="B35" s="458" t="s">
        <v>60</v>
      </c>
      <c r="C35" s="183" t="s">
        <v>48</v>
      </c>
      <c r="D35" s="184">
        <f t="shared" si="0"/>
        <v>12467378.52</v>
      </c>
      <c r="E35" s="185">
        <v>438574.16</v>
      </c>
      <c r="F35" s="186">
        <v>12028804.359999999</v>
      </c>
      <c r="G35" s="205"/>
      <c r="H35" s="185">
        <v>150.86000000000001</v>
      </c>
      <c r="I35" s="188"/>
      <c r="J35" s="185">
        <v>595</v>
      </c>
      <c r="K35" s="185">
        <v>2247910.89</v>
      </c>
      <c r="L35" s="188"/>
      <c r="M35" s="185">
        <v>2247910.89</v>
      </c>
      <c r="N35" s="188"/>
      <c r="O35" s="232">
        <v>0.01</v>
      </c>
    </row>
    <row r="36" spans="2:15" x14ac:dyDescent="0.2">
      <c r="B36" s="459"/>
      <c r="C36" s="190" t="s">
        <v>47</v>
      </c>
      <c r="D36" s="191">
        <f t="shared" si="0"/>
        <v>9541445.0399999991</v>
      </c>
      <c r="E36" s="192">
        <v>197199.25</v>
      </c>
      <c r="F36" s="193">
        <v>9344245.7899999991</v>
      </c>
      <c r="G36" s="206"/>
      <c r="H36" s="192">
        <v>204.74</v>
      </c>
      <c r="I36" s="207"/>
      <c r="J36" s="192">
        <v>4173.09</v>
      </c>
      <c r="K36" s="192">
        <v>4080721.1</v>
      </c>
      <c r="L36" s="195"/>
      <c r="M36" s="192">
        <v>4080721.1</v>
      </c>
      <c r="N36" s="192">
        <v>30</v>
      </c>
      <c r="O36" s="196">
        <v>0.2</v>
      </c>
    </row>
    <row r="37" spans="2:15" s="179" customFormat="1" x14ac:dyDescent="0.2">
      <c r="B37" s="459"/>
      <c r="C37" s="190" t="s">
        <v>49</v>
      </c>
      <c r="D37" s="191">
        <f t="shared" si="0"/>
        <v>4569734.3719999995</v>
      </c>
      <c r="E37" s="192">
        <v>164233.19200000001</v>
      </c>
      <c r="F37" s="193">
        <v>4405501.18</v>
      </c>
      <c r="G37" s="206"/>
      <c r="H37" s="192">
        <v>134.69999999999999</v>
      </c>
      <c r="I37" s="195"/>
      <c r="J37" s="192">
        <v>245</v>
      </c>
      <c r="K37" s="192">
        <v>686072.64</v>
      </c>
      <c r="L37" s="195"/>
      <c r="M37" s="192">
        <v>686072.64</v>
      </c>
      <c r="N37" s="195"/>
      <c r="O37" s="197"/>
    </row>
    <row r="38" spans="2:15" s="179" customFormat="1" x14ac:dyDescent="0.2">
      <c r="B38" s="460"/>
      <c r="C38" s="198" t="s">
        <v>50</v>
      </c>
      <c r="D38" s="199">
        <f t="shared" si="0"/>
        <v>24835786.050000001</v>
      </c>
      <c r="E38" s="200">
        <v>207843.6</v>
      </c>
      <c r="F38" s="201">
        <v>24627942.449999999</v>
      </c>
      <c r="G38" s="210"/>
      <c r="H38" s="200">
        <v>48.49</v>
      </c>
      <c r="I38" s="203"/>
      <c r="J38" s="200">
        <v>735</v>
      </c>
      <c r="K38" s="200">
        <v>1456482.21</v>
      </c>
      <c r="L38" s="203"/>
      <c r="M38" s="200">
        <v>1456482.21</v>
      </c>
      <c r="N38" s="203"/>
      <c r="O38" s="204"/>
    </row>
    <row r="39" spans="2:15" s="179" customFormat="1" x14ac:dyDescent="0.2">
      <c r="B39" s="461" t="s">
        <v>61</v>
      </c>
      <c r="C39" s="183" t="s">
        <v>48</v>
      </c>
      <c r="D39" s="184">
        <f t="shared" si="0"/>
        <v>37653659.719999999</v>
      </c>
      <c r="E39" s="185">
        <v>4772345.87</v>
      </c>
      <c r="F39" s="186">
        <v>32881313.850000001</v>
      </c>
      <c r="G39" s="205"/>
      <c r="H39" s="188"/>
      <c r="I39" s="188"/>
      <c r="J39" s="185">
        <v>20600.66</v>
      </c>
      <c r="K39" s="185">
        <v>6000460.3200000003</v>
      </c>
      <c r="L39" s="188"/>
      <c r="M39" s="185">
        <v>6000460.3200000003</v>
      </c>
      <c r="N39" s="188"/>
      <c r="O39" s="189"/>
    </row>
    <row r="40" spans="2:15" s="179" customFormat="1" x14ac:dyDescent="0.2">
      <c r="B40" s="461"/>
      <c r="C40" s="190" t="s">
        <v>47</v>
      </c>
      <c r="D40" s="191">
        <f t="shared" si="0"/>
        <v>42144549.240000002</v>
      </c>
      <c r="E40" s="192">
        <v>8232748.9199999999</v>
      </c>
      <c r="F40" s="193">
        <v>33911800.32</v>
      </c>
      <c r="G40" s="206"/>
      <c r="H40" s="195"/>
      <c r="I40" s="195"/>
      <c r="J40" s="192">
        <v>32514.58</v>
      </c>
      <c r="K40" s="192">
        <v>7229979.3899999997</v>
      </c>
      <c r="L40" s="195"/>
      <c r="M40" s="192">
        <v>7229979.3899999997</v>
      </c>
      <c r="N40" s="192">
        <v>38.14</v>
      </c>
      <c r="O40" s="196">
        <v>10.85</v>
      </c>
    </row>
    <row r="41" spans="2:15" s="179" customFormat="1" x14ac:dyDescent="0.2">
      <c r="B41" s="461"/>
      <c r="C41" s="190" t="s">
        <v>49</v>
      </c>
      <c r="D41" s="191">
        <f t="shared" si="0"/>
        <v>12804036.772500001</v>
      </c>
      <c r="E41" s="192">
        <v>369787.96250000002</v>
      </c>
      <c r="F41" s="193">
        <v>12434248.810000001</v>
      </c>
      <c r="G41" s="206"/>
      <c r="H41" s="195"/>
      <c r="I41" s="195"/>
      <c r="J41" s="192">
        <v>3772.41</v>
      </c>
      <c r="K41" s="192">
        <v>2119277.67</v>
      </c>
      <c r="L41" s="195"/>
      <c r="M41" s="192">
        <v>2119277.67</v>
      </c>
      <c r="N41" s="195"/>
      <c r="O41" s="197"/>
    </row>
    <row r="42" spans="2:15" s="179" customFormat="1" x14ac:dyDescent="0.2">
      <c r="B42" s="461"/>
      <c r="C42" s="198" t="s">
        <v>50</v>
      </c>
      <c r="D42" s="199">
        <f t="shared" si="0"/>
        <v>839642.1</v>
      </c>
      <c r="E42" s="203"/>
      <c r="F42" s="201">
        <v>839642.1</v>
      </c>
      <c r="G42" s="210"/>
      <c r="H42" s="203"/>
      <c r="I42" s="203"/>
      <c r="J42" s="203"/>
      <c r="K42" s="200">
        <v>95260</v>
      </c>
      <c r="L42" s="203"/>
      <c r="M42" s="200">
        <v>95260</v>
      </c>
      <c r="N42" s="203"/>
      <c r="O42" s="204"/>
    </row>
    <row r="43" spans="2:15" s="179" customFormat="1" x14ac:dyDescent="0.2">
      <c r="B43" s="458" t="s">
        <v>93</v>
      </c>
      <c r="C43" s="183" t="s">
        <v>48</v>
      </c>
      <c r="D43" s="184">
        <f t="shared" si="0"/>
        <v>9413679.0480000004</v>
      </c>
      <c r="E43" s="185">
        <v>9413324.5779999997</v>
      </c>
      <c r="F43" s="186">
        <v>354.47</v>
      </c>
      <c r="G43" s="205"/>
      <c r="H43" s="188"/>
      <c r="I43" s="188"/>
      <c r="J43" s="185">
        <v>39459.26</v>
      </c>
      <c r="K43" s="185">
        <v>111</v>
      </c>
      <c r="L43" s="188"/>
      <c r="M43" s="185">
        <v>111</v>
      </c>
      <c r="N43" s="188"/>
      <c r="O43" s="189"/>
    </row>
    <row r="44" spans="2:15" s="179" customFormat="1" x14ac:dyDescent="0.2">
      <c r="B44" s="459"/>
      <c r="C44" s="217" t="s">
        <v>47</v>
      </c>
      <c r="D44" s="199">
        <f t="shared" si="0"/>
        <v>402030.52249999996</v>
      </c>
      <c r="E44" s="200">
        <v>265.73250000000002</v>
      </c>
      <c r="F44" s="201">
        <v>401764.79</v>
      </c>
      <c r="G44" s="210"/>
      <c r="H44" s="203"/>
      <c r="I44" s="233"/>
      <c r="J44" s="203">
        <v>0.33</v>
      </c>
      <c r="K44" s="200">
        <v>146242.5</v>
      </c>
      <c r="L44" s="203"/>
      <c r="M44" s="200">
        <v>146242.5</v>
      </c>
      <c r="N44" s="203"/>
      <c r="O44" s="204"/>
    </row>
    <row r="45" spans="2:15" x14ac:dyDescent="0.2">
      <c r="B45" s="461" t="s">
        <v>63</v>
      </c>
      <c r="C45" s="218" t="s">
        <v>48</v>
      </c>
      <c r="D45" s="184">
        <f t="shared" si="0"/>
        <v>30851145.890999999</v>
      </c>
      <c r="E45" s="234">
        <v>5924448.4409999996</v>
      </c>
      <c r="F45" s="235">
        <v>24926697.449999999</v>
      </c>
      <c r="G45" s="205"/>
      <c r="H45" s="185">
        <v>364.98</v>
      </c>
      <c r="I45" s="188"/>
      <c r="J45" s="185">
        <v>32169.34</v>
      </c>
      <c r="K45" s="185">
        <v>4414772.1100000003</v>
      </c>
      <c r="L45" s="185">
        <v>250</v>
      </c>
      <c r="M45" s="185">
        <v>4414522.1100000003</v>
      </c>
      <c r="N45" s="188"/>
      <c r="O45" s="189"/>
    </row>
    <row r="46" spans="2:15" x14ac:dyDescent="0.2">
      <c r="B46" s="461"/>
      <c r="C46" s="236" t="s">
        <v>47</v>
      </c>
      <c r="D46" s="191">
        <f t="shared" si="0"/>
        <v>12025111.159</v>
      </c>
      <c r="E46" s="237">
        <v>1170330.469</v>
      </c>
      <c r="F46" s="193">
        <v>10854780.689999999</v>
      </c>
      <c r="G46" s="206"/>
      <c r="H46" s="192">
        <v>243.32</v>
      </c>
      <c r="I46" s="192">
        <v>57.19</v>
      </c>
      <c r="J46" s="192">
        <v>7691.34</v>
      </c>
      <c r="K46" s="192">
        <v>2074893.2</v>
      </c>
      <c r="L46" s="195">
        <v>7474.59</v>
      </c>
      <c r="M46" s="185">
        <v>2067418.6099999999</v>
      </c>
      <c r="N46" s="192">
        <v>14</v>
      </c>
      <c r="O46" s="196">
        <v>0.14000000000000001</v>
      </c>
    </row>
    <row r="47" spans="2:15" ht="15" x14ac:dyDescent="0.25">
      <c r="B47" s="461"/>
      <c r="C47" s="236" t="s">
        <v>49</v>
      </c>
      <c r="D47" s="191">
        <f t="shared" si="0"/>
        <v>11324717.23</v>
      </c>
      <c r="E47" s="237">
        <v>270657.5</v>
      </c>
      <c r="F47" s="193">
        <v>11054059.73</v>
      </c>
      <c r="G47" s="206"/>
      <c r="H47" s="192">
        <v>173.8</v>
      </c>
      <c r="I47" s="195"/>
      <c r="J47" s="238">
        <v>221.87</v>
      </c>
      <c r="K47" s="192">
        <v>1408049.35</v>
      </c>
      <c r="L47" s="195">
        <v>250</v>
      </c>
      <c r="M47" s="185">
        <v>1407799.35</v>
      </c>
      <c r="N47" s="195"/>
      <c r="O47" s="197"/>
    </row>
    <row r="48" spans="2:15" x14ac:dyDescent="0.2">
      <c r="B48" s="461"/>
      <c r="C48" s="239" t="s">
        <v>50</v>
      </c>
      <c r="D48" s="199">
        <f t="shared" si="0"/>
        <v>11620508.49</v>
      </c>
      <c r="E48" s="200">
        <v>89579.5</v>
      </c>
      <c r="F48" s="201">
        <v>11530928.99</v>
      </c>
      <c r="G48" s="210"/>
      <c r="H48" s="200">
        <v>86.9</v>
      </c>
      <c r="I48" s="203"/>
      <c r="J48" s="200"/>
      <c r="K48" s="200">
        <v>884739.11</v>
      </c>
      <c r="L48" s="203"/>
      <c r="M48" s="200">
        <v>884739.11</v>
      </c>
      <c r="N48" s="203"/>
      <c r="O48" s="204"/>
    </row>
    <row r="49" spans="2:16" s="179" customFormat="1" x14ac:dyDescent="0.2">
      <c r="B49" s="461" t="s">
        <v>64</v>
      </c>
      <c r="C49" s="183" t="s">
        <v>48</v>
      </c>
      <c r="D49" s="184">
        <f>SUM(E49:F49)</f>
        <v>50243020.659999996</v>
      </c>
      <c r="E49" s="185">
        <v>2181492.66</v>
      </c>
      <c r="F49" s="186">
        <v>48061528</v>
      </c>
      <c r="G49" s="205"/>
      <c r="H49" s="188"/>
      <c r="I49" s="188"/>
      <c r="J49" s="185">
        <v>5645.68</v>
      </c>
      <c r="K49" s="185">
        <v>8430027</v>
      </c>
      <c r="L49" s="188"/>
      <c r="M49" s="185">
        <v>8430027</v>
      </c>
      <c r="N49" s="188"/>
      <c r="O49" s="189"/>
    </row>
    <row r="50" spans="2:16" s="179" customFormat="1" x14ac:dyDescent="0.2">
      <c r="B50" s="461"/>
      <c r="C50" s="190" t="s">
        <v>47</v>
      </c>
      <c r="D50" s="191">
        <f>SUM(E50:F50)</f>
        <v>4517388.0612000003</v>
      </c>
      <c r="E50" s="192">
        <v>541796.0612</v>
      </c>
      <c r="F50" s="193">
        <v>3975592</v>
      </c>
      <c r="G50" s="206"/>
      <c r="H50" s="195"/>
      <c r="I50" s="195"/>
      <c r="J50" s="192">
        <v>1841.27</v>
      </c>
      <c r="K50" s="192">
        <v>340395</v>
      </c>
      <c r="L50" s="195"/>
      <c r="M50" s="192">
        <v>340395</v>
      </c>
      <c r="N50" s="195"/>
      <c r="O50" s="197"/>
    </row>
    <row r="51" spans="2:16" s="179" customFormat="1" x14ac:dyDescent="0.2">
      <c r="B51" s="461"/>
      <c r="C51" s="190" t="s">
        <v>49</v>
      </c>
      <c r="D51" s="191">
        <f>SUM(E51:F51)</f>
        <v>15376070.211999999</v>
      </c>
      <c r="E51" s="192">
        <v>291258.212</v>
      </c>
      <c r="F51" s="193">
        <v>15084812</v>
      </c>
      <c r="G51" s="206"/>
      <c r="H51" s="195"/>
      <c r="I51" s="195"/>
      <c r="J51" s="192">
        <v>871.85</v>
      </c>
      <c r="K51" s="192">
        <v>2367118.5</v>
      </c>
      <c r="L51" s="195"/>
      <c r="M51" s="192">
        <v>2367118.5</v>
      </c>
      <c r="N51" s="195"/>
      <c r="O51" s="197"/>
    </row>
    <row r="52" spans="2:16" s="179" customFormat="1" x14ac:dyDescent="0.2">
      <c r="B52" s="461"/>
      <c r="C52" s="198" t="s">
        <v>50</v>
      </c>
      <c r="D52" s="199">
        <f>SUM(E52:F52)</f>
        <v>28442068</v>
      </c>
      <c r="E52" s="203"/>
      <c r="F52" s="201">
        <v>28442068</v>
      </c>
      <c r="G52" s="210"/>
      <c r="H52" s="203"/>
      <c r="I52" s="203"/>
      <c r="J52" s="203"/>
      <c r="K52" s="200">
        <v>1964809.5</v>
      </c>
      <c r="L52" s="203"/>
      <c r="M52" s="200">
        <v>1964809.5</v>
      </c>
      <c r="N52" s="203"/>
      <c r="O52" s="204"/>
    </row>
    <row r="53" spans="2:16" x14ac:dyDescent="0.2">
      <c r="B53" s="458" t="s">
        <v>65</v>
      </c>
      <c r="C53" s="190" t="s">
        <v>48</v>
      </c>
      <c r="D53" s="184">
        <f t="shared" si="0"/>
        <v>30459984.66</v>
      </c>
      <c r="E53" s="188"/>
      <c r="F53" s="186">
        <v>30459984.66</v>
      </c>
      <c r="G53" s="205"/>
      <c r="H53" s="188"/>
      <c r="I53" s="188"/>
      <c r="J53" s="188"/>
      <c r="K53" s="185">
        <v>5216211.1100000003</v>
      </c>
      <c r="L53" s="188"/>
      <c r="M53" s="185">
        <v>5216211.1100000003</v>
      </c>
      <c r="N53" s="188"/>
      <c r="O53" s="189"/>
    </row>
    <row r="54" spans="2:16" x14ac:dyDescent="0.2">
      <c r="B54" s="459"/>
      <c r="C54" s="190" t="s">
        <v>47</v>
      </c>
      <c r="D54" s="191">
        <f t="shared" si="0"/>
        <v>7159938.8200000003</v>
      </c>
      <c r="E54" s="195"/>
      <c r="F54" s="193">
        <v>7159938.8200000003</v>
      </c>
      <c r="G54" s="206"/>
      <c r="H54" s="195"/>
      <c r="I54" s="207"/>
      <c r="J54" s="195"/>
      <c r="K54" s="192">
        <v>1478020.72</v>
      </c>
      <c r="L54" s="195"/>
      <c r="M54" s="192">
        <v>1478020.72</v>
      </c>
      <c r="N54" s="195"/>
      <c r="O54" s="197"/>
    </row>
    <row r="55" spans="2:16" x14ac:dyDescent="0.2">
      <c r="B55" s="459"/>
      <c r="C55" s="190" t="s">
        <v>49</v>
      </c>
      <c r="D55" s="191">
        <f t="shared" si="0"/>
        <v>7374015.0599999996</v>
      </c>
      <c r="E55" s="195"/>
      <c r="F55" s="193">
        <v>7374015.0599999996</v>
      </c>
      <c r="G55" s="206"/>
      <c r="H55" s="195"/>
      <c r="I55" s="195"/>
      <c r="J55" s="195"/>
      <c r="K55" s="192">
        <v>785057.7</v>
      </c>
      <c r="L55" s="195"/>
      <c r="M55" s="192">
        <v>785057.7</v>
      </c>
      <c r="N55" s="195"/>
      <c r="O55" s="197"/>
    </row>
    <row r="56" spans="2:16" ht="13.5" thickBot="1" x14ac:dyDescent="0.25">
      <c r="B56" s="460"/>
      <c r="C56" s="198" t="s">
        <v>50</v>
      </c>
      <c r="D56" s="199">
        <f t="shared" si="0"/>
        <v>5097300.88</v>
      </c>
      <c r="E56" s="203"/>
      <c r="F56" s="201">
        <v>5097300.88</v>
      </c>
      <c r="G56" s="210"/>
      <c r="H56" s="203"/>
      <c r="I56" s="203"/>
      <c r="J56" s="203"/>
      <c r="K56" s="200">
        <v>534839.5</v>
      </c>
      <c r="L56" s="203"/>
      <c r="M56" s="200">
        <v>534839.5</v>
      </c>
      <c r="N56" s="203"/>
      <c r="O56" s="204"/>
    </row>
    <row r="57" spans="2:16" s="179" customFormat="1" ht="14.25" thickTop="1" thickBot="1" x14ac:dyDescent="0.25">
      <c r="B57" s="462" t="s">
        <v>66</v>
      </c>
      <c r="C57" s="463"/>
      <c r="D57" s="240">
        <f>SUM(D5:D56)</f>
        <v>637271117.54170001</v>
      </c>
      <c r="E57" s="92">
        <f t="shared" ref="E57:O57" si="1">SUM(E5:E56)</f>
        <v>56855374.771700002</v>
      </c>
      <c r="F57" s="241">
        <f t="shared" si="1"/>
        <v>580415742.76999998</v>
      </c>
      <c r="G57" s="80">
        <f t="shared" si="1"/>
        <v>243428.59000000003</v>
      </c>
      <c r="H57" s="81">
        <f t="shared" si="1"/>
        <v>29598.900000000005</v>
      </c>
      <c r="I57" s="81">
        <f t="shared" si="1"/>
        <v>41830.81</v>
      </c>
      <c r="J57" s="81">
        <f t="shared" si="1"/>
        <v>401804.84</v>
      </c>
      <c r="K57" s="81">
        <f t="shared" si="1"/>
        <v>315137744.00000006</v>
      </c>
      <c r="L57" s="81">
        <f t="shared" si="1"/>
        <v>11429.59</v>
      </c>
      <c r="M57" s="92">
        <f t="shared" si="1"/>
        <v>315126314.41000009</v>
      </c>
      <c r="N57" s="80">
        <f t="shared" si="1"/>
        <v>381.63</v>
      </c>
      <c r="O57" s="93">
        <f t="shared" si="1"/>
        <v>61.150000000000006</v>
      </c>
      <c r="P57" s="208"/>
    </row>
    <row r="58" spans="2:16" s="179" customFormat="1" ht="13.5" thickTop="1" x14ac:dyDescent="0.2"/>
    <row r="59" spans="2:16" s="179" customFormat="1" x14ac:dyDescent="0.2">
      <c r="B59" s="242" t="s">
        <v>67</v>
      </c>
      <c r="D59" s="177"/>
      <c r="E59" s="177"/>
      <c r="F59" s="177"/>
    </row>
    <row r="60" spans="2:16" s="179" customFormat="1" x14ac:dyDescent="0.2">
      <c r="D60" s="243"/>
      <c r="E60" s="177"/>
      <c r="F60" s="243"/>
    </row>
    <row r="61" spans="2:16" s="179" customFormat="1" x14ac:dyDescent="0.2"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</row>
    <row r="62" spans="2:16" s="179" customFormat="1" x14ac:dyDescent="0.2">
      <c r="E62" s="244"/>
    </row>
    <row r="63" spans="2:16" s="179" customFormat="1" x14ac:dyDescent="0.2">
      <c r="E63" s="243"/>
    </row>
    <row r="64" spans="2:16" s="179" customFormat="1" x14ac:dyDescent="0.2">
      <c r="E64" s="177"/>
    </row>
    <row r="65" spans="5:5" s="179" customFormat="1" x14ac:dyDescent="0.2">
      <c r="E65" s="177"/>
    </row>
    <row r="66" spans="5:5" s="179" customFormat="1" x14ac:dyDescent="0.2"/>
    <row r="67" spans="5:5" s="179" customFormat="1" x14ac:dyDescent="0.2"/>
    <row r="68" spans="5:5" s="179" customFormat="1" x14ac:dyDescent="0.2"/>
    <row r="69" spans="5:5" s="179" customFormat="1" x14ac:dyDescent="0.2"/>
    <row r="70" spans="5:5" s="179" customFormat="1" x14ac:dyDescent="0.2"/>
    <row r="71" spans="5:5" s="179" customFormat="1" x14ac:dyDescent="0.2"/>
    <row r="72" spans="5:5" s="179" customFormat="1" x14ac:dyDescent="0.2"/>
    <row r="73" spans="5:5" s="179" customFormat="1" x14ac:dyDescent="0.2"/>
    <row r="74" spans="5:5" s="179" customFormat="1" x14ac:dyDescent="0.2"/>
    <row r="75" spans="5:5" s="179" customFormat="1" x14ac:dyDescent="0.2"/>
    <row r="76" spans="5:5" s="179" customFormat="1" x14ac:dyDescent="0.2"/>
    <row r="77" spans="5:5" s="179" customFormat="1" x14ac:dyDescent="0.2"/>
    <row r="78" spans="5:5" s="179" customFormat="1" x14ac:dyDescent="0.2"/>
    <row r="79" spans="5:5" s="179" customFormat="1" x14ac:dyDescent="0.2"/>
    <row r="80" spans="5:5" s="179" customFormat="1" x14ac:dyDescent="0.2"/>
    <row r="81" s="179" customFormat="1" x14ac:dyDescent="0.2"/>
    <row r="82" s="179" customFormat="1" x14ac:dyDescent="0.2"/>
    <row r="83" s="179" customFormat="1" x14ac:dyDescent="0.2"/>
    <row r="84" s="179" customFormat="1" x14ac:dyDescent="0.2"/>
    <row r="85" s="179" customFormat="1" x14ac:dyDescent="0.2"/>
    <row r="86" s="179" customFormat="1" x14ac:dyDescent="0.2"/>
    <row r="87" s="179" customFormat="1" x14ac:dyDescent="0.2"/>
    <row r="88" s="179" customFormat="1" x14ac:dyDescent="0.2"/>
    <row r="89" s="179" customFormat="1" x14ac:dyDescent="0.2"/>
    <row r="90" s="179" customFormat="1" x14ac:dyDescent="0.2"/>
    <row r="91" s="179" customFormat="1" x14ac:dyDescent="0.2"/>
    <row r="92" s="179" customFormat="1" x14ac:dyDescent="0.2"/>
    <row r="93" s="179" customFormat="1" x14ac:dyDescent="0.2"/>
    <row r="94" s="179" customFormat="1" x14ac:dyDescent="0.2"/>
    <row r="95" s="179" customFormat="1" x14ac:dyDescent="0.2"/>
    <row r="96" s="179" customFormat="1" x14ac:dyDescent="0.2"/>
    <row r="97" s="179" customFormat="1" x14ac:dyDescent="0.2"/>
    <row r="98" s="179" customFormat="1" x14ac:dyDescent="0.2"/>
    <row r="99" s="179" customFormat="1" x14ac:dyDescent="0.2"/>
    <row r="100" s="179" customFormat="1" x14ac:dyDescent="0.2"/>
    <row r="101" s="179" customFormat="1" x14ac:dyDescent="0.2"/>
    <row r="102" s="179" customFormat="1" x14ac:dyDescent="0.2"/>
    <row r="103" s="179" customFormat="1" x14ac:dyDescent="0.2"/>
    <row r="104" s="179" customFormat="1" x14ac:dyDescent="0.2"/>
    <row r="105" s="179" customFormat="1" x14ac:dyDescent="0.2"/>
    <row r="106" s="179" customFormat="1" x14ac:dyDescent="0.2"/>
    <row r="107" s="179" customFormat="1" x14ac:dyDescent="0.2"/>
    <row r="108" s="179" customFormat="1" x14ac:dyDescent="0.2"/>
    <row r="109" s="179" customFormat="1" x14ac:dyDescent="0.2"/>
    <row r="110" s="179" customFormat="1" x14ac:dyDescent="0.2"/>
    <row r="111" s="179" customFormat="1" x14ac:dyDescent="0.2"/>
    <row r="112" s="179" customFormat="1" x14ac:dyDescent="0.2"/>
    <row r="113" s="179" customFormat="1" x14ac:dyDescent="0.2"/>
    <row r="114" s="179" customFormat="1" x14ac:dyDescent="0.2"/>
    <row r="115" s="179" customFormat="1" x14ac:dyDescent="0.2"/>
    <row r="116" s="179" customFormat="1" x14ac:dyDescent="0.2"/>
    <row r="117" s="179" customFormat="1" x14ac:dyDescent="0.2"/>
    <row r="118" s="179" customFormat="1" x14ac:dyDescent="0.2"/>
    <row r="119" s="179" customFormat="1" x14ac:dyDescent="0.2"/>
    <row r="120" s="179" customFormat="1" x14ac:dyDescent="0.2"/>
    <row r="121" s="179" customFormat="1" x14ac:dyDescent="0.2"/>
    <row r="122" s="179" customFormat="1" x14ac:dyDescent="0.2"/>
    <row r="123" s="179" customFormat="1" x14ac:dyDescent="0.2"/>
    <row r="124" s="179" customFormat="1" x14ac:dyDescent="0.2"/>
    <row r="125" s="179" customFormat="1" x14ac:dyDescent="0.2"/>
    <row r="126" s="179" customFormat="1" x14ac:dyDescent="0.2"/>
    <row r="127" s="179" customFormat="1" x14ac:dyDescent="0.2"/>
    <row r="128" s="179" customFormat="1" x14ac:dyDescent="0.2"/>
    <row r="129" s="179" customFormat="1" x14ac:dyDescent="0.2"/>
    <row r="130" s="179" customFormat="1" x14ac:dyDescent="0.2"/>
    <row r="131" s="179" customFormat="1" x14ac:dyDescent="0.2"/>
    <row r="132" s="179" customFormat="1" x14ac:dyDescent="0.2"/>
    <row r="133" s="179" customFormat="1" x14ac:dyDescent="0.2"/>
    <row r="134" s="179" customFormat="1" x14ac:dyDescent="0.2"/>
    <row r="135" s="179" customFormat="1" x14ac:dyDescent="0.2"/>
    <row r="136" s="179" customFormat="1" x14ac:dyDescent="0.2"/>
    <row r="137" s="179" customFormat="1" x14ac:dyDescent="0.2"/>
    <row r="138" s="179" customFormat="1" x14ac:dyDescent="0.2"/>
    <row r="139" s="179" customFormat="1" x14ac:dyDescent="0.2"/>
    <row r="140" s="179" customFormat="1" x14ac:dyDescent="0.2"/>
    <row r="141" s="179" customFormat="1" x14ac:dyDescent="0.2"/>
    <row r="142" s="179" customFormat="1" x14ac:dyDescent="0.2"/>
    <row r="143" s="179" customFormat="1" x14ac:dyDescent="0.2"/>
    <row r="144" s="179" customFormat="1" x14ac:dyDescent="0.2"/>
    <row r="145" s="179" customFormat="1" x14ac:dyDescent="0.2"/>
    <row r="146" s="179" customFormat="1" x14ac:dyDescent="0.2"/>
    <row r="147" s="179" customFormat="1" x14ac:dyDescent="0.2"/>
    <row r="148" s="179" customFormat="1" x14ac:dyDescent="0.2"/>
    <row r="149" s="179" customFormat="1" x14ac:dyDescent="0.2"/>
    <row r="150" s="179" customFormat="1" x14ac:dyDescent="0.2"/>
    <row r="151" s="179" customFormat="1" x14ac:dyDescent="0.2"/>
    <row r="152" s="179" customFormat="1" x14ac:dyDescent="0.2"/>
    <row r="153" s="179" customFormat="1" x14ac:dyDescent="0.2"/>
    <row r="154" s="179" customFormat="1" x14ac:dyDescent="0.2"/>
    <row r="155" s="179" customFormat="1" x14ac:dyDescent="0.2"/>
    <row r="156" s="179" customFormat="1" x14ac:dyDescent="0.2"/>
    <row r="157" s="179" customFormat="1" x14ac:dyDescent="0.2"/>
    <row r="158" s="179" customFormat="1" x14ac:dyDescent="0.2"/>
    <row r="159" s="179" customFormat="1" x14ac:dyDescent="0.2"/>
    <row r="160" s="179" customFormat="1" x14ac:dyDescent="0.2"/>
    <row r="161" s="179" customFormat="1" x14ac:dyDescent="0.2"/>
    <row r="162" s="179" customFormat="1" x14ac:dyDescent="0.2"/>
    <row r="163" s="179" customFormat="1" x14ac:dyDescent="0.2"/>
    <row r="164" s="179" customFormat="1" x14ac:dyDescent="0.2"/>
    <row r="165" s="179" customFormat="1" x14ac:dyDescent="0.2"/>
    <row r="166" s="179" customFormat="1" x14ac:dyDescent="0.2"/>
    <row r="167" s="179" customFormat="1" x14ac:dyDescent="0.2"/>
    <row r="168" s="179" customFormat="1" x14ac:dyDescent="0.2"/>
    <row r="169" s="179" customFormat="1" x14ac:dyDescent="0.2"/>
    <row r="170" s="179" customFormat="1" x14ac:dyDescent="0.2"/>
    <row r="171" s="179" customFormat="1" x14ac:dyDescent="0.2"/>
    <row r="172" s="179" customFormat="1" x14ac:dyDescent="0.2"/>
    <row r="173" s="179" customFormat="1" x14ac:dyDescent="0.2"/>
    <row r="174" s="179" customFormat="1" x14ac:dyDescent="0.2"/>
    <row r="175" s="179" customFormat="1" x14ac:dyDescent="0.2"/>
    <row r="176" s="179" customFormat="1" x14ac:dyDescent="0.2"/>
    <row r="177" s="179" customFormat="1" x14ac:dyDescent="0.2"/>
    <row r="178" s="179" customFormat="1" x14ac:dyDescent="0.2"/>
    <row r="179" s="179" customFormat="1" x14ac:dyDescent="0.2"/>
    <row r="180" s="179" customFormat="1" x14ac:dyDescent="0.2"/>
    <row r="181" s="179" customFormat="1" x14ac:dyDescent="0.2"/>
    <row r="182" s="179" customFormat="1" x14ac:dyDescent="0.2"/>
    <row r="183" s="179" customFormat="1" x14ac:dyDescent="0.2"/>
    <row r="184" s="179" customFormat="1" x14ac:dyDescent="0.2"/>
    <row r="185" s="179" customFormat="1" x14ac:dyDescent="0.2"/>
    <row r="186" s="179" customFormat="1" x14ac:dyDescent="0.2"/>
    <row r="187" s="179" customFormat="1" x14ac:dyDescent="0.2"/>
    <row r="188" s="179" customFormat="1" x14ac:dyDescent="0.2"/>
    <row r="189" s="179" customFormat="1" x14ac:dyDescent="0.2"/>
    <row r="190" s="179" customFormat="1" x14ac:dyDescent="0.2"/>
    <row r="191" s="179" customFormat="1" x14ac:dyDescent="0.2"/>
    <row r="192" s="179" customFormat="1" x14ac:dyDescent="0.2"/>
    <row r="193" s="179" customFormat="1" x14ac:dyDescent="0.2"/>
    <row r="194" s="179" customFormat="1" x14ac:dyDescent="0.2"/>
    <row r="195" s="179" customFormat="1" x14ac:dyDescent="0.2"/>
    <row r="196" s="179" customFormat="1" x14ac:dyDescent="0.2"/>
    <row r="197" s="179" customFormat="1" x14ac:dyDescent="0.2"/>
    <row r="198" s="179" customFormat="1" x14ac:dyDescent="0.2"/>
    <row r="199" s="179" customFormat="1" x14ac:dyDescent="0.2"/>
    <row r="200" s="179" customFormat="1" x14ac:dyDescent="0.2"/>
    <row r="201" s="179" customFormat="1" x14ac:dyDescent="0.2"/>
    <row r="202" s="179" customFormat="1" x14ac:dyDescent="0.2"/>
    <row r="203" s="179" customFormat="1" x14ac:dyDescent="0.2"/>
    <row r="204" s="179" customFormat="1" x14ac:dyDescent="0.2"/>
    <row r="205" s="179" customFormat="1" x14ac:dyDescent="0.2"/>
    <row r="206" s="179" customFormat="1" x14ac:dyDescent="0.2"/>
    <row r="207" s="179" customFormat="1" x14ac:dyDescent="0.2"/>
    <row r="208" s="179" customFormat="1" x14ac:dyDescent="0.2"/>
    <row r="209" s="179" customFormat="1" x14ac:dyDescent="0.2"/>
    <row r="210" s="179" customFormat="1" x14ac:dyDescent="0.2"/>
    <row r="211" s="179" customFormat="1" x14ac:dyDescent="0.2"/>
    <row r="212" s="179" customFormat="1" x14ac:dyDescent="0.2"/>
    <row r="213" s="179" customFormat="1" x14ac:dyDescent="0.2"/>
    <row r="214" s="179" customFormat="1" x14ac:dyDescent="0.2"/>
    <row r="215" s="179" customFormat="1" x14ac:dyDescent="0.2"/>
    <row r="216" s="179" customFormat="1" x14ac:dyDescent="0.2"/>
    <row r="217" s="179" customFormat="1" x14ac:dyDescent="0.2"/>
    <row r="218" s="179" customFormat="1" x14ac:dyDescent="0.2"/>
    <row r="219" s="179" customFormat="1" x14ac:dyDescent="0.2"/>
    <row r="220" s="179" customFormat="1" x14ac:dyDescent="0.2"/>
    <row r="221" s="179" customFormat="1" x14ac:dyDescent="0.2"/>
    <row r="222" s="179" customFormat="1" x14ac:dyDescent="0.2"/>
    <row r="223" s="179" customFormat="1" x14ac:dyDescent="0.2"/>
    <row r="224" s="179" customFormat="1" x14ac:dyDescent="0.2"/>
    <row r="225" s="179" customFormat="1" x14ac:dyDescent="0.2"/>
    <row r="226" s="179" customFormat="1" x14ac:dyDescent="0.2"/>
    <row r="227" s="179" customFormat="1" x14ac:dyDescent="0.2"/>
    <row r="228" s="179" customFormat="1" x14ac:dyDescent="0.2"/>
    <row r="229" s="179" customFormat="1" x14ac:dyDescent="0.2"/>
    <row r="230" s="179" customFormat="1" x14ac:dyDescent="0.2"/>
    <row r="231" s="179" customFormat="1" x14ac:dyDescent="0.2"/>
    <row r="232" s="179" customFormat="1" x14ac:dyDescent="0.2"/>
    <row r="233" s="179" customFormat="1" x14ac:dyDescent="0.2"/>
    <row r="234" s="179" customFormat="1" x14ac:dyDescent="0.2"/>
    <row r="235" s="179" customFormat="1" x14ac:dyDescent="0.2"/>
    <row r="236" s="179" customFormat="1" x14ac:dyDescent="0.2"/>
    <row r="237" s="179" customFormat="1" x14ac:dyDescent="0.2"/>
    <row r="238" s="179" customFormat="1" x14ac:dyDescent="0.2"/>
    <row r="239" s="179" customFormat="1" x14ac:dyDescent="0.2"/>
    <row r="240" s="179" customFormat="1" x14ac:dyDescent="0.2"/>
    <row r="241" s="179" customFormat="1" x14ac:dyDescent="0.2"/>
    <row r="242" s="179" customFormat="1" x14ac:dyDescent="0.2"/>
    <row r="243" s="179" customFormat="1" x14ac:dyDescent="0.2"/>
    <row r="244" s="179" customFormat="1" x14ac:dyDescent="0.2"/>
    <row r="245" s="179" customFormat="1" x14ac:dyDescent="0.2"/>
    <row r="246" s="179" customFormat="1" x14ac:dyDescent="0.2"/>
    <row r="247" s="179" customFormat="1" x14ac:dyDescent="0.2"/>
    <row r="248" s="179" customFormat="1" x14ac:dyDescent="0.2"/>
    <row r="249" s="179" customFormat="1" x14ac:dyDescent="0.2"/>
    <row r="250" s="179" customFormat="1" x14ac:dyDescent="0.2"/>
    <row r="251" s="179" customFormat="1" x14ac:dyDescent="0.2"/>
    <row r="252" s="179" customFormat="1" x14ac:dyDescent="0.2"/>
    <row r="253" s="179" customFormat="1" x14ac:dyDescent="0.2"/>
    <row r="254" s="179" customFormat="1" x14ac:dyDescent="0.2"/>
    <row r="255" s="179" customFormat="1" x14ac:dyDescent="0.2"/>
    <row r="256" s="179" customFormat="1" x14ac:dyDescent="0.2"/>
    <row r="257" s="179" customFormat="1" x14ac:dyDescent="0.2"/>
    <row r="258" s="179" customFormat="1" x14ac:dyDescent="0.2"/>
    <row r="259" s="179" customFormat="1" x14ac:dyDescent="0.2"/>
    <row r="260" s="179" customFormat="1" x14ac:dyDescent="0.2"/>
    <row r="261" s="179" customFormat="1" x14ac:dyDescent="0.2"/>
    <row r="262" s="179" customFormat="1" x14ac:dyDescent="0.2"/>
    <row r="263" s="179" customFormat="1" x14ac:dyDescent="0.2"/>
    <row r="264" s="179" customFormat="1" x14ac:dyDescent="0.2"/>
    <row r="265" s="179" customFormat="1" x14ac:dyDescent="0.2"/>
    <row r="266" s="179" customFormat="1" x14ac:dyDescent="0.2"/>
    <row r="267" s="179" customFormat="1" x14ac:dyDescent="0.2"/>
    <row r="268" s="179" customFormat="1" x14ac:dyDescent="0.2"/>
    <row r="269" s="179" customFormat="1" x14ac:dyDescent="0.2"/>
    <row r="270" s="179" customFormat="1" x14ac:dyDescent="0.2"/>
    <row r="271" s="179" customFormat="1" x14ac:dyDescent="0.2"/>
    <row r="272" s="179" customFormat="1" x14ac:dyDescent="0.2"/>
    <row r="273" s="179" customFormat="1" x14ac:dyDescent="0.2"/>
    <row r="274" s="179" customFormat="1" x14ac:dyDescent="0.2"/>
    <row r="275" s="179" customFormat="1" x14ac:dyDescent="0.2"/>
    <row r="276" s="179" customFormat="1" x14ac:dyDescent="0.2"/>
    <row r="277" s="179" customFormat="1" x14ac:dyDescent="0.2"/>
    <row r="278" s="179" customFormat="1" x14ac:dyDescent="0.2"/>
    <row r="279" s="179" customFormat="1" x14ac:dyDescent="0.2"/>
    <row r="280" s="179" customFormat="1" x14ac:dyDescent="0.2"/>
    <row r="281" s="179" customFormat="1" x14ac:dyDescent="0.2"/>
    <row r="282" s="179" customFormat="1" x14ac:dyDescent="0.2"/>
    <row r="283" s="179" customFormat="1" x14ac:dyDescent="0.2"/>
    <row r="284" s="179" customFormat="1" x14ac:dyDescent="0.2"/>
    <row r="285" s="179" customFormat="1" x14ac:dyDescent="0.2"/>
    <row r="286" s="179" customFormat="1" x14ac:dyDescent="0.2"/>
    <row r="287" s="179" customFormat="1" x14ac:dyDescent="0.2"/>
    <row r="288" s="179" customFormat="1" x14ac:dyDescent="0.2"/>
    <row r="289" s="179" customFormat="1" x14ac:dyDescent="0.2"/>
    <row r="290" s="179" customFormat="1" x14ac:dyDescent="0.2"/>
    <row r="291" s="179" customFormat="1" x14ac:dyDescent="0.2"/>
    <row r="292" s="179" customFormat="1" x14ac:dyDescent="0.2"/>
    <row r="293" s="179" customFormat="1" x14ac:dyDescent="0.2"/>
    <row r="294" s="179" customFormat="1" x14ac:dyDescent="0.2"/>
    <row r="295" s="179" customFormat="1" x14ac:dyDescent="0.2"/>
    <row r="296" s="179" customFormat="1" x14ac:dyDescent="0.2"/>
    <row r="297" s="179" customFormat="1" x14ac:dyDescent="0.2"/>
    <row r="298" s="179" customFormat="1" x14ac:dyDescent="0.2"/>
    <row r="299" s="179" customFormat="1" x14ac:dyDescent="0.2"/>
    <row r="300" s="179" customFormat="1" x14ac:dyDescent="0.2"/>
    <row r="301" s="179" customFormat="1" x14ac:dyDescent="0.2"/>
    <row r="302" s="179" customFormat="1" x14ac:dyDescent="0.2"/>
    <row r="303" s="179" customFormat="1" x14ac:dyDescent="0.2"/>
    <row r="304" s="179" customFormat="1" x14ac:dyDescent="0.2"/>
    <row r="305" s="179" customFormat="1" x14ac:dyDescent="0.2"/>
    <row r="306" s="179" customFormat="1" x14ac:dyDescent="0.2"/>
    <row r="307" s="179" customFormat="1" x14ac:dyDescent="0.2"/>
    <row r="308" s="179" customFormat="1" x14ac:dyDescent="0.2"/>
    <row r="309" s="179" customFormat="1" x14ac:dyDescent="0.2"/>
    <row r="310" s="179" customFormat="1" x14ac:dyDescent="0.2"/>
    <row r="311" s="179" customFormat="1" x14ac:dyDescent="0.2"/>
    <row r="312" s="179" customFormat="1" x14ac:dyDescent="0.2"/>
    <row r="313" s="179" customFormat="1" x14ac:dyDescent="0.2"/>
    <row r="314" s="179" customFormat="1" x14ac:dyDescent="0.2"/>
    <row r="315" s="179" customFormat="1" x14ac:dyDescent="0.2"/>
    <row r="316" s="179" customFormat="1" x14ac:dyDescent="0.2"/>
    <row r="317" s="179" customFormat="1" x14ac:dyDescent="0.2"/>
    <row r="318" s="179" customFormat="1" x14ac:dyDescent="0.2"/>
    <row r="319" s="179" customFormat="1" x14ac:dyDescent="0.2"/>
    <row r="320" s="179" customFormat="1" x14ac:dyDescent="0.2"/>
    <row r="321" s="179" customFormat="1" x14ac:dyDescent="0.2"/>
    <row r="322" s="179" customFormat="1" x14ac:dyDescent="0.2"/>
    <row r="323" s="179" customFormat="1" x14ac:dyDescent="0.2"/>
    <row r="324" s="179" customFormat="1" x14ac:dyDescent="0.2"/>
    <row r="325" s="179" customFormat="1" x14ac:dyDescent="0.2"/>
    <row r="326" s="179" customFormat="1" x14ac:dyDescent="0.2"/>
  </sheetData>
  <mergeCells count="22">
    <mergeCell ref="B45:B48"/>
    <mergeCell ref="B49:B52"/>
    <mergeCell ref="B53:B56"/>
    <mergeCell ref="B57:C57"/>
    <mergeCell ref="B27:B29"/>
    <mergeCell ref="B30:B32"/>
    <mergeCell ref="B33:B34"/>
    <mergeCell ref="B35:B38"/>
    <mergeCell ref="B39:B42"/>
    <mergeCell ref="B43:B44"/>
    <mergeCell ref="B23:B26"/>
    <mergeCell ref="B1:O1"/>
    <mergeCell ref="B3:B4"/>
    <mergeCell ref="C3:C4"/>
    <mergeCell ref="D3:F3"/>
    <mergeCell ref="G3:O3"/>
    <mergeCell ref="B5:B8"/>
    <mergeCell ref="B9:B11"/>
    <mergeCell ref="B12:B14"/>
    <mergeCell ref="B15:B16"/>
    <mergeCell ref="B17:B19"/>
    <mergeCell ref="B20:B22"/>
  </mergeCells>
  <printOptions horizontalCentered="1"/>
  <pageMargins left="0" right="0" top="0.59055118110236227" bottom="0" header="0" footer="0"/>
  <pageSetup paperSize="9" scale="57" orientation="landscape" r:id="rId1"/>
  <headerFooter alignWithMargins="0"/>
  <rowBreaks count="1" manualBreakCount="1">
    <brk id="59" max="15" man="1"/>
  </rowBreaks>
  <colBreaks count="1" manualBreakCount="1">
    <brk id="15" max="58" man="1"/>
  </colBreaks>
  <ignoredErrors>
    <ignoredError sqref="D5:D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28"/>
  <sheetViews>
    <sheetView showGridLines="0" zoomScale="85" zoomScaleNormal="85" zoomScaleSheetLayoutView="55" workbookViewId="0"/>
  </sheetViews>
  <sheetFormatPr baseColWidth="10" defaultColWidth="16.140625" defaultRowHeight="11.25" x14ac:dyDescent="0.2"/>
  <cols>
    <col min="1" max="1" width="2" style="139" customWidth="1"/>
    <col min="2" max="2" width="24.85546875" style="140" bestFit="1" customWidth="1"/>
    <col min="3" max="3" width="26.85546875" style="140" bestFit="1" customWidth="1"/>
    <col min="4" max="15" width="16.140625" style="140"/>
    <col min="16" max="16" width="1.85546875" style="139" customWidth="1"/>
    <col min="17" max="43" width="16.140625" style="139"/>
    <col min="44" max="256" width="16.140625" style="140"/>
    <col min="257" max="257" width="2" style="140" customWidth="1"/>
    <col min="258" max="258" width="24.85546875" style="140" bestFit="1" customWidth="1"/>
    <col min="259" max="259" width="26.85546875" style="140" bestFit="1" customWidth="1"/>
    <col min="260" max="512" width="16.140625" style="140"/>
    <col min="513" max="513" width="2" style="140" customWidth="1"/>
    <col min="514" max="514" width="24.85546875" style="140" bestFit="1" customWidth="1"/>
    <col min="515" max="515" width="26.85546875" style="140" bestFit="1" customWidth="1"/>
    <col min="516" max="768" width="16.140625" style="140"/>
    <col min="769" max="769" width="2" style="140" customWidth="1"/>
    <col min="770" max="770" width="24.85546875" style="140" bestFit="1" customWidth="1"/>
    <col min="771" max="771" width="26.85546875" style="140" bestFit="1" customWidth="1"/>
    <col min="772" max="1024" width="16.140625" style="140"/>
    <col min="1025" max="1025" width="2" style="140" customWidth="1"/>
    <col min="1026" max="1026" width="24.85546875" style="140" bestFit="1" customWidth="1"/>
    <col min="1027" max="1027" width="26.85546875" style="140" bestFit="1" customWidth="1"/>
    <col min="1028" max="1280" width="16.140625" style="140"/>
    <col min="1281" max="1281" width="2" style="140" customWidth="1"/>
    <col min="1282" max="1282" width="24.85546875" style="140" bestFit="1" customWidth="1"/>
    <col min="1283" max="1283" width="26.85546875" style="140" bestFit="1" customWidth="1"/>
    <col min="1284" max="1536" width="16.140625" style="140"/>
    <col min="1537" max="1537" width="2" style="140" customWidth="1"/>
    <col min="1538" max="1538" width="24.85546875" style="140" bestFit="1" customWidth="1"/>
    <col min="1539" max="1539" width="26.85546875" style="140" bestFit="1" customWidth="1"/>
    <col min="1540" max="1792" width="16.140625" style="140"/>
    <col min="1793" max="1793" width="2" style="140" customWidth="1"/>
    <col min="1794" max="1794" width="24.85546875" style="140" bestFit="1" customWidth="1"/>
    <col min="1795" max="1795" width="26.85546875" style="140" bestFit="1" customWidth="1"/>
    <col min="1796" max="2048" width="16.140625" style="140"/>
    <col min="2049" max="2049" width="2" style="140" customWidth="1"/>
    <col min="2050" max="2050" width="24.85546875" style="140" bestFit="1" customWidth="1"/>
    <col min="2051" max="2051" width="26.85546875" style="140" bestFit="1" customWidth="1"/>
    <col min="2052" max="2304" width="16.140625" style="140"/>
    <col min="2305" max="2305" width="2" style="140" customWidth="1"/>
    <col min="2306" max="2306" width="24.85546875" style="140" bestFit="1" customWidth="1"/>
    <col min="2307" max="2307" width="26.85546875" style="140" bestFit="1" customWidth="1"/>
    <col min="2308" max="2560" width="16.140625" style="140"/>
    <col min="2561" max="2561" width="2" style="140" customWidth="1"/>
    <col min="2562" max="2562" width="24.85546875" style="140" bestFit="1" customWidth="1"/>
    <col min="2563" max="2563" width="26.85546875" style="140" bestFit="1" customWidth="1"/>
    <col min="2564" max="2816" width="16.140625" style="140"/>
    <col min="2817" max="2817" width="2" style="140" customWidth="1"/>
    <col min="2818" max="2818" width="24.85546875" style="140" bestFit="1" customWidth="1"/>
    <col min="2819" max="2819" width="26.85546875" style="140" bestFit="1" customWidth="1"/>
    <col min="2820" max="3072" width="16.140625" style="140"/>
    <col min="3073" max="3073" width="2" style="140" customWidth="1"/>
    <col min="3074" max="3074" width="24.85546875" style="140" bestFit="1" customWidth="1"/>
    <col min="3075" max="3075" width="26.85546875" style="140" bestFit="1" customWidth="1"/>
    <col min="3076" max="3328" width="16.140625" style="140"/>
    <col min="3329" max="3329" width="2" style="140" customWidth="1"/>
    <col min="3330" max="3330" width="24.85546875" style="140" bestFit="1" customWidth="1"/>
    <col min="3331" max="3331" width="26.85546875" style="140" bestFit="1" customWidth="1"/>
    <col min="3332" max="3584" width="16.140625" style="140"/>
    <col min="3585" max="3585" width="2" style="140" customWidth="1"/>
    <col min="3586" max="3586" width="24.85546875" style="140" bestFit="1" customWidth="1"/>
    <col min="3587" max="3587" width="26.85546875" style="140" bestFit="1" customWidth="1"/>
    <col min="3588" max="3840" width="16.140625" style="140"/>
    <col min="3841" max="3841" width="2" style="140" customWidth="1"/>
    <col min="3842" max="3842" width="24.85546875" style="140" bestFit="1" customWidth="1"/>
    <col min="3843" max="3843" width="26.85546875" style="140" bestFit="1" customWidth="1"/>
    <col min="3844" max="4096" width="16.140625" style="140"/>
    <col min="4097" max="4097" width="2" style="140" customWidth="1"/>
    <col min="4098" max="4098" width="24.85546875" style="140" bestFit="1" customWidth="1"/>
    <col min="4099" max="4099" width="26.85546875" style="140" bestFit="1" customWidth="1"/>
    <col min="4100" max="4352" width="16.140625" style="140"/>
    <col min="4353" max="4353" width="2" style="140" customWidth="1"/>
    <col min="4354" max="4354" width="24.85546875" style="140" bestFit="1" customWidth="1"/>
    <col min="4355" max="4355" width="26.85546875" style="140" bestFit="1" customWidth="1"/>
    <col min="4356" max="4608" width="16.140625" style="140"/>
    <col min="4609" max="4609" width="2" style="140" customWidth="1"/>
    <col min="4610" max="4610" width="24.85546875" style="140" bestFit="1" customWidth="1"/>
    <col min="4611" max="4611" width="26.85546875" style="140" bestFit="1" customWidth="1"/>
    <col min="4612" max="4864" width="16.140625" style="140"/>
    <col min="4865" max="4865" width="2" style="140" customWidth="1"/>
    <col min="4866" max="4866" width="24.85546875" style="140" bestFit="1" customWidth="1"/>
    <col min="4867" max="4867" width="26.85546875" style="140" bestFit="1" customWidth="1"/>
    <col min="4868" max="5120" width="16.140625" style="140"/>
    <col min="5121" max="5121" width="2" style="140" customWidth="1"/>
    <col min="5122" max="5122" width="24.85546875" style="140" bestFit="1" customWidth="1"/>
    <col min="5123" max="5123" width="26.85546875" style="140" bestFit="1" customWidth="1"/>
    <col min="5124" max="5376" width="16.140625" style="140"/>
    <col min="5377" max="5377" width="2" style="140" customWidth="1"/>
    <col min="5378" max="5378" width="24.85546875" style="140" bestFit="1" customWidth="1"/>
    <col min="5379" max="5379" width="26.85546875" style="140" bestFit="1" customWidth="1"/>
    <col min="5380" max="5632" width="16.140625" style="140"/>
    <col min="5633" max="5633" width="2" style="140" customWidth="1"/>
    <col min="5634" max="5634" width="24.85546875" style="140" bestFit="1" customWidth="1"/>
    <col min="5635" max="5635" width="26.85546875" style="140" bestFit="1" customWidth="1"/>
    <col min="5636" max="5888" width="16.140625" style="140"/>
    <col min="5889" max="5889" width="2" style="140" customWidth="1"/>
    <col min="5890" max="5890" width="24.85546875" style="140" bestFit="1" customWidth="1"/>
    <col min="5891" max="5891" width="26.85546875" style="140" bestFit="1" customWidth="1"/>
    <col min="5892" max="6144" width="16.140625" style="140"/>
    <col min="6145" max="6145" width="2" style="140" customWidth="1"/>
    <col min="6146" max="6146" width="24.85546875" style="140" bestFit="1" customWidth="1"/>
    <col min="6147" max="6147" width="26.85546875" style="140" bestFit="1" customWidth="1"/>
    <col min="6148" max="6400" width="16.140625" style="140"/>
    <col min="6401" max="6401" width="2" style="140" customWidth="1"/>
    <col min="6402" max="6402" width="24.85546875" style="140" bestFit="1" customWidth="1"/>
    <col min="6403" max="6403" width="26.85546875" style="140" bestFit="1" customWidth="1"/>
    <col min="6404" max="6656" width="16.140625" style="140"/>
    <col min="6657" max="6657" width="2" style="140" customWidth="1"/>
    <col min="6658" max="6658" width="24.85546875" style="140" bestFit="1" customWidth="1"/>
    <col min="6659" max="6659" width="26.85546875" style="140" bestFit="1" customWidth="1"/>
    <col min="6660" max="6912" width="16.140625" style="140"/>
    <col min="6913" max="6913" width="2" style="140" customWidth="1"/>
    <col min="6914" max="6914" width="24.85546875" style="140" bestFit="1" customWidth="1"/>
    <col min="6915" max="6915" width="26.85546875" style="140" bestFit="1" customWidth="1"/>
    <col min="6916" max="7168" width="16.140625" style="140"/>
    <col min="7169" max="7169" width="2" style="140" customWidth="1"/>
    <col min="7170" max="7170" width="24.85546875" style="140" bestFit="1" customWidth="1"/>
    <col min="7171" max="7171" width="26.85546875" style="140" bestFit="1" customWidth="1"/>
    <col min="7172" max="7424" width="16.140625" style="140"/>
    <col min="7425" max="7425" width="2" style="140" customWidth="1"/>
    <col min="7426" max="7426" width="24.85546875" style="140" bestFit="1" customWidth="1"/>
    <col min="7427" max="7427" width="26.85546875" style="140" bestFit="1" customWidth="1"/>
    <col min="7428" max="7680" width="16.140625" style="140"/>
    <col min="7681" max="7681" width="2" style="140" customWidth="1"/>
    <col min="7682" max="7682" width="24.85546875" style="140" bestFit="1" customWidth="1"/>
    <col min="7683" max="7683" width="26.85546875" style="140" bestFit="1" customWidth="1"/>
    <col min="7684" max="7936" width="16.140625" style="140"/>
    <col min="7937" max="7937" width="2" style="140" customWidth="1"/>
    <col min="7938" max="7938" width="24.85546875" style="140" bestFit="1" customWidth="1"/>
    <col min="7939" max="7939" width="26.85546875" style="140" bestFit="1" customWidth="1"/>
    <col min="7940" max="8192" width="16.140625" style="140"/>
    <col min="8193" max="8193" width="2" style="140" customWidth="1"/>
    <col min="8194" max="8194" width="24.85546875" style="140" bestFit="1" customWidth="1"/>
    <col min="8195" max="8195" width="26.85546875" style="140" bestFit="1" customWidth="1"/>
    <col min="8196" max="8448" width="16.140625" style="140"/>
    <col min="8449" max="8449" width="2" style="140" customWidth="1"/>
    <col min="8450" max="8450" width="24.85546875" style="140" bestFit="1" customWidth="1"/>
    <col min="8451" max="8451" width="26.85546875" style="140" bestFit="1" customWidth="1"/>
    <col min="8452" max="8704" width="16.140625" style="140"/>
    <col min="8705" max="8705" width="2" style="140" customWidth="1"/>
    <col min="8706" max="8706" width="24.85546875" style="140" bestFit="1" customWidth="1"/>
    <col min="8707" max="8707" width="26.85546875" style="140" bestFit="1" customWidth="1"/>
    <col min="8708" max="8960" width="16.140625" style="140"/>
    <col min="8961" max="8961" width="2" style="140" customWidth="1"/>
    <col min="8962" max="8962" width="24.85546875" style="140" bestFit="1" customWidth="1"/>
    <col min="8963" max="8963" width="26.85546875" style="140" bestFit="1" customWidth="1"/>
    <col min="8964" max="9216" width="16.140625" style="140"/>
    <col min="9217" max="9217" width="2" style="140" customWidth="1"/>
    <col min="9218" max="9218" width="24.85546875" style="140" bestFit="1" customWidth="1"/>
    <col min="9219" max="9219" width="26.85546875" style="140" bestFit="1" customWidth="1"/>
    <col min="9220" max="9472" width="16.140625" style="140"/>
    <col min="9473" max="9473" width="2" style="140" customWidth="1"/>
    <col min="9474" max="9474" width="24.85546875" style="140" bestFit="1" customWidth="1"/>
    <col min="9475" max="9475" width="26.85546875" style="140" bestFit="1" customWidth="1"/>
    <col min="9476" max="9728" width="16.140625" style="140"/>
    <col min="9729" max="9729" width="2" style="140" customWidth="1"/>
    <col min="9730" max="9730" width="24.85546875" style="140" bestFit="1" customWidth="1"/>
    <col min="9731" max="9731" width="26.85546875" style="140" bestFit="1" customWidth="1"/>
    <col min="9732" max="9984" width="16.140625" style="140"/>
    <col min="9985" max="9985" width="2" style="140" customWidth="1"/>
    <col min="9986" max="9986" width="24.85546875" style="140" bestFit="1" customWidth="1"/>
    <col min="9987" max="9987" width="26.85546875" style="140" bestFit="1" customWidth="1"/>
    <col min="9988" max="10240" width="16.140625" style="140"/>
    <col min="10241" max="10241" width="2" style="140" customWidth="1"/>
    <col min="10242" max="10242" width="24.85546875" style="140" bestFit="1" customWidth="1"/>
    <col min="10243" max="10243" width="26.85546875" style="140" bestFit="1" customWidth="1"/>
    <col min="10244" max="10496" width="16.140625" style="140"/>
    <col min="10497" max="10497" width="2" style="140" customWidth="1"/>
    <col min="10498" max="10498" width="24.85546875" style="140" bestFit="1" customWidth="1"/>
    <col min="10499" max="10499" width="26.85546875" style="140" bestFit="1" customWidth="1"/>
    <col min="10500" max="10752" width="16.140625" style="140"/>
    <col min="10753" max="10753" width="2" style="140" customWidth="1"/>
    <col min="10754" max="10754" width="24.85546875" style="140" bestFit="1" customWidth="1"/>
    <col min="10755" max="10755" width="26.85546875" style="140" bestFit="1" customWidth="1"/>
    <col min="10756" max="11008" width="16.140625" style="140"/>
    <col min="11009" max="11009" width="2" style="140" customWidth="1"/>
    <col min="11010" max="11010" width="24.85546875" style="140" bestFit="1" customWidth="1"/>
    <col min="11011" max="11011" width="26.85546875" style="140" bestFit="1" customWidth="1"/>
    <col min="11012" max="11264" width="16.140625" style="140"/>
    <col min="11265" max="11265" width="2" style="140" customWidth="1"/>
    <col min="11266" max="11266" width="24.85546875" style="140" bestFit="1" customWidth="1"/>
    <col min="11267" max="11267" width="26.85546875" style="140" bestFit="1" customWidth="1"/>
    <col min="11268" max="11520" width="16.140625" style="140"/>
    <col min="11521" max="11521" width="2" style="140" customWidth="1"/>
    <col min="11522" max="11522" width="24.85546875" style="140" bestFit="1" customWidth="1"/>
    <col min="11523" max="11523" width="26.85546875" style="140" bestFit="1" customWidth="1"/>
    <col min="11524" max="11776" width="16.140625" style="140"/>
    <col min="11777" max="11777" width="2" style="140" customWidth="1"/>
    <col min="11778" max="11778" width="24.85546875" style="140" bestFit="1" customWidth="1"/>
    <col min="11779" max="11779" width="26.85546875" style="140" bestFit="1" customWidth="1"/>
    <col min="11780" max="12032" width="16.140625" style="140"/>
    <col min="12033" max="12033" width="2" style="140" customWidth="1"/>
    <col min="12034" max="12034" width="24.85546875" style="140" bestFit="1" customWidth="1"/>
    <col min="12035" max="12035" width="26.85546875" style="140" bestFit="1" customWidth="1"/>
    <col min="12036" max="12288" width="16.140625" style="140"/>
    <col min="12289" max="12289" width="2" style="140" customWidth="1"/>
    <col min="12290" max="12290" width="24.85546875" style="140" bestFit="1" customWidth="1"/>
    <col min="12291" max="12291" width="26.85546875" style="140" bestFit="1" customWidth="1"/>
    <col min="12292" max="12544" width="16.140625" style="140"/>
    <col min="12545" max="12545" width="2" style="140" customWidth="1"/>
    <col min="12546" max="12546" width="24.85546875" style="140" bestFit="1" customWidth="1"/>
    <col min="12547" max="12547" width="26.85546875" style="140" bestFit="1" customWidth="1"/>
    <col min="12548" max="12800" width="16.140625" style="140"/>
    <col min="12801" max="12801" width="2" style="140" customWidth="1"/>
    <col min="12802" max="12802" width="24.85546875" style="140" bestFit="1" customWidth="1"/>
    <col min="12803" max="12803" width="26.85546875" style="140" bestFit="1" customWidth="1"/>
    <col min="12804" max="13056" width="16.140625" style="140"/>
    <col min="13057" max="13057" width="2" style="140" customWidth="1"/>
    <col min="13058" max="13058" width="24.85546875" style="140" bestFit="1" customWidth="1"/>
    <col min="13059" max="13059" width="26.85546875" style="140" bestFit="1" customWidth="1"/>
    <col min="13060" max="13312" width="16.140625" style="140"/>
    <col min="13313" max="13313" width="2" style="140" customWidth="1"/>
    <col min="13314" max="13314" width="24.85546875" style="140" bestFit="1" customWidth="1"/>
    <col min="13315" max="13315" width="26.85546875" style="140" bestFit="1" customWidth="1"/>
    <col min="13316" max="13568" width="16.140625" style="140"/>
    <col min="13569" max="13569" width="2" style="140" customWidth="1"/>
    <col min="13570" max="13570" width="24.85546875" style="140" bestFit="1" customWidth="1"/>
    <col min="13571" max="13571" width="26.85546875" style="140" bestFit="1" customWidth="1"/>
    <col min="13572" max="13824" width="16.140625" style="140"/>
    <col min="13825" max="13825" width="2" style="140" customWidth="1"/>
    <col min="13826" max="13826" width="24.85546875" style="140" bestFit="1" customWidth="1"/>
    <col min="13827" max="13827" width="26.85546875" style="140" bestFit="1" customWidth="1"/>
    <col min="13828" max="14080" width="16.140625" style="140"/>
    <col min="14081" max="14081" width="2" style="140" customWidth="1"/>
    <col min="14082" max="14082" width="24.85546875" style="140" bestFit="1" customWidth="1"/>
    <col min="14083" max="14083" width="26.85546875" style="140" bestFit="1" customWidth="1"/>
    <col min="14084" max="14336" width="16.140625" style="140"/>
    <col min="14337" max="14337" width="2" style="140" customWidth="1"/>
    <col min="14338" max="14338" width="24.85546875" style="140" bestFit="1" customWidth="1"/>
    <col min="14339" max="14339" width="26.85546875" style="140" bestFit="1" customWidth="1"/>
    <col min="14340" max="14592" width="16.140625" style="140"/>
    <col min="14593" max="14593" width="2" style="140" customWidth="1"/>
    <col min="14594" max="14594" width="24.85546875" style="140" bestFit="1" customWidth="1"/>
    <col min="14595" max="14595" width="26.85546875" style="140" bestFit="1" customWidth="1"/>
    <col min="14596" max="14848" width="16.140625" style="140"/>
    <col min="14849" max="14849" width="2" style="140" customWidth="1"/>
    <col min="14850" max="14850" width="24.85546875" style="140" bestFit="1" customWidth="1"/>
    <col min="14851" max="14851" width="26.85546875" style="140" bestFit="1" customWidth="1"/>
    <col min="14852" max="15104" width="16.140625" style="140"/>
    <col min="15105" max="15105" width="2" style="140" customWidth="1"/>
    <col min="15106" max="15106" width="24.85546875" style="140" bestFit="1" customWidth="1"/>
    <col min="15107" max="15107" width="26.85546875" style="140" bestFit="1" customWidth="1"/>
    <col min="15108" max="15360" width="16.140625" style="140"/>
    <col min="15361" max="15361" width="2" style="140" customWidth="1"/>
    <col min="15362" max="15362" width="24.85546875" style="140" bestFit="1" customWidth="1"/>
    <col min="15363" max="15363" width="26.85546875" style="140" bestFit="1" customWidth="1"/>
    <col min="15364" max="15616" width="16.140625" style="140"/>
    <col min="15617" max="15617" width="2" style="140" customWidth="1"/>
    <col min="15618" max="15618" width="24.85546875" style="140" bestFit="1" customWidth="1"/>
    <col min="15619" max="15619" width="26.85546875" style="140" bestFit="1" customWidth="1"/>
    <col min="15620" max="15872" width="16.140625" style="140"/>
    <col min="15873" max="15873" width="2" style="140" customWidth="1"/>
    <col min="15874" max="15874" width="24.85546875" style="140" bestFit="1" customWidth="1"/>
    <col min="15875" max="15875" width="26.85546875" style="140" bestFit="1" customWidth="1"/>
    <col min="15876" max="16128" width="16.140625" style="140"/>
    <col min="16129" max="16129" width="2" style="140" customWidth="1"/>
    <col min="16130" max="16130" width="24.85546875" style="140" bestFit="1" customWidth="1"/>
    <col min="16131" max="16131" width="26.85546875" style="140" bestFit="1" customWidth="1"/>
    <col min="16132" max="16384" width="16.140625" style="140"/>
  </cols>
  <sheetData>
    <row r="1" spans="1:43" s="138" customFormat="1" ht="23.25" customHeight="1" x14ac:dyDescent="0.2">
      <c r="A1" s="137"/>
      <c r="B1" s="447" t="s">
        <v>85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</row>
    <row r="2" spans="1:43" s="139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43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66" t="s">
        <v>35</v>
      </c>
      <c r="H3" s="456"/>
      <c r="I3" s="456"/>
      <c r="J3" s="456"/>
      <c r="K3" s="456"/>
      <c r="L3" s="456"/>
      <c r="M3" s="456"/>
      <c r="N3" s="456"/>
      <c r="O3" s="457"/>
    </row>
    <row r="4" spans="1:43" ht="116.1" customHeight="1" thickBot="1" x14ac:dyDescent="0.25">
      <c r="B4" s="449"/>
      <c r="C4" s="465"/>
      <c r="D4" s="13" t="s">
        <v>36</v>
      </c>
      <c r="E4" s="14" t="s">
        <v>37</v>
      </c>
      <c r="F4" s="141" t="s">
        <v>70</v>
      </c>
      <c r="G4" s="142" t="s">
        <v>39</v>
      </c>
      <c r="H4" s="14" t="s">
        <v>86</v>
      </c>
      <c r="I4" s="14" t="s">
        <v>41</v>
      </c>
      <c r="J4" s="18" t="s">
        <v>42</v>
      </c>
      <c r="K4" s="18" t="s">
        <v>87</v>
      </c>
      <c r="L4" s="18" t="s">
        <v>88</v>
      </c>
      <c r="M4" s="18" t="s">
        <v>89</v>
      </c>
      <c r="N4" s="14" t="s">
        <v>44</v>
      </c>
      <c r="O4" s="19" t="s">
        <v>45</v>
      </c>
    </row>
    <row r="5" spans="1:43" ht="13.5" thickTop="1" x14ac:dyDescent="0.2">
      <c r="B5" s="460" t="s">
        <v>46</v>
      </c>
      <c r="C5" s="87" t="s">
        <v>47</v>
      </c>
      <c r="D5" s="64">
        <f t="shared" ref="D5:D58" si="0">E5+F5</f>
        <v>144672045.26079893</v>
      </c>
      <c r="E5" s="143">
        <v>7722301.1500000004</v>
      </c>
      <c r="F5" s="144">
        <v>136949744.11079893</v>
      </c>
      <c r="G5" s="145">
        <v>2625</v>
      </c>
      <c r="H5" s="143"/>
      <c r="I5" s="143">
        <v>19522.8262</v>
      </c>
      <c r="J5" s="143">
        <v>166408.12594</v>
      </c>
      <c r="K5" s="143">
        <v>194402692.70979998</v>
      </c>
      <c r="L5" s="143"/>
      <c r="M5" s="143">
        <f>K5-L5</f>
        <v>194402692.70979998</v>
      </c>
      <c r="N5" s="143">
        <v>3.68</v>
      </c>
      <c r="O5" s="144"/>
    </row>
    <row r="6" spans="1:43" ht="12.75" x14ac:dyDescent="0.2">
      <c r="B6" s="461"/>
      <c r="C6" s="27" t="s">
        <v>48</v>
      </c>
      <c r="D6" s="28">
        <f t="shared" si="0"/>
        <v>29105220.051799994</v>
      </c>
      <c r="E6" s="146">
        <v>551319.68999999994</v>
      </c>
      <c r="F6" s="147">
        <v>28553900.361799993</v>
      </c>
      <c r="G6" s="148">
        <v>33533.1</v>
      </c>
      <c r="H6" s="146">
        <v>3027.6</v>
      </c>
      <c r="I6" s="146"/>
      <c r="J6" s="146">
        <v>1986.6000000000001</v>
      </c>
      <c r="K6" s="146">
        <v>7087281.3993000071</v>
      </c>
      <c r="L6" s="146"/>
      <c r="M6" s="146">
        <f t="shared" ref="M6:M58" si="1">K6-L6</f>
        <v>7087281.3993000071</v>
      </c>
      <c r="N6" s="149"/>
      <c r="O6" s="147">
        <v>1.7279999999999998</v>
      </c>
    </row>
    <row r="7" spans="1:43" ht="12.75" x14ac:dyDescent="0.2">
      <c r="B7" s="461"/>
      <c r="C7" s="27" t="s">
        <v>49</v>
      </c>
      <c r="D7" s="28">
        <f t="shared" si="0"/>
        <v>33497030.567400016</v>
      </c>
      <c r="E7" s="65">
        <v>3066709.58</v>
      </c>
      <c r="F7" s="58">
        <v>30430320.987400018</v>
      </c>
      <c r="G7" s="150">
        <v>40239.72</v>
      </c>
      <c r="H7" s="65">
        <v>2018.4</v>
      </c>
      <c r="I7" s="65">
        <v>1103.0844999999999</v>
      </c>
      <c r="J7" s="65">
        <v>1726.0830599999999</v>
      </c>
      <c r="K7" s="65">
        <v>21331888.750899918</v>
      </c>
      <c r="L7" s="65"/>
      <c r="M7" s="65">
        <f t="shared" si="1"/>
        <v>21331888.750899918</v>
      </c>
      <c r="N7" s="65"/>
      <c r="O7" s="58"/>
    </row>
    <row r="8" spans="1:43" ht="12.75" x14ac:dyDescent="0.2">
      <c r="B8" s="461"/>
      <c r="C8" s="40" t="s">
        <v>50</v>
      </c>
      <c r="D8" s="41">
        <f t="shared" si="0"/>
        <v>7179967.0999999996</v>
      </c>
      <c r="E8" s="151">
        <v>3243380</v>
      </c>
      <c r="F8" s="152">
        <v>3936587.0999999996</v>
      </c>
      <c r="G8" s="153">
        <v>149781.18</v>
      </c>
      <c r="H8" s="151"/>
      <c r="I8" s="151">
        <v>3284.0093000000002</v>
      </c>
      <c r="J8" s="151"/>
      <c r="K8" s="151">
        <v>462959.82999999996</v>
      </c>
      <c r="L8" s="151"/>
      <c r="M8" s="151">
        <f t="shared" si="1"/>
        <v>462959.82999999996</v>
      </c>
      <c r="N8" s="151"/>
      <c r="O8" s="152"/>
    </row>
    <row r="9" spans="1:43" ht="12.75" x14ac:dyDescent="0.2">
      <c r="B9" s="458" t="s">
        <v>51</v>
      </c>
      <c r="C9" s="47" t="s">
        <v>47</v>
      </c>
      <c r="D9" s="48">
        <f t="shared" si="0"/>
        <v>1766577.5853999997</v>
      </c>
      <c r="E9" s="154"/>
      <c r="F9" s="155">
        <v>1766577.5853999997</v>
      </c>
      <c r="G9" s="156"/>
      <c r="H9" s="154"/>
      <c r="I9" s="157">
        <v>25</v>
      </c>
      <c r="J9" s="154">
        <v>2123.5749999999998</v>
      </c>
      <c r="K9" s="154">
        <v>516592</v>
      </c>
      <c r="L9" s="154"/>
      <c r="M9" s="154">
        <f t="shared" si="1"/>
        <v>516592</v>
      </c>
      <c r="N9" s="154"/>
      <c r="O9" s="155">
        <v>0.1</v>
      </c>
    </row>
    <row r="10" spans="1:43" ht="12.75" x14ac:dyDescent="0.2">
      <c r="B10" s="459"/>
      <c r="C10" s="27" t="s">
        <v>48</v>
      </c>
      <c r="D10" s="28">
        <f t="shared" si="0"/>
        <v>615544.81770000001</v>
      </c>
      <c r="E10" s="65">
        <v>6164.9705999999996</v>
      </c>
      <c r="F10" s="58">
        <v>609379.84710000001</v>
      </c>
      <c r="G10" s="150"/>
      <c r="H10" s="65"/>
      <c r="I10" s="158"/>
      <c r="J10" s="65">
        <v>181.88399999999999</v>
      </c>
      <c r="K10" s="65">
        <v>160236</v>
      </c>
      <c r="L10" s="65"/>
      <c r="M10" s="65">
        <f t="shared" si="1"/>
        <v>160236</v>
      </c>
      <c r="N10" s="65"/>
      <c r="O10" s="58"/>
    </row>
    <row r="11" spans="1:43" ht="12.75" x14ac:dyDescent="0.2">
      <c r="B11" s="459"/>
      <c r="C11" s="27" t="s">
        <v>49</v>
      </c>
      <c r="D11" s="28">
        <f t="shared" si="0"/>
        <v>279374.45689999999</v>
      </c>
      <c r="E11" s="65">
        <v>11813.5394</v>
      </c>
      <c r="F11" s="58">
        <v>267560.91749999998</v>
      </c>
      <c r="G11" s="150"/>
      <c r="H11" s="65"/>
      <c r="I11" s="65"/>
      <c r="J11" s="65">
        <v>348.11599999999999</v>
      </c>
      <c r="K11" s="65">
        <v>82533</v>
      </c>
      <c r="L11" s="65"/>
      <c r="M11" s="65">
        <f t="shared" si="1"/>
        <v>82533</v>
      </c>
      <c r="N11" s="65"/>
      <c r="O11" s="58"/>
    </row>
    <row r="12" spans="1:43" ht="12.75" x14ac:dyDescent="0.2">
      <c r="B12" s="458" t="s">
        <v>52</v>
      </c>
      <c r="C12" s="47" t="s">
        <v>47</v>
      </c>
      <c r="D12" s="48">
        <f t="shared" si="0"/>
        <v>607111.02</v>
      </c>
      <c r="E12" s="154"/>
      <c r="F12" s="155">
        <v>607111.02</v>
      </c>
      <c r="G12" s="156">
        <v>79</v>
      </c>
      <c r="H12" s="154"/>
      <c r="I12" s="157">
        <v>56</v>
      </c>
      <c r="J12" s="154">
        <v>102.58</v>
      </c>
      <c r="K12" s="154">
        <v>118306</v>
      </c>
      <c r="L12" s="154"/>
      <c r="M12" s="154">
        <f t="shared" si="1"/>
        <v>118306</v>
      </c>
      <c r="N12" s="154"/>
      <c r="O12" s="155"/>
    </row>
    <row r="13" spans="1:43" ht="12.75" x14ac:dyDescent="0.2">
      <c r="B13" s="459"/>
      <c r="C13" s="27" t="s">
        <v>48</v>
      </c>
      <c r="D13" s="28">
        <f t="shared" si="0"/>
        <v>913848.16999999993</v>
      </c>
      <c r="E13" s="65">
        <v>27200</v>
      </c>
      <c r="F13" s="58">
        <v>886648.16999999993</v>
      </c>
      <c r="G13" s="150"/>
      <c r="H13" s="65"/>
      <c r="I13" s="158"/>
      <c r="J13" s="65">
        <v>4000</v>
      </c>
      <c r="K13" s="65">
        <v>143595</v>
      </c>
      <c r="L13" s="65"/>
      <c r="M13" s="65">
        <f t="shared" si="1"/>
        <v>143595</v>
      </c>
      <c r="N13" s="65"/>
      <c r="O13" s="58"/>
    </row>
    <row r="14" spans="1:43" ht="12.75" x14ac:dyDescent="0.2">
      <c r="B14" s="459"/>
      <c r="C14" s="27" t="s">
        <v>49</v>
      </c>
      <c r="D14" s="28">
        <f t="shared" si="0"/>
        <v>292855.44999999995</v>
      </c>
      <c r="E14" s="65"/>
      <c r="F14" s="58">
        <v>292855.44999999995</v>
      </c>
      <c r="G14" s="150"/>
      <c r="H14" s="65"/>
      <c r="I14" s="65"/>
      <c r="J14" s="65"/>
      <c r="K14" s="65">
        <v>31930</v>
      </c>
      <c r="L14" s="65"/>
      <c r="M14" s="65">
        <f t="shared" si="1"/>
        <v>31930</v>
      </c>
      <c r="N14" s="65"/>
      <c r="O14" s="58"/>
    </row>
    <row r="15" spans="1:43" ht="12.75" x14ac:dyDescent="0.2">
      <c r="B15" s="460"/>
      <c r="C15" s="40" t="s">
        <v>50</v>
      </c>
      <c r="D15" s="41">
        <f t="shared" si="0"/>
        <v>270000</v>
      </c>
      <c r="E15" s="151">
        <v>270000</v>
      </c>
      <c r="F15" s="152"/>
      <c r="G15" s="148"/>
      <c r="H15" s="146"/>
      <c r="I15" s="146"/>
      <c r="J15" s="146">
        <v>900</v>
      </c>
      <c r="K15" s="146"/>
      <c r="L15" s="146"/>
      <c r="M15" s="146">
        <f t="shared" si="1"/>
        <v>0</v>
      </c>
      <c r="N15" s="146"/>
      <c r="O15" s="147"/>
    </row>
    <row r="16" spans="1:43" ht="12.75" x14ac:dyDescent="0.2">
      <c r="B16" s="458" t="s">
        <v>53</v>
      </c>
      <c r="C16" s="47" t="s">
        <v>47</v>
      </c>
      <c r="D16" s="48">
        <f t="shared" si="0"/>
        <v>336600</v>
      </c>
      <c r="E16" s="154"/>
      <c r="F16" s="155">
        <v>336600</v>
      </c>
      <c r="G16" s="156"/>
      <c r="H16" s="154"/>
      <c r="I16" s="154"/>
      <c r="J16" s="154">
        <v>62.25</v>
      </c>
      <c r="K16" s="154">
        <v>85833</v>
      </c>
      <c r="L16" s="154">
        <v>270</v>
      </c>
      <c r="M16" s="154">
        <f t="shared" si="1"/>
        <v>85563</v>
      </c>
      <c r="N16" s="154">
        <v>6</v>
      </c>
      <c r="O16" s="155"/>
    </row>
    <row r="17" spans="2:15" ht="12.75" x14ac:dyDescent="0.2">
      <c r="B17" s="459"/>
      <c r="C17" s="58" t="s">
        <v>48</v>
      </c>
      <c r="D17" s="28">
        <f t="shared" si="0"/>
        <v>37400</v>
      </c>
      <c r="E17" s="65"/>
      <c r="F17" s="159">
        <v>37400</v>
      </c>
      <c r="G17" s="160"/>
      <c r="H17" s="161"/>
      <c r="I17" s="161"/>
      <c r="J17" s="161"/>
      <c r="K17" s="161">
        <v>9507</v>
      </c>
      <c r="L17" s="161"/>
      <c r="M17" s="161">
        <f t="shared" si="1"/>
        <v>9507</v>
      </c>
      <c r="N17" s="161"/>
      <c r="O17" s="159"/>
    </row>
    <row r="18" spans="2:15" ht="12.75" x14ac:dyDescent="0.2">
      <c r="B18" s="458" t="s">
        <v>54</v>
      </c>
      <c r="C18" s="47" t="s">
        <v>47</v>
      </c>
      <c r="D18" s="48">
        <f t="shared" si="0"/>
        <v>1209093.04</v>
      </c>
      <c r="E18" s="154"/>
      <c r="F18" s="155">
        <v>1209093.04</v>
      </c>
      <c r="G18" s="156"/>
      <c r="H18" s="154"/>
      <c r="I18" s="154"/>
      <c r="J18" s="154">
        <v>240.32122000000001</v>
      </c>
      <c r="K18" s="154">
        <v>398615.1</v>
      </c>
      <c r="L18" s="154"/>
      <c r="M18" s="154">
        <f t="shared" si="1"/>
        <v>398615.1</v>
      </c>
      <c r="N18" s="154">
        <v>135.49</v>
      </c>
      <c r="O18" s="155"/>
    </row>
    <row r="19" spans="2:15" ht="12.75" x14ac:dyDescent="0.2">
      <c r="B19" s="459"/>
      <c r="C19" s="58" t="s">
        <v>48</v>
      </c>
      <c r="D19" s="28">
        <f>E19+F19</f>
        <v>366629</v>
      </c>
      <c r="E19" s="65"/>
      <c r="F19" s="58">
        <v>366629</v>
      </c>
      <c r="G19" s="150"/>
      <c r="H19" s="65"/>
      <c r="I19" s="162"/>
      <c r="J19" s="65">
        <v>2.5217800000000001</v>
      </c>
      <c r="K19" s="65">
        <v>21000</v>
      </c>
      <c r="L19" s="65"/>
      <c r="M19" s="65">
        <f t="shared" si="1"/>
        <v>21000</v>
      </c>
      <c r="N19" s="65">
        <v>147.59915999999998</v>
      </c>
      <c r="O19" s="58"/>
    </row>
    <row r="20" spans="2:15" ht="12.75" x14ac:dyDescent="0.2">
      <c r="B20" s="459"/>
      <c r="C20" s="58" t="s">
        <v>49</v>
      </c>
      <c r="D20" s="64">
        <f t="shared" si="0"/>
        <v>386149</v>
      </c>
      <c r="E20" s="146"/>
      <c r="F20" s="147">
        <v>386149</v>
      </c>
      <c r="G20" s="150"/>
      <c r="H20" s="65"/>
      <c r="I20" s="65"/>
      <c r="J20" s="65"/>
      <c r="K20" s="65">
        <v>146250</v>
      </c>
      <c r="L20" s="65"/>
      <c r="M20" s="65">
        <f t="shared" si="1"/>
        <v>146250</v>
      </c>
      <c r="N20" s="65"/>
      <c r="O20" s="58"/>
    </row>
    <row r="21" spans="2:15" ht="12.75" x14ac:dyDescent="0.2">
      <c r="B21" s="461" t="s">
        <v>55</v>
      </c>
      <c r="C21" s="47" t="s">
        <v>47</v>
      </c>
      <c r="D21" s="48">
        <f t="shared" si="0"/>
        <v>0</v>
      </c>
      <c r="E21" s="154"/>
      <c r="F21" s="155"/>
      <c r="G21" s="156"/>
      <c r="H21" s="154"/>
      <c r="I21" s="154"/>
      <c r="J21" s="154"/>
      <c r="K21" s="154"/>
      <c r="L21" s="154"/>
      <c r="M21" s="154">
        <f t="shared" si="1"/>
        <v>0</v>
      </c>
      <c r="N21" s="154">
        <v>65</v>
      </c>
      <c r="O21" s="155">
        <v>9.1</v>
      </c>
    </row>
    <row r="22" spans="2:15" ht="12.75" x14ac:dyDescent="0.2">
      <c r="B22" s="461"/>
      <c r="C22" s="27" t="s">
        <v>48</v>
      </c>
      <c r="D22" s="28">
        <f t="shared" si="0"/>
        <v>4250000</v>
      </c>
      <c r="E22" s="65"/>
      <c r="F22" s="58">
        <v>4250000</v>
      </c>
      <c r="G22" s="150"/>
      <c r="H22" s="65"/>
      <c r="I22" s="65"/>
      <c r="J22" s="65"/>
      <c r="K22" s="65">
        <v>850000</v>
      </c>
      <c r="L22" s="65"/>
      <c r="M22" s="65">
        <f t="shared" si="1"/>
        <v>850000</v>
      </c>
      <c r="N22" s="65"/>
      <c r="O22" s="58"/>
    </row>
    <row r="23" spans="2:15" ht="12.75" x14ac:dyDescent="0.2">
      <c r="B23" s="461"/>
      <c r="C23" s="66" t="s">
        <v>49</v>
      </c>
      <c r="D23" s="64">
        <f t="shared" si="0"/>
        <v>1530245.9999999998</v>
      </c>
      <c r="E23" s="146">
        <v>73294</v>
      </c>
      <c r="F23" s="147">
        <v>1456951.9999999998</v>
      </c>
      <c r="G23" s="148"/>
      <c r="H23" s="146">
        <v>6400</v>
      </c>
      <c r="I23" s="146"/>
      <c r="J23" s="146"/>
      <c r="K23" s="146">
        <v>453967.99999999994</v>
      </c>
      <c r="L23" s="146"/>
      <c r="M23" s="146">
        <f t="shared" si="1"/>
        <v>453967.99999999994</v>
      </c>
      <c r="N23" s="146"/>
      <c r="O23" s="147"/>
    </row>
    <row r="24" spans="2:15" ht="12.75" x14ac:dyDescent="0.2">
      <c r="B24" s="458" t="s">
        <v>56</v>
      </c>
      <c r="C24" s="47" t="s">
        <v>47</v>
      </c>
      <c r="D24" s="48">
        <f t="shared" si="0"/>
        <v>48344.815799999997</v>
      </c>
      <c r="E24" s="154"/>
      <c r="F24" s="155">
        <v>48344.815799999997</v>
      </c>
      <c r="G24" s="156">
        <v>1180.8499999999999</v>
      </c>
      <c r="H24" s="154"/>
      <c r="I24" s="157"/>
      <c r="J24" s="154">
        <v>12.096</v>
      </c>
      <c r="K24" s="154">
        <v>16638.5</v>
      </c>
      <c r="L24" s="154"/>
      <c r="M24" s="154">
        <f t="shared" si="1"/>
        <v>16638.5</v>
      </c>
      <c r="N24" s="154">
        <v>1.3</v>
      </c>
      <c r="O24" s="155">
        <v>1.5349999999999999</v>
      </c>
    </row>
    <row r="25" spans="2:15" ht="12.75" x14ac:dyDescent="0.2">
      <c r="B25" s="459"/>
      <c r="C25" s="27" t="s">
        <v>48</v>
      </c>
      <c r="D25" s="28">
        <f t="shared" si="0"/>
        <v>7367222.5631999997</v>
      </c>
      <c r="E25" s="65">
        <v>7173843.2999999998</v>
      </c>
      <c r="F25" s="58">
        <v>193379.26319999999</v>
      </c>
      <c r="G25" s="150">
        <v>7899.6</v>
      </c>
      <c r="H25" s="65">
        <v>80.599999999999994</v>
      </c>
      <c r="I25" s="158"/>
      <c r="J25" s="65">
        <v>7157.5590000000002</v>
      </c>
      <c r="K25" s="65">
        <v>66554</v>
      </c>
      <c r="L25" s="65"/>
      <c r="M25" s="65">
        <f t="shared" si="1"/>
        <v>66554</v>
      </c>
      <c r="N25" s="65"/>
      <c r="O25" s="58">
        <v>1.0509999999999999</v>
      </c>
    </row>
    <row r="26" spans="2:15" s="139" customFormat="1" ht="12.75" x14ac:dyDescent="0.2">
      <c r="B26" s="459"/>
      <c r="C26" s="27" t="s">
        <v>49</v>
      </c>
      <c r="D26" s="28">
        <f t="shared" si="0"/>
        <v>2945231.9609999997</v>
      </c>
      <c r="E26" s="65">
        <v>108000.34999999999</v>
      </c>
      <c r="F26" s="58">
        <v>2837231.6109999996</v>
      </c>
      <c r="G26" s="150">
        <v>9479.52</v>
      </c>
      <c r="H26" s="65">
        <v>1531.4</v>
      </c>
      <c r="I26" s="65"/>
      <c r="J26" s="65"/>
      <c r="K26" s="65">
        <v>1017192.5</v>
      </c>
      <c r="L26" s="65"/>
      <c r="M26" s="65">
        <f t="shared" si="1"/>
        <v>1017192.5</v>
      </c>
      <c r="N26" s="65"/>
      <c r="O26" s="58"/>
    </row>
    <row r="27" spans="2:15" s="139" customFormat="1" ht="12.75" x14ac:dyDescent="0.2">
      <c r="B27" s="55"/>
      <c r="C27" s="66" t="s">
        <v>50</v>
      </c>
      <c r="D27" s="28">
        <f t="shared" si="0"/>
        <v>295808.34999999998</v>
      </c>
      <c r="E27" s="146">
        <v>295808.34999999998</v>
      </c>
      <c r="F27" s="159"/>
      <c r="G27" s="148">
        <v>35284.879999999997</v>
      </c>
      <c r="H27" s="146"/>
      <c r="I27" s="163"/>
      <c r="J27" s="146"/>
      <c r="K27" s="146"/>
      <c r="L27" s="146"/>
      <c r="M27" s="146">
        <f t="shared" si="1"/>
        <v>0</v>
      </c>
      <c r="N27" s="146"/>
      <c r="O27" s="147"/>
    </row>
    <row r="28" spans="2:15" s="139" customFormat="1" ht="12.75" x14ac:dyDescent="0.2">
      <c r="B28" s="458" t="s">
        <v>57</v>
      </c>
      <c r="C28" s="47" t="s">
        <v>47</v>
      </c>
      <c r="D28" s="67">
        <f t="shared" si="0"/>
        <v>2322291.0499999998</v>
      </c>
      <c r="E28" s="53">
        <v>380976</v>
      </c>
      <c r="F28" s="71">
        <v>1941315.05</v>
      </c>
      <c r="G28" s="67"/>
      <c r="H28" s="53"/>
      <c r="I28" s="53">
        <v>4893.6000000000004</v>
      </c>
      <c r="J28" s="53">
        <v>45.4</v>
      </c>
      <c r="K28" s="53">
        <v>769584</v>
      </c>
      <c r="L28" s="53"/>
      <c r="M28" s="53">
        <f t="shared" si="1"/>
        <v>769584</v>
      </c>
      <c r="N28" s="53">
        <v>19.399999999999999</v>
      </c>
      <c r="O28" s="71">
        <v>6.2560000000000002</v>
      </c>
    </row>
    <row r="29" spans="2:15" s="139" customFormat="1" ht="12.75" x14ac:dyDescent="0.2">
      <c r="B29" s="459"/>
      <c r="C29" s="27" t="s">
        <v>48</v>
      </c>
      <c r="D29" s="28">
        <f t="shared" si="0"/>
        <v>7068997.3200000003</v>
      </c>
      <c r="E29" s="65">
        <v>943823.72</v>
      </c>
      <c r="F29" s="58">
        <v>6125173.6000000006</v>
      </c>
      <c r="G29" s="150"/>
      <c r="H29" s="65">
        <v>2676.38</v>
      </c>
      <c r="I29" s="65">
        <v>11418.4</v>
      </c>
      <c r="J29" s="35">
        <v>6</v>
      </c>
      <c r="K29" s="35">
        <v>2427346</v>
      </c>
      <c r="L29" s="35"/>
      <c r="M29" s="35">
        <f t="shared" si="1"/>
        <v>2427346</v>
      </c>
      <c r="N29" s="65">
        <v>5</v>
      </c>
      <c r="O29" s="58"/>
    </row>
    <row r="30" spans="2:15" s="139" customFormat="1" ht="12.75" x14ac:dyDescent="0.2">
      <c r="B30" s="459"/>
      <c r="C30" s="27" t="s">
        <v>49</v>
      </c>
      <c r="D30" s="28">
        <f t="shared" si="0"/>
        <v>5944045.4800000004</v>
      </c>
      <c r="E30" s="146">
        <v>1034.28</v>
      </c>
      <c r="F30" s="164">
        <v>5943011.2000000002</v>
      </c>
      <c r="G30" s="165"/>
      <c r="H30" s="166">
        <v>54.62</v>
      </c>
      <c r="I30" s="166"/>
      <c r="J30" s="90"/>
      <c r="K30" s="90">
        <v>2224250</v>
      </c>
      <c r="L30" s="90"/>
      <c r="M30" s="90">
        <f t="shared" si="1"/>
        <v>2224250</v>
      </c>
      <c r="N30" s="166"/>
      <c r="O30" s="164"/>
    </row>
    <row r="31" spans="2:15" s="139" customFormat="1" ht="12.75" x14ac:dyDescent="0.2">
      <c r="B31" s="459"/>
      <c r="C31" s="66" t="s">
        <v>50</v>
      </c>
      <c r="D31" s="89">
        <f t="shared" si="0"/>
        <v>3600</v>
      </c>
      <c r="E31" s="146">
        <v>3600</v>
      </c>
      <c r="F31" s="159"/>
      <c r="G31" s="160">
        <v>200</v>
      </c>
      <c r="H31" s="161"/>
      <c r="I31" s="161"/>
      <c r="J31" s="94"/>
      <c r="K31" s="94"/>
      <c r="L31" s="94"/>
      <c r="M31" s="94">
        <f t="shared" si="1"/>
        <v>0</v>
      </c>
      <c r="N31" s="161"/>
      <c r="O31" s="167"/>
    </row>
    <row r="32" spans="2:15" s="139" customFormat="1" ht="12.75" x14ac:dyDescent="0.2">
      <c r="B32" s="461" t="s">
        <v>58</v>
      </c>
      <c r="C32" s="47" t="s">
        <v>47</v>
      </c>
      <c r="D32" s="67">
        <f t="shared" si="0"/>
        <v>617433.59999999998</v>
      </c>
      <c r="E32" s="154">
        <v>5154.75</v>
      </c>
      <c r="F32" s="155">
        <v>612278.85</v>
      </c>
      <c r="G32" s="156"/>
      <c r="H32" s="154"/>
      <c r="I32" s="154">
        <v>8.9700000000000006</v>
      </c>
      <c r="J32" s="154">
        <v>233.53</v>
      </c>
      <c r="K32" s="154">
        <v>11970.1</v>
      </c>
      <c r="L32" s="154"/>
      <c r="M32" s="154">
        <f t="shared" si="1"/>
        <v>11970.1</v>
      </c>
      <c r="N32" s="154">
        <v>417.07060000000001</v>
      </c>
      <c r="O32" s="155">
        <v>24.66</v>
      </c>
    </row>
    <row r="33" spans="2:15" s="139" customFormat="1" ht="12.75" x14ac:dyDescent="0.2">
      <c r="B33" s="461"/>
      <c r="C33" s="27" t="s">
        <v>48</v>
      </c>
      <c r="D33" s="28">
        <f t="shared" si="0"/>
        <v>2091674.8599999999</v>
      </c>
      <c r="E33" s="65">
        <v>284424.15000000002</v>
      </c>
      <c r="F33" s="58">
        <v>1807250.71</v>
      </c>
      <c r="G33" s="150"/>
      <c r="H33" s="65">
        <v>8633.7999999999993</v>
      </c>
      <c r="I33" s="65"/>
      <c r="J33" s="65">
        <v>2452.6925000000001</v>
      </c>
      <c r="K33" s="65">
        <v>736420.9</v>
      </c>
      <c r="L33" s="65"/>
      <c r="M33" s="65">
        <f t="shared" si="1"/>
        <v>736420.9</v>
      </c>
      <c r="N33" s="65">
        <v>43.810400000000001</v>
      </c>
      <c r="O33" s="58"/>
    </row>
    <row r="34" spans="2:15" s="139" customFormat="1" ht="12.75" x14ac:dyDescent="0.2">
      <c r="B34" s="461"/>
      <c r="C34" s="66" t="s">
        <v>49</v>
      </c>
      <c r="D34" s="28">
        <f t="shared" si="0"/>
        <v>492861.54</v>
      </c>
      <c r="E34" s="146">
        <v>48029.1</v>
      </c>
      <c r="F34" s="168">
        <v>444832.44</v>
      </c>
      <c r="G34" s="148"/>
      <c r="H34" s="146">
        <v>3700.2</v>
      </c>
      <c r="I34" s="146"/>
      <c r="J34" s="146"/>
      <c r="K34" s="146">
        <v>112320</v>
      </c>
      <c r="L34" s="146"/>
      <c r="M34" s="146">
        <f t="shared" si="1"/>
        <v>112320</v>
      </c>
      <c r="N34" s="146"/>
      <c r="O34" s="147"/>
    </row>
    <row r="35" spans="2:15" s="139" customFormat="1" ht="12.75" x14ac:dyDescent="0.2">
      <c r="B35" s="458" t="s">
        <v>59</v>
      </c>
      <c r="C35" s="47" t="s">
        <v>47</v>
      </c>
      <c r="D35" s="67">
        <f t="shared" si="0"/>
        <v>493286.67</v>
      </c>
      <c r="E35" s="157">
        <v>31060</v>
      </c>
      <c r="F35" s="169">
        <v>462226.67</v>
      </c>
      <c r="G35" s="170"/>
      <c r="H35" s="157"/>
      <c r="I35" s="157"/>
      <c r="J35" s="157">
        <v>325.71100000000001</v>
      </c>
      <c r="K35" s="157">
        <v>50575.460000000006</v>
      </c>
      <c r="L35" s="157">
        <v>610.79999999999995</v>
      </c>
      <c r="M35" s="157">
        <f t="shared" si="1"/>
        <v>49964.66</v>
      </c>
      <c r="N35" s="157">
        <v>15.1</v>
      </c>
      <c r="O35" s="169">
        <v>6</v>
      </c>
    </row>
    <row r="36" spans="2:15" s="139" customFormat="1" ht="12.75" x14ac:dyDescent="0.2">
      <c r="B36" s="460"/>
      <c r="C36" s="27" t="s">
        <v>48</v>
      </c>
      <c r="D36" s="64">
        <f t="shared" si="0"/>
        <v>15340</v>
      </c>
      <c r="E36" s="146">
        <v>540</v>
      </c>
      <c r="F36" s="147">
        <v>14800</v>
      </c>
      <c r="G36" s="148"/>
      <c r="H36" s="146"/>
      <c r="I36" s="146"/>
      <c r="J36" s="146"/>
      <c r="K36" s="146">
        <v>250</v>
      </c>
      <c r="L36" s="146"/>
      <c r="M36" s="146">
        <f t="shared" si="1"/>
        <v>250</v>
      </c>
      <c r="N36" s="146"/>
      <c r="O36" s="147">
        <v>0.6</v>
      </c>
    </row>
    <row r="37" spans="2:15" s="139" customFormat="1" ht="12.75" x14ac:dyDescent="0.2">
      <c r="B37" s="458" t="s">
        <v>60</v>
      </c>
      <c r="C37" s="47" t="s">
        <v>47</v>
      </c>
      <c r="D37" s="48">
        <f t="shared" si="0"/>
        <v>9497737.789900003</v>
      </c>
      <c r="E37" s="154">
        <v>302591.01500000001</v>
      </c>
      <c r="F37" s="155">
        <v>9195146.7749000024</v>
      </c>
      <c r="G37" s="156"/>
      <c r="H37" s="154">
        <v>164.97</v>
      </c>
      <c r="I37" s="157"/>
      <c r="J37" s="154">
        <v>945</v>
      </c>
      <c r="K37" s="154">
        <v>4265292.2479999997</v>
      </c>
      <c r="L37" s="154"/>
      <c r="M37" s="154">
        <f t="shared" si="1"/>
        <v>4265292.2479999997</v>
      </c>
      <c r="N37" s="154">
        <v>78</v>
      </c>
      <c r="O37" s="155">
        <v>0.38</v>
      </c>
    </row>
    <row r="38" spans="2:15" s="139" customFormat="1" ht="12.75" x14ac:dyDescent="0.2">
      <c r="B38" s="459"/>
      <c r="C38" s="27" t="s">
        <v>48</v>
      </c>
      <c r="D38" s="28">
        <f t="shared" si="0"/>
        <v>9603093.2774999999</v>
      </c>
      <c r="E38" s="65">
        <f>154099.531399999+808.83</f>
        <v>154908.36139999898</v>
      </c>
      <c r="F38" s="58">
        <v>9448184.916100001</v>
      </c>
      <c r="G38" s="150"/>
      <c r="H38" s="65">
        <v>156.51</v>
      </c>
      <c r="I38" s="158"/>
      <c r="J38" s="65"/>
      <c r="K38" s="65">
        <v>2107585.6720000003</v>
      </c>
      <c r="L38" s="65"/>
      <c r="M38" s="65">
        <f t="shared" si="1"/>
        <v>2107585.6720000003</v>
      </c>
      <c r="N38" s="65"/>
      <c r="O38" s="58">
        <v>0.05</v>
      </c>
    </row>
    <row r="39" spans="2:15" s="139" customFormat="1" ht="12.75" x14ac:dyDescent="0.2">
      <c r="B39" s="459"/>
      <c r="C39" s="27" t="s">
        <v>49</v>
      </c>
      <c r="D39" s="28">
        <f t="shared" si="0"/>
        <v>3468851.2460999996</v>
      </c>
      <c r="E39" s="65">
        <v>156192.20260000002</v>
      </c>
      <c r="F39" s="58">
        <v>3312659.0434999997</v>
      </c>
      <c r="G39" s="150"/>
      <c r="H39" s="65">
        <v>71.91</v>
      </c>
      <c r="I39" s="65"/>
      <c r="J39" s="65">
        <v>163.5</v>
      </c>
      <c r="K39" s="65">
        <v>737654.2300000001</v>
      </c>
      <c r="L39" s="65"/>
      <c r="M39" s="65">
        <f t="shared" si="1"/>
        <v>737654.2300000001</v>
      </c>
      <c r="N39" s="65"/>
      <c r="O39" s="58">
        <v>0.25</v>
      </c>
    </row>
    <row r="40" spans="2:15" s="139" customFormat="1" ht="12.75" x14ac:dyDescent="0.2">
      <c r="B40" s="460"/>
      <c r="C40" s="40" t="s">
        <v>50</v>
      </c>
      <c r="D40" s="41">
        <f t="shared" si="0"/>
        <v>43169150.670900002</v>
      </c>
      <c r="E40" s="151">
        <v>437903.9654000029</v>
      </c>
      <c r="F40" s="152">
        <v>42731246.705499999</v>
      </c>
      <c r="G40" s="148"/>
      <c r="H40" s="146">
        <v>29.61</v>
      </c>
      <c r="I40" s="146"/>
      <c r="J40" s="146">
        <v>817.5</v>
      </c>
      <c r="K40" s="65">
        <v>2722589.0999999996</v>
      </c>
      <c r="L40" s="146"/>
      <c r="M40" s="146">
        <f t="shared" si="1"/>
        <v>2722589.0999999996</v>
      </c>
      <c r="N40" s="146"/>
      <c r="O40" s="147"/>
    </row>
    <row r="41" spans="2:15" s="139" customFormat="1" ht="12.75" x14ac:dyDescent="0.2">
      <c r="B41" s="458" t="s">
        <v>61</v>
      </c>
      <c r="C41" s="47" t="s">
        <v>47</v>
      </c>
      <c r="D41" s="48">
        <f t="shared" si="0"/>
        <v>50507616.937100023</v>
      </c>
      <c r="E41" s="154">
        <v>10303639.66</v>
      </c>
      <c r="F41" s="155">
        <v>40203977.277100027</v>
      </c>
      <c r="G41" s="156"/>
      <c r="H41" s="154"/>
      <c r="I41" s="157"/>
      <c r="J41" s="154">
        <v>43324.966200000003</v>
      </c>
      <c r="K41" s="154">
        <v>7139279.0800000001</v>
      </c>
      <c r="L41" s="154"/>
      <c r="M41" s="154">
        <f t="shared" si="1"/>
        <v>7139279.0800000001</v>
      </c>
      <c r="N41" s="154">
        <v>16.858999999999998</v>
      </c>
      <c r="O41" s="155">
        <v>20.8</v>
      </c>
    </row>
    <row r="42" spans="2:15" s="139" customFormat="1" ht="12.75" x14ac:dyDescent="0.2">
      <c r="B42" s="459"/>
      <c r="C42" s="27" t="s">
        <v>48</v>
      </c>
      <c r="D42" s="28">
        <f t="shared" si="0"/>
        <v>21339699.920200001</v>
      </c>
      <c r="E42" s="65">
        <v>306778.25</v>
      </c>
      <c r="F42" s="58">
        <v>21032921.670200001</v>
      </c>
      <c r="G42" s="150"/>
      <c r="H42" s="65"/>
      <c r="I42" s="158"/>
      <c r="J42" s="65">
        <v>2884.0288</v>
      </c>
      <c r="K42" s="65">
        <v>3666533.3000000003</v>
      </c>
      <c r="L42" s="65"/>
      <c r="M42" s="65">
        <f t="shared" si="1"/>
        <v>3666533.3000000003</v>
      </c>
      <c r="N42" s="65"/>
      <c r="O42" s="58"/>
    </row>
    <row r="43" spans="2:15" s="139" customFormat="1" ht="12.75" x14ac:dyDescent="0.2">
      <c r="B43" s="459"/>
      <c r="C43" s="27" t="s">
        <v>49</v>
      </c>
      <c r="D43" s="28">
        <f t="shared" si="0"/>
        <v>9334519.2489</v>
      </c>
      <c r="E43" s="65">
        <v>685020.57000000007</v>
      </c>
      <c r="F43" s="58">
        <v>8649498.6788999997</v>
      </c>
      <c r="G43" s="150"/>
      <c r="H43" s="65"/>
      <c r="I43" s="65"/>
      <c r="J43" s="65">
        <v>5052.53</v>
      </c>
      <c r="K43" s="65">
        <v>1323068</v>
      </c>
      <c r="L43" s="65"/>
      <c r="M43" s="65">
        <f t="shared" si="1"/>
        <v>1323068</v>
      </c>
      <c r="N43" s="65"/>
      <c r="O43" s="58"/>
    </row>
    <row r="44" spans="2:15" s="139" customFormat="1" ht="12.75" x14ac:dyDescent="0.2">
      <c r="B44" s="460"/>
      <c r="C44" s="40" t="s">
        <v>50</v>
      </c>
      <c r="D44" s="41">
        <f t="shared" si="0"/>
        <v>553052.29379999998</v>
      </c>
      <c r="E44" s="151">
        <v>62894.25</v>
      </c>
      <c r="F44" s="152">
        <v>490158.04379999998</v>
      </c>
      <c r="G44" s="148"/>
      <c r="H44" s="146"/>
      <c r="I44" s="146"/>
      <c r="J44" s="146">
        <v>565</v>
      </c>
      <c r="K44" s="146">
        <v>80720</v>
      </c>
      <c r="L44" s="146"/>
      <c r="M44" s="146">
        <f t="shared" si="1"/>
        <v>80720</v>
      </c>
      <c r="N44" s="146"/>
      <c r="O44" s="147"/>
    </row>
    <row r="45" spans="2:15" s="139" customFormat="1" ht="12.75" x14ac:dyDescent="0.2">
      <c r="B45" s="458" t="s">
        <v>62</v>
      </c>
      <c r="C45" s="47" t="s">
        <v>47</v>
      </c>
      <c r="D45" s="67">
        <f t="shared" si="0"/>
        <v>370931.89499999996</v>
      </c>
      <c r="E45" s="157">
        <v>622.72500000000002</v>
      </c>
      <c r="F45" s="169">
        <v>370309.17</v>
      </c>
      <c r="G45" s="170"/>
      <c r="H45" s="157"/>
      <c r="I45" s="157"/>
      <c r="J45" s="157">
        <v>0.76500000000000001</v>
      </c>
      <c r="K45" s="157">
        <v>131723.54999999999</v>
      </c>
      <c r="L45" s="157"/>
      <c r="M45" s="157">
        <f t="shared" si="1"/>
        <v>131723.54999999999</v>
      </c>
      <c r="N45" s="157"/>
      <c r="O45" s="169"/>
    </row>
    <row r="46" spans="2:15" s="139" customFormat="1" ht="12.75" x14ac:dyDescent="0.2">
      <c r="B46" s="459"/>
      <c r="C46" s="27" t="s">
        <v>48</v>
      </c>
      <c r="D46" s="64">
        <f t="shared" si="0"/>
        <v>16232418.124999998</v>
      </c>
      <c r="E46" s="163">
        <v>16231587.114999998</v>
      </c>
      <c r="F46" s="171">
        <v>831.01</v>
      </c>
      <c r="G46" s="172"/>
      <c r="H46" s="163"/>
      <c r="I46" s="163"/>
      <c r="J46" s="173">
        <v>34782.610999999997</v>
      </c>
      <c r="K46" s="163">
        <v>260.25</v>
      </c>
      <c r="L46" s="163"/>
      <c r="M46" s="163">
        <f t="shared" si="1"/>
        <v>260.25</v>
      </c>
      <c r="N46" s="163"/>
      <c r="O46" s="171"/>
    </row>
    <row r="47" spans="2:15" s="139" customFormat="1" ht="12.75" x14ac:dyDescent="0.2">
      <c r="B47" s="458" t="s">
        <v>63</v>
      </c>
      <c r="C47" s="47" t="s">
        <v>47</v>
      </c>
      <c r="D47" s="48">
        <f t="shared" si="0"/>
        <v>15719806.872499997</v>
      </c>
      <c r="E47" s="157">
        <v>1295411.115</v>
      </c>
      <c r="F47" s="169">
        <v>14424395.757499997</v>
      </c>
      <c r="G47" s="170"/>
      <c r="H47" s="157">
        <v>230.44</v>
      </c>
      <c r="I47" s="157">
        <v>8.8000000000000007</v>
      </c>
      <c r="J47" s="157">
        <v>3124.91</v>
      </c>
      <c r="K47" s="157">
        <v>3158712.8699999992</v>
      </c>
      <c r="L47" s="157">
        <v>9796.58</v>
      </c>
      <c r="M47" s="157">
        <f t="shared" si="1"/>
        <v>3148916.2899999991</v>
      </c>
      <c r="N47" s="157">
        <v>69.793000000000006</v>
      </c>
      <c r="O47" s="169"/>
    </row>
    <row r="48" spans="2:15" s="139" customFormat="1" ht="12.75" x14ac:dyDescent="0.2">
      <c r="B48" s="459"/>
      <c r="C48" s="27" t="s">
        <v>48</v>
      </c>
      <c r="D48" s="28">
        <f t="shared" si="0"/>
        <v>37891552.535199992</v>
      </c>
      <c r="E48" s="146">
        <v>6013450.5050000008</v>
      </c>
      <c r="F48" s="147">
        <v>31878102.03019999</v>
      </c>
      <c r="G48" s="148"/>
      <c r="H48" s="146">
        <v>419.73</v>
      </c>
      <c r="I48" s="146">
        <v>6.5400000000000009</v>
      </c>
      <c r="J48" s="146">
        <v>26781.113888</v>
      </c>
      <c r="K48" s="146">
        <v>6021563.0999999978</v>
      </c>
      <c r="L48" s="146"/>
      <c r="M48" s="146">
        <f t="shared" si="1"/>
        <v>6021563.0999999978</v>
      </c>
      <c r="N48" s="146">
        <v>3.1309999999999998</v>
      </c>
      <c r="O48" s="147"/>
    </row>
    <row r="49" spans="2:15" s="139" customFormat="1" ht="12.75" x14ac:dyDescent="0.2">
      <c r="B49" s="459"/>
      <c r="C49" s="27" t="s">
        <v>49</v>
      </c>
      <c r="D49" s="28">
        <f t="shared" si="0"/>
        <v>17968691.812699996</v>
      </c>
      <c r="E49" s="65">
        <v>694405.94999999925</v>
      </c>
      <c r="F49" s="58">
        <v>17274285.862699997</v>
      </c>
      <c r="G49" s="150"/>
      <c r="H49" s="65">
        <v>123.44999999999999</v>
      </c>
      <c r="I49" s="65"/>
      <c r="J49" s="65">
        <v>1617.43525</v>
      </c>
      <c r="K49" s="65">
        <v>2257752.23</v>
      </c>
      <c r="L49" s="65"/>
      <c r="M49" s="65">
        <f t="shared" si="1"/>
        <v>2257752.23</v>
      </c>
      <c r="N49" s="65"/>
      <c r="O49" s="58"/>
    </row>
    <row r="50" spans="2:15" s="139" customFormat="1" ht="12.75" x14ac:dyDescent="0.2">
      <c r="B50" s="460"/>
      <c r="C50" s="40" t="s">
        <v>50</v>
      </c>
      <c r="D50" s="41">
        <f t="shared" si="0"/>
        <v>5469949.399600002</v>
      </c>
      <c r="E50" s="151">
        <v>50455.380000000005</v>
      </c>
      <c r="F50" s="152">
        <v>5419494.0196000021</v>
      </c>
      <c r="G50" s="148"/>
      <c r="H50" s="146">
        <v>49.379999999999995</v>
      </c>
      <c r="I50" s="146"/>
      <c r="J50" s="146"/>
      <c r="K50" s="146">
        <v>496351.32</v>
      </c>
      <c r="L50" s="146"/>
      <c r="M50" s="146">
        <f t="shared" si="1"/>
        <v>496351.32</v>
      </c>
      <c r="N50" s="146"/>
      <c r="O50" s="147"/>
    </row>
    <row r="51" spans="2:15" s="139" customFormat="1" ht="12.75" x14ac:dyDescent="0.2">
      <c r="B51" s="458" t="s">
        <v>64</v>
      </c>
      <c r="C51" s="47" t="s">
        <v>47</v>
      </c>
      <c r="D51" s="48">
        <f t="shared" si="0"/>
        <v>2863044.9</v>
      </c>
      <c r="E51" s="154">
        <v>164192.1</v>
      </c>
      <c r="F51" s="155">
        <v>2698852.8</v>
      </c>
      <c r="G51" s="156"/>
      <c r="H51" s="154"/>
      <c r="I51" s="157"/>
      <c r="J51" s="154">
        <v>595.03</v>
      </c>
      <c r="K51" s="154">
        <v>352367</v>
      </c>
      <c r="L51" s="154"/>
      <c r="M51" s="154">
        <f t="shared" si="1"/>
        <v>352367</v>
      </c>
      <c r="N51" s="154">
        <v>15</v>
      </c>
      <c r="O51" s="155"/>
    </row>
    <row r="52" spans="2:15" s="139" customFormat="1" ht="12.75" x14ac:dyDescent="0.2">
      <c r="B52" s="459"/>
      <c r="C52" s="27" t="s">
        <v>48</v>
      </c>
      <c r="D52" s="28">
        <f t="shared" si="0"/>
        <v>48810798.974399991</v>
      </c>
      <c r="E52" s="65">
        <v>2667444.9</v>
      </c>
      <c r="F52" s="58">
        <v>46143354.074399993</v>
      </c>
      <c r="G52" s="150"/>
      <c r="H52" s="65"/>
      <c r="I52" s="158"/>
      <c r="J52" s="65">
        <v>8655.5499999999993</v>
      </c>
      <c r="K52" s="65">
        <v>7940650.4000000004</v>
      </c>
      <c r="L52" s="65"/>
      <c r="M52" s="65">
        <f t="shared" si="1"/>
        <v>7940650.4000000004</v>
      </c>
      <c r="N52" s="65"/>
      <c r="O52" s="58"/>
    </row>
    <row r="53" spans="2:15" s="139" customFormat="1" ht="12.75" x14ac:dyDescent="0.2">
      <c r="B53" s="459"/>
      <c r="C53" s="27" t="s">
        <v>49</v>
      </c>
      <c r="D53" s="64">
        <f t="shared" si="0"/>
        <v>20320019.479199998</v>
      </c>
      <c r="E53" s="65">
        <v>190044</v>
      </c>
      <c r="F53" s="58">
        <v>20129975.479199998</v>
      </c>
      <c r="G53" s="150"/>
      <c r="H53" s="65"/>
      <c r="I53" s="65"/>
      <c r="J53" s="65">
        <v>564.41999999999996</v>
      </c>
      <c r="K53" s="65">
        <v>3330759.4</v>
      </c>
      <c r="L53" s="65"/>
      <c r="M53" s="65">
        <f t="shared" si="1"/>
        <v>3330759.4</v>
      </c>
      <c r="N53" s="65"/>
      <c r="O53" s="58"/>
    </row>
    <row r="54" spans="2:15" s="139" customFormat="1" ht="12.75" x14ac:dyDescent="0.2">
      <c r="B54" s="460"/>
      <c r="C54" s="40" t="s">
        <v>50</v>
      </c>
      <c r="D54" s="77">
        <f t="shared" si="0"/>
        <v>14168275.966399999</v>
      </c>
      <c r="E54" s="151"/>
      <c r="F54" s="152">
        <v>14168275.966399999</v>
      </c>
      <c r="G54" s="148"/>
      <c r="H54" s="146"/>
      <c r="I54" s="146"/>
      <c r="J54" s="146"/>
      <c r="K54" s="146">
        <v>1059248.2</v>
      </c>
      <c r="L54" s="146"/>
      <c r="M54" s="146">
        <f t="shared" si="1"/>
        <v>1059248.2</v>
      </c>
      <c r="N54" s="146"/>
      <c r="O54" s="147"/>
    </row>
    <row r="55" spans="2:15" s="139" customFormat="1" ht="12.75" x14ac:dyDescent="0.2">
      <c r="B55" s="461" t="s">
        <v>65</v>
      </c>
      <c r="C55" s="47" t="s">
        <v>47</v>
      </c>
      <c r="D55" s="48">
        <f t="shared" si="0"/>
        <v>29367253.716399997</v>
      </c>
      <c r="E55" s="154">
        <v>636538.5</v>
      </c>
      <c r="F55" s="155">
        <v>28730715.216399997</v>
      </c>
      <c r="G55" s="156"/>
      <c r="H55" s="154"/>
      <c r="I55" s="154"/>
      <c r="J55" s="154">
        <v>1331.8309999999999</v>
      </c>
      <c r="K55" s="154">
        <v>4448581.6059999997</v>
      </c>
      <c r="L55" s="154"/>
      <c r="M55" s="154">
        <f t="shared" si="1"/>
        <v>4448581.6059999997</v>
      </c>
      <c r="N55" s="154"/>
      <c r="O55" s="155"/>
    </row>
    <row r="56" spans="2:15" s="139" customFormat="1" ht="12.75" x14ac:dyDescent="0.2">
      <c r="B56" s="461"/>
      <c r="C56" s="58" t="s">
        <v>48</v>
      </c>
      <c r="D56" s="28">
        <f t="shared" si="0"/>
        <v>13669960.3796</v>
      </c>
      <c r="E56" s="65"/>
      <c r="F56" s="58">
        <v>13669960.3796</v>
      </c>
      <c r="G56" s="150"/>
      <c r="H56" s="65"/>
      <c r="I56" s="65"/>
      <c r="J56" s="65"/>
      <c r="K56" s="65">
        <v>2523813.5900000003</v>
      </c>
      <c r="L56" s="65"/>
      <c r="M56" s="65">
        <f t="shared" si="1"/>
        <v>2523813.5900000003</v>
      </c>
      <c r="N56" s="65"/>
      <c r="O56" s="58"/>
    </row>
    <row r="57" spans="2:15" s="139" customFormat="1" ht="12.75" x14ac:dyDescent="0.2">
      <c r="B57" s="461"/>
      <c r="C57" s="78" t="s">
        <v>49</v>
      </c>
      <c r="D57" s="28">
        <f t="shared" si="0"/>
        <v>42399.983999999997</v>
      </c>
      <c r="E57" s="65"/>
      <c r="F57" s="58">
        <v>42399.983999999997</v>
      </c>
      <c r="G57" s="150"/>
      <c r="H57" s="65"/>
      <c r="I57" s="65"/>
      <c r="J57" s="65"/>
      <c r="K57" s="65">
        <v>764.78399999999999</v>
      </c>
      <c r="L57" s="65"/>
      <c r="M57" s="65">
        <f t="shared" si="1"/>
        <v>764.78399999999999</v>
      </c>
      <c r="N57" s="65"/>
      <c r="O57" s="58"/>
    </row>
    <row r="58" spans="2:15" s="139" customFormat="1" ht="13.5" thickBot="1" x14ac:dyDescent="0.25">
      <c r="B58" s="461"/>
      <c r="C58" s="40" t="s">
        <v>50</v>
      </c>
      <c r="D58" s="64">
        <f t="shared" si="0"/>
        <v>0</v>
      </c>
      <c r="E58" s="146"/>
      <c r="F58" s="147"/>
      <c r="G58" s="150"/>
      <c r="H58" s="65"/>
      <c r="I58" s="65"/>
      <c r="J58" s="65"/>
      <c r="K58" s="65"/>
      <c r="L58" s="65"/>
      <c r="M58" s="65">
        <f t="shared" si="1"/>
        <v>0</v>
      </c>
      <c r="N58" s="65"/>
      <c r="O58" s="58"/>
    </row>
    <row r="59" spans="2:15" s="139" customFormat="1" ht="14.25" thickTop="1" thickBot="1" x14ac:dyDescent="0.25">
      <c r="B59" s="462" t="s">
        <v>66</v>
      </c>
      <c r="C59" s="463"/>
      <c r="D59" s="174">
        <f t="shared" ref="D59:O59" si="2">SUM(D5:D58)</f>
        <v>627390655.15439892</v>
      </c>
      <c r="E59" s="92">
        <f>SUM(E5:E58)</f>
        <v>64602557.494400017</v>
      </c>
      <c r="F59" s="93">
        <f>SUM(F5:F58)</f>
        <v>562788097.65999889</v>
      </c>
      <c r="G59" s="174">
        <f t="shared" si="2"/>
        <v>280302.84999999998</v>
      </c>
      <c r="H59" s="92">
        <f t="shared" si="2"/>
        <v>29369.000000000004</v>
      </c>
      <c r="I59" s="92">
        <f t="shared" si="2"/>
        <v>40327.23000000001</v>
      </c>
      <c r="J59" s="92">
        <f t="shared" si="2"/>
        <v>319521.236638</v>
      </c>
      <c r="K59" s="92">
        <f t="shared" si="2"/>
        <v>287501559.17999983</v>
      </c>
      <c r="L59" s="92">
        <f t="shared" si="2"/>
        <v>10677.38</v>
      </c>
      <c r="M59" s="92">
        <f t="shared" si="2"/>
        <v>287490881.79999977</v>
      </c>
      <c r="N59" s="92">
        <f t="shared" si="2"/>
        <v>1042.23316</v>
      </c>
      <c r="O59" s="93">
        <f t="shared" si="2"/>
        <v>72.510000000000005</v>
      </c>
    </row>
    <row r="60" spans="2:15" s="139" customFormat="1" ht="12" thickTop="1" x14ac:dyDescent="0.2"/>
    <row r="61" spans="2:15" s="139" customFormat="1" x14ac:dyDescent="0.2">
      <c r="B61" s="175" t="s">
        <v>67</v>
      </c>
      <c r="D61" s="137"/>
      <c r="E61" s="137"/>
      <c r="F61" s="137"/>
    </row>
    <row r="62" spans="2:15" s="139" customFormat="1" x14ac:dyDescent="0.2">
      <c r="D62" s="176"/>
      <c r="E62" s="137"/>
      <c r="F62" s="176"/>
    </row>
    <row r="63" spans="2:15" s="139" customFormat="1" x14ac:dyDescent="0.2"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</row>
    <row r="64" spans="2:15" s="139" customFormat="1" ht="12.75" x14ac:dyDescent="0.2">
      <c r="E64" s="86"/>
    </row>
    <row r="65" spans="5:5" s="139" customFormat="1" x14ac:dyDescent="0.2">
      <c r="E65" s="176"/>
    </row>
    <row r="66" spans="5:5" s="139" customFormat="1" x14ac:dyDescent="0.2">
      <c r="E66" s="137"/>
    </row>
    <row r="67" spans="5:5" s="139" customFormat="1" x14ac:dyDescent="0.2">
      <c r="E67" s="137"/>
    </row>
    <row r="68" spans="5:5" s="139" customFormat="1" x14ac:dyDescent="0.2"/>
    <row r="69" spans="5:5" s="139" customFormat="1" x14ac:dyDescent="0.2"/>
    <row r="70" spans="5:5" s="139" customFormat="1" x14ac:dyDescent="0.2"/>
    <row r="71" spans="5:5" s="139" customFormat="1" x14ac:dyDescent="0.2"/>
    <row r="72" spans="5:5" s="139" customFormat="1" x14ac:dyDescent="0.2"/>
    <row r="73" spans="5:5" s="139" customFormat="1" x14ac:dyDescent="0.2"/>
    <row r="74" spans="5:5" s="139" customFormat="1" x14ac:dyDescent="0.2"/>
    <row r="75" spans="5:5" s="139" customFormat="1" x14ac:dyDescent="0.2"/>
    <row r="76" spans="5:5" s="139" customFormat="1" x14ac:dyDescent="0.2"/>
    <row r="77" spans="5:5" s="139" customFormat="1" x14ac:dyDescent="0.2"/>
    <row r="78" spans="5:5" s="139" customFormat="1" x14ac:dyDescent="0.2"/>
    <row r="79" spans="5:5" s="139" customFormat="1" x14ac:dyDescent="0.2"/>
    <row r="80" spans="5:5" s="139" customFormat="1" x14ac:dyDescent="0.2"/>
    <row r="81" s="139" customFormat="1" x14ac:dyDescent="0.2"/>
    <row r="82" s="139" customFormat="1" x14ac:dyDescent="0.2"/>
    <row r="83" s="139" customFormat="1" x14ac:dyDescent="0.2"/>
    <row r="84" s="139" customFormat="1" x14ac:dyDescent="0.2"/>
    <row r="85" s="139" customFormat="1" x14ac:dyDescent="0.2"/>
    <row r="86" s="139" customFormat="1" x14ac:dyDescent="0.2"/>
    <row r="87" s="139" customFormat="1" x14ac:dyDescent="0.2"/>
    <row r="88" s="139" customFormat="1" x14ac:dyDescent="0.2"/>
    <row r="89" s="139" customFormat="1" x14ac:dyDescent="0.2"/>
    <row r="90" s="139" customFormat="1" x14ac:dyDescent="0.2"/>
    <row r="91" s="139" customFormat="1" x14ac:dyDescent="0.2"/>
    <row r="92" s="139" customFormat="1" x14ac:dyDescent="0.2"/>
    <row r="93" s="139" customFormat="1" x14ac:dyDescent="0.2"/>
    <row r="94" s="139" customFormat="1" x14ac:dyDescent="0.2"/>
    <row r="95" s="139" customFormat="1" x14ac:dyDescent="0.2"/>
    <row r="96" s="139" customFormat="1" x14ac:dyDescent="0.2"/>
    <row r="97" s="139" customFormat="1" x14ac:dyDescent="0.2"/>
    <row r="98" s="139" customFormat="1" x14ac:dyDescent="0.2"/>
    <row r="99" s="139" customFormat="1" x14ac:dyDescent="0.2"/>
    <row r="100" s="139" customFormat="1" x14ac:dyDescent="0.2"/>
    <row r="101" s="139" customFormat="1" x14ac:dyDescent="0.2"/>
    <row r="102" s="139" customFormat="1" x14ac:dyDescent="0.2"/>
    <row r="103" s="139" customFormat="1" x14ac:dyDescent="0.2"/>
    <row r="104" s="139" customFormat="1" x14ac:dyDescent="0.2"/>
    <row r="105" s="139" customFormat="1" x14ac:dyDescent="0.2"/>
    <row r="106" s="139" customFormat="1" x14ac:dyDescent="0.2"/>
    <row r="107" s="139" customFormat="1" x14ac:dyDescent="0.2"/>
    <row r="108" s="139" customFormat="1" x14ac:dyDescent="0.2"/>
    <row r="109" s="139" customFormat="1" x14ac:dyDescent="0.2"/>
    <row r="110" s="139" customFormat="1" x14ac:dyDescent="0.2"/>
    <row r="111" s="139" customFormat="1" x14ac:dyDescent="0.2"/>
    <row r="112" s="139" customFormat="1" x14ac:dyDescent="0.2"/>
    <row r="113" s="139" customFormat="1" x14ac:dyDescent="0.2"/>
    <row r="114" s="139" customFormat="1" x14ac:dyDescent="0.2"/>
    <row r="115" s="139" customFormat="1" x14ac:dyDescent="0.2"/>
    <row r="116" s="139" customFormat="1" x14ac:dyDescent="0.2"/>
    <row r="117" s="139" customFormat="1" x14ac:dyDescent="0.2"/>
    <row r="118" s="139" customFormat="1" x14ac:dyDescent="0.2"/>
    <row r="119" s="139" customFormat="1" x14ac:dyDescent="0.2"/>
    <row r="120" s="139" customFormat="1" x14ac:dyDescent="0.2"/>
    <row r="121" s="139" customFormat="1" x14ac:dyDescent="0.2"/>
    <row r="122" s="139" customFormat="1" x14ac:dyDescent="0.2"/>
    <row r="123" s="139" customFormat="1" x14ac:dyDescent="0.2"/>
    <row r="124" s="139" customFormat="1" x14ac:dyDescent="0.2"/>
    <row r="125" s="139" customFormat="1" x14ac:dyDescent="0.2"/>
    <row r="126" s="139" customFormat="1" x14ac:dyDescent="0.2"/>
    <row r="127" s="139" customFormat="1" x14ac:dyDescent="0.2"/>
    <row r="128" s="139" customFormat="1" x14ac:dyDescent="0.2"/>
    <row r="129" s="139" customFormat="1" x14ac:dyDescent="0.2"/>
    <row r="130" s="139" customFormat="1" x14ac:dyDescent="0.2"/>
    <row r="131" s="139" customFormat="1" x14ac:dyDescent="0.2"/>
    <row r="132" s="139" customFormat="1" x14ac:dyDescent="0.2"/>
    <row r="133" s="139" customFormat="1" x14ac:dyDescent="0.2"/>
    <row r="134" s="139" customFormat="1" x14ac:dyDescent="0.2"/>
    <row r="135" s="139" customFormat="1" x14ac:dyDescent="0.2"/>
    <row r="136" s="139" customFormat="1" x14ac:dyDescent="0.2"/>
    <row r="137" s="139" customFormat="1" x14ac:dyDescent="0.2"/>
    <row r="138" s="139" customFormat="1" x14ac:dyDescent="0.2"/>
    <row r="139" s="139" customFormat="1" x14ac:dyDescent="0.2"/>
    <row r="140" s="139" customFormat="1" x14ac:dyDescent="0.2"/>
    <row r="141" s="139" customFormat="1" x14ac:dyDescent="0.2"/>
    <row r="142" s="139" customFormat="1" x14ac:dyDescent="0.2"/>
    <row r="143" s="139" customFormat="1" x14ac:dyDescent="0.2"/>
    <row r="144" s="139" customFormat="1" x14ac:dyDescent="0.2"/>
    <row r="145" s="139" customFormat="1" x14ac:dyDescent="0.2"/>
    <row r="146" s="139" customFormat="1" x14ac:dyDescent="0.2"/>
    <row r="147" s="139" customFormat="1" x14ac:dyDescent="0.2"/>
    <row r="148" s="139" customFormat="1" x14ac:dyDescent="0.2"/>
    <row r="149" s="139" customFormat="1" x14ac:dyDescent="0.2"/>
    <row r="150" s="139" customFormat="1" x14ac:dyDescent="0.2"/>
    <row r="151" s="139" customFormat="1" x14ac:dyDescent="0.2"/>
    <row r="152" s="139" customFormat="1" x14ac:dyDescent="0.2"/>
    <row r="153" s="139" customFormat="1" x14ac:dyDescent="0.2"/>
    <row r="154" s="139" customFormat="1" x14ac:dyDescent="0.2"/>
    <row r="155" s="139" customFormat="1" x14ac:dyDescent="0.2"/>
    <row r="156" s="139" customFormat="1" x14ac:dyDescent="0.2"/>
    <row r="157" s="139" customFormat="1" x14ac:dyDescent="0.2"/>
    <row r="158" s="139" customFormat="1" x14ac:dyDescent="0.2"/>
    <row r="159" s="139" customFormat="1" x14ac:dyDescent="0.2"/>
    <row r="160" s="139" customFormat="1" x14ac:dyDescent="0.2"/>
    <row r="161" s="139" customFormat="1" x14ac:dyDescent="0.2"/>
    <row r="162" s="139" customFormat="1" x14ac:dyDescent="0.2"/>
    <row r="163" s="139" customFormat="1" x14ac:dyDescent="0.2"/>
    <row r="164" s="139" customFormat="1" x14ac:dyDescent="0.2"/>
    <row r="165" s="139" customFormat="1" x14ac:dyDescent="0.2"/>
    <row r="166" s="139" customFormat="1" x14ac:dyDescent="0.2"/>
    <row r="167" s="139" customFormat="1" x14ac:dyDescent="0.2"/>
    <row r="168" s="139" customFormat="1" x14ac:dyDescent="0.2"/>
    <row r="169" s="139" customFormat="1" x14ac:dyDescent="0.2"/>
    <row r="170" s="139" customFormat="1" x14ac:dyDescent="0.2"/>
    <row r="171" s="139" customFormat="1" x14ac:dyDescent="0.2"/>
    <row r="172" s="139" customFormat="1" x14ac:dyDescent="0.2"/>
    <row r="173" s="139" customFormat="1" x14ac:dyDescent="0.2"/>
    <row r="174" s="139" customFormat="1" x14ac:dyDescent="0.2"/>
    <row r="175" s="139" customFormat="1" x14ac:dyDescent="0.2"/>
    <row r="176" s="139" customFormat="1" x14ac:dyDescent="0.2"/>
    <row r="177" s="139" customFormat="1" x14ac:dyDescent="0.2"/>
    <row r="178" s="139" customFormat="1" x14ac:dyDescent="0.2"/>
    <row r="179" s="139" customFormat="1" x14ac:dyDescent="0.2"/>
    <row r="180" s="139" customFormat="1" x14ac:dyDescent="0.2"/>
    <row r="181" s="139" customFormat="1" x14ac:dyDescent="0.2"/>
    <row r="182" s="139" customFormat="1" x14ac:dyDescent="0.2"/>
    <row r="183" s="139" customFormat="1" x14ac:dyDescent="0.2"/>
    <row r="184" s="139" customFormat="1" x14ac:dyDescent="0.2"/>
    <row r="185" s="139" customFormat="1" x14ac:dyDescent="0.2"/>
    <row r="186" s="139" customFormat="1" x14ac:dyDescent="0.2"/>
    <row r="187" s="139" customFormat="1" x14ac:dyDescent="0.2"/>
    <row r="188" s="139" customFormat="1" x14ac:dyDescent="0.2"/>
    <row r="189" s="139" customFormat="1" x14ac:dyDescent="0.2"/>
    <row r="190" s="139" customFormat="1" x14ac:dyDescent="0.2"/>
    <row r="191" s="139" customFormat="1" x14ac:dyDescent="0.2"/>
    <row r="192" s="139" customFormat="1" x14ac:dyDescent="0.2"/>
    <row r="193" s="139" customFormat="1" x14ac:dyDescent="0.2"/>
    <row r="194" s="139" customFormat="1" x14ac:dyDescent="0.2"/>
    <row r="195" s="139" customFormat="1" x14ac:dyDescent="0.2"/>
    <row r="196" s="139" customFormat="1" x14ac:dyDescent="0.2"/>
    <row r="197" s="139" customFormat="1" x14ac:dyDescent="0.2"/>
    <row r="198" s="139" customFormat="1" x14ac:dyDescent="0.2"/>
    <row r="199" s="139" customFormat="1" x14ac:dyDescent="0.2"/>
    <row r="200" s="139" customFormat="1" x14ac:dyDescent="0.2"/>
    <row r="201" s="139" customFormat="1" x14ac:dyDescent="0.2"/>
    <row r="202" s="139" customFormat="1" x14ac:dyDescent="0.2"/>
    <row r="203" s="139" customFormat="1" x14ac:dyDescent="0.2"/>
    <row r="204" s="139" customFormat="1" x14ac:dyDescent="0.2"/>
    <row r="205" s="139" customFormat="1" x14ac:dyDescent="0.2"/>
    <row r="206" s="139" customFormat="1" x14ac:dyDescent="0.2"/>
    <row r="207" s="139" customFormat="1" x14ac:dyDescent="0.2"/>
    <row r="208" s="139" customFormat="1" x14ac:dyDescent="0.2"/>
    <row r="209" s="139" customFormat="1" x14ac:dyDescent="0.2"/>
    <row r="210" s="139" customFormat="1" x14ac:dyDescent="0.2"/>
    <row r="211" s="139" customFormat="1" x14ac:dyDescent="0.2"/>
    <row r="212" s="139" customFormat="1" x14ac:dyDescent="0.2"/>
    <row r="213" s="139" customFormat="1" x14ac:dyDescent="0.2"/>
    <row r="214" s="139" customFormat="1" x14ac:dyDescent="0.2"/>
    <row r="215" s="139" customFormat="1" x14ac:dyDescent="0.2"/>
    <row r="216" s="139" customFormat="1" x14ac:dyDescent="0.2"/>
    <row r="217" s="139" customFormat="1" x14ac:dyDescent="0.2"/>
    <row r="218" s="139" customFormat="1" x14ac:dyDescent="0.2"/>
    <row r="219" s="139" customFormat="1" x14ac:dyDescent="0.2"/>
    <row r="220" s="139" customFormat="1" x14ac:dyDescent="0.2"/>
    <row r="221" s="139" customFormat="1" x14ac:dyDescent="0.2"/>
    <row r="222" s="139" customFormat="1" x14ac:dyDescent="0.2"/>
    <row r="223" s="139" customFormat="1" x14ac:dyDescent="0.2"/>
    <row r="224" s="139" customFormat="1" x14ac:dyDescent="0.2"/>
    <row r="225" s="139" customFormat="1" x14ac:dyDescent="0.2"/>
    <row r="226" s="139" customFormat="1" x14ac:dyDescent="0.2"/>
    <row r="227" s="139" customFormat="1" x14ac:dyDescent="0.2"/>
    <row r="228" s="139" customFormat="1" x14ac:dyDescent="0.2"/>
    <row r="229" s="139" customFormat="1" x14ac:dyDescent="0.2"/>
    <row r="230" s="139" customFormat="1" x14ac:dyDescent="0.2"/>
    <row r="231" s="139" customFormat="1" x14ac:dyDescent="0.2"/>
    <row r="232" s="139" customFormat="1" x14ac:dyDescent="0.2"/>
    <row r="233" s="139" customFormat="1" x14ac:dyDescent="0.2"/>
    <row r="234" s="139" customFormat="1" x14ac:dyDescent="0.2"/>
    <row r="235" s="139" customFormat="1" x14ac:dyDescent="0.2"/>
    <row r="236" s="139" customFormat="1" x14ac:dyDescent="0.2"/>
    <row r="237" s="139" customFormat="1" x14ac:dyDescent="0.2"/>
    <row r="238" s="139" customFormat="1" x14ac:dyDescent="0.2"/>
    <row r="239" s="139" customFormat="1" x14ac:dyDescent="0.2"/>
    <row r="240" s="139" customFormat="1" x14ac:dyDescent="0.2"/>
    <row r="241" s="139" customFormat="1" x14ac:dyDescent="0.2"/>
    <row r="242" s="139" customFormat="1" x14ac:dyDescent="0.2"/>
    <row r="243" s="139" customFormat="1" x14ac:dyDescent="0.2"/>
    <row r="244" s="139" customFormat="1" x14ac:dyDescent="0.2"/>
    <row r="245" s="139" customFormat="1" x14ac:dyDescent="0.2"/>
    <row r="246" s="139" customFormat="1" x14ac:dyDescent="0.2"/>
    <row r="247" s="139" customFormat="1" x14ac:dyDescent="0.2"/>
    <row r="248" s="139" customFormat="1" x14ac:dyDescent="0.2"/>
    <row r="249" s="139" customFormat="1" x14ac:dyDescent="0.2"/>
    <row r="250" s="139" customFormat="1" x14ac:dyDescent="0.2"/>
    <row r="251" s="139" customFormat="1" x14ac:dyDescent="0.2"/>
    <row r="252" s="139" customFormat="1" x14ac:dyDescent="0.2"/>
    <row r="253" s="139" customFormat="1" x14ac:dyDescent="0.2"/>
    <row r="254" s="139" customFormat="1" x14ac:dyDescent="0.2"/>
    <row r="255" s="139" customFormat="1" x14ac:dyDescent="0.2"/>
    <row r="256" s="139" customFormat="1" x14ac:dyDescent="0.2"/>
    <row r="257" s="139" customFormat="1" x14ac:dyDescent="0.2"/>
    <row r="258" s="139" customFormat="1" x14ac:dyDescent="0.2"/>
    <row r="259" s="139" customFormat="1" x14ac:dyDescent="0.2"/>
    <row r="260" s="139" customFormat="1" x14ac:dyDescent="0.2"/>
    <row r="261" s="139" customFormat="1" x14ac:dyDescent="0.2"/>
    <row r="262" s="139" customFormat="1" x14ac:dyDescent="0.2"/>
    <row r="263" s="139" customFormat="1" x14ac:dyDescent="0.2"/>
    <row r="264" s="139" customFormat="1" x14ac:dyDescent="0.2"/>
    <row r="265" s="139" customFormat="1" x14ac:dyDescent="0.2"/>
    <row r="266" s="139" customFormat="1" x14ac:dyDescent="0.2"/>
    <row r="267" s="139" customFormat="1" x14ac:dyDescent="0.2"/>
    <row r="268" s="139" customFormat="1" x14ac:dyDescent="0.2"/>
    <row r="269" s="139" customFormat="1" x14ac:dyDescent="0.2"/>
    <row r="270" s="139" customFormat="1" x14ac:dyDescent="0.2"/>
    <row r="271" s="139" customFormat="1" x14ac:dyDescent="0.2"/>
    <row r="272" s="139" customFormat="1" x14ac:dyDescent="0.2"/>
    <row r="273" s="139" customFormat="1" x14ac:dyDescent="0.2"/>
    <row r="274" s="139" customFormat="1" x14ac:dyDescent="0.2"/>
    <row r="275" s="139" customFormat="1" x14ac:dyDescent="0.2"/>
    <row r="276" s="139" customFormat="1" x14ac:dyDescent="0.2"/>
    <row r="277" s="139" customFormat="1" x14ac:dyDescent="0.2"/>
    <row r="278" s="139" customFormat="1" x14ac:dyDescent="0.2"/>
    <row r="279" s="139" customFormat="1" x14ac:dyDescent="0.2"/>
    <row r="280" s="139" customFormat="1" x14ac:dyDescent="0.2"/>
    <row r="281" s="139" customFormat="1" x14ac:dyDescent="0.2"/>
    <row r="282" s="139" customFormat="1" x14ac:dyDescent="0.2"/>
    <row r="283" s="139" customFormat="1" x14ac:dyDescent="0.2"/>
    <row r="284" s="139" customFormat="1" x14ac:dyDescent="0.2"/>
    <row r="285" s="139" customFormat="1" x14ac:dyDescent="0.2"/>
    <row r="286" s="139" customFormat="1" x14ac:dyDescent="0.2"/>
    <row r="287" s="139" customFormat="1" x14ac:dyDescent="0.2"/>
    <row r="288" s="139" customFormat="1" x14ac:dyDescent="0.2"/>
    <row r="289" s="139" customFormat="1" x14ac:dyDescent="0.2"/>
    <row r="290" s="139" customFormat="1" x14ac:dyDescent="0.2"/>
    <row r="291" s="139" customFormat="1" x14ac:dyDescent="0.2"/>
    <row r="292" s="139" customFormat="1" x14ac:dyDescent="0.2"/>
    <row r="293" s="139" customFormat="1" x14ac:dyDescent="0.2"/>
    <row r="294" s="139" customFormat="1" x14ac:dyDescent="0.2"/>
    <row r="295" s="139" customFormat="1" x14ac:dyDescent="0.2"/>
    <row r="296" s="139" customFormat="1" x14ac:dyDescent="0.2"/>
    <row r="297" s="139" customFormat="1" x14ac:dyDescent="0.2"/>
    <row r="298" s="139" customFormat="1" x14ac:dyDescent="0.2"/>
    <row r="299" s="139" customFormat="1" x14ac:dyDescent="0.2"/>
    <row r="300" s="139" customFormat="1" x14ac:dyDescent="0.2"/>
    <row r="301" s="139" customFormat="1" x14ac:dyDescent="0.2"/>
    <row r="302" s="139" customFormat="1" x14ac:dyDescent="0.2"/>
    <row r="303" s="139" customFormat="1" x14ac:dyDescent="0.2"/>
    <row r="304" s="139" customFormat="1" x14ac:dyDescent="0.2"/>
    <row r="305" s="139" customFormat="1" x14ac:dyDescent="0.2"/>
    <row r="306" s="139" customFormat="1" x14ac:dyDescent="0.2"/>
    <row r="307" s="139" customFormat="1" x14ac:dyDescent="0.2"/>
    <row r="308" s="139" customFormat="1" x14ac:dyDescent="0.2"/>
    <row r="309" s="139" customFormat="1" x14ac:dyDescent="0.2"/>
    <row r="310" s="139" customFormat="1" x14ac:dyDescent="0.2"/>
    <row r="311" s="139" customFormat="1" x14ac:dyDescent="0.2"/>
    <row r="312" s="139" customFormat="1" x14ac:dyDescent="0.2"/>
    <row r="313" s="139" customFormat="1" x14ac:dyDescent="0.2"/>
    <row r="314" s="139" customFormat="1" x14ac:dyDescent="0.2"/>
    <row r="315" s="139" customFormat="1" x14ac:dyDescent="0.2"/>
    <row r="316" s="139" customFormat="1" x14ac:dyDescent="0.2"/>
    <row r="317" s="139" customFormat="1" x14ac:dyDescent="0.2"/>
    <row r="318" s="139" customFormat="1" x14ac:dyDescent="0.2"/>
    <row r="319" s="139" customFormat="1" x14ac:dyDescent="0.2"/>
    <row r="320" s="139" customFormat="1" x14ac:dyDescent="0.2"/>
    <row r="321" s="139" customFormat="1" x14ac:dyDescent="0.2"/>
    <row r="322" s="139" customFormat="1" x14ac:dyDescent="0.2"/>
    <row r="323" s="139" customFormat="1" x14ac:dyDescent="0.2"/>
    <row r="324" s="139" customFormat="1" x14ac:dyDescent="0.2"/>
    <row r="325" s="139" customFormat="1" x14ac:dyDescent="0.2"/>
    <row r="326" s="139" customFormat="1" x14ac:dyDescent="0.2"/>
    <row r="327" s="139" customFormat="1" x14ac:dyDescent="0.2"/>
    <row r="328" s="139" customFormat="1" x14ac:dyDescent="0.2"/>
  </sheetData>
  <mergeCells count="22">
    <mergeCell ref="B24:B26"/>
    <mergeCell ref="B1:O1"/>
    <mergeCell ref="B3:B4"/>
    <mergeCell ref="C3:C4"/>
    <mergeCell ref="D3:F3"/>
    <mergeCell ref="G3:O3"/>
    <mergeCell ref="B5:B8"/>
    <mergeCell ref="B9:B11"/>
    <mergeCell ref="B12:B15"/>
    <mergeCell ref="B16:B17"/>
    <mergeCell ref="B18:B20"/>
    <mergeCell ref="B21:B23"/>
    <mergeCell ref="B47:B50"/>
    <mergeCell ref="B51:B54"/>
    <mergeCell ref="B55:B58"/>
    <mergeCell ref="B59:C59"/>
    <mergeCell ref="B28:B31"/>
    <mergeCell ref="B32:B34"/>
    <mergeCell ref="B35:B36"/>
    <mergeCell ref="B37:B40"/>
    <mergeCell ref="B41:B44"/>
    <mergeCell ref="B45:B46"/>
  </mergeCells>
  <printOptions horizontalCentered="1"/>
  <pageMargins left="0" right="0" top="0.59055118110236227" bottom="0" header="0" footer="0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29"/>
  <sheetViews>
    <sheetView showGridLines="0" zoomScale="85" zoomScaleNormal="85" zoomScaleSheetLayoutView="40" workbookViewId="0"/>
  </sheetViews>
  <sheetFormatPr baseColWidth="10" defaultColWidth="16.140625" defaultRowHeight="11.25" x14ac:dyDescent="0.2"/>
  <cols>
    <col min="1" max="1" width="2" style="10" customWidth="1"/>
    <col min="2" max="2" width="24.85546875" style="12" bestFit="1" customWidth="1"/>
    <col min="3" max="3" width="26.85546875" style="12" bestFit="1" customWidth="1"/>
    <col min="4" max="13" width="16.140625" style="12"/>
    <col min="14" max="41" width="16.140625" style="10"/>
    <col min="42" max="256" width="16.140625" style="12"/>
    <col min="257" max="257" width="2" style="12" customWidth="1"/>
    <col min="258" max="258" width="24.85546875" style="12" bestFit="1" customWidth="1"/>
    <col min="259" max="259" width="26.85546875" style="12" bestFit="1" customWidth="1"/>
    <col min="260" max="512" width="16.140625" style="12"/>
    <col min="513" max="513" width="2" style="12" customWidth="1"/>
    <col min="514" max="514" width="24.85546875" style="12" bestFit="1" customWidth="1"/>
    <col min="515" max="515" width="26.85546875" style="12" bestFit="1" customWidth="1"/>
    <col min="516" max="768" width="16.140625" style="12"/>
    <col min="769" max="769" width="2" style="12" customWidth="1"/>
    <col min="770" max="770" width="24.85546875" style="12" bestFit="1" customWidth="1"/>
    <col min="771" max="771" width="26.85546875" style="12" bestFit="1" customWidth="1"/>
    <col min="772" max="1024" width="16.140625" style="12"/>
    <col min="1025" max="1025" width="2" style="12" customWidth="1"/>
    <col min="1026" max="1026" width="24.85546875" style="12" bestFit="1" customWidth="1"/>
    <col min="1027" max="1027" width="26.85546875" style="12" bestFit="1" customWidth="1"/>
    <col min="1028" max="1280" width="16.140625" style="12"/>
    <col min="1281" max="1281" width="2" style="12" customWidth="1"/>
    <col min="1282" max="1282" width="24.85546875" style="12" bestFit="1" customWidth="1"/>
    <col min="1283" max="1283" width="26.85546875" style="12" bestFit="1" customWidth="1"/>
    <col min="1284" max="1536" width="16.140625" style="12"/>
    <col min="1537" max="1537" width="2" style="12" customWidth="1"/>
    <col min="1538" max="1538" width="24.85546875" style="12" bestFit="1" customWidth="1"/>
    <col min="1539" max="1539" width="26.85546875" style="12" bestFit="1" customWidth="1"/>
    <col min="1540" max="1792" width="16.140625" style="12"/>
    <col min="1793" max="1793" width="2" style="12" customWidth="1"/>
    <col min="1794" max="1794" width="24.85546875" style="12" bestFit="1" customWidth="1"/>
    <col min="1795" max="1795" width="26.85546875" style="12" bestFit="1" customWidth="1"/>
    <col min="1796" max="2048" width="16.140625" style="12"/>
    <col min="2049" max="2049" width="2" style="12" customWidth="1"/>
    <col min="2050" max="2050" width="24.85546875" style="12" bestFit="1" customWidth="1"/>
    <col min="2051" max="2051" width="26.85546875" style="12" bestFit="1" customWidth="1"/>
    <col min="2052" max="2304" width="16.140625" style="12"/>
    <col min="2305" max="2305" width="2" style="12" customWidth="1"/>
    <col min="2306" max="2306" width="24.85546875" style="12" bestFit="1" customWidth="1"/>
    <col min="2307" max="2307" width="26.85546875" style="12" bestFit="1" customWidth="1"/>
    <col min="2308" max="2560" width="16.140625" style="12"/>
    <col min="2561" max="2561" width="2" style="12" customWidth="1"/>
    <col min="2562" max="2562" width="24.85546875" style="12" bestFit="1" customWidth="1"/>
    <col min="2563" max="2563" width="26.85546875" style="12" bestFit="1" customWidth="1"/>
    <col min="2564" max="2816" width="16.140625" style="12"/>
    <col min="2817" max="2817" width="2" style="12" customWidth="1"/>
    <col min="2818" max="2818" width="24.85546875" style="12" bestFit="1" customWidth="1"/>
    <col min="2819" max="2819" width="26.85546875" style="12" bestFit="1" customWidth="1"/>
    <col min="2820" max="3072" width="16.140625" style="12"/>
    <col min="3073" max="3073" width="2" style="12" customWidth="1"/>
    <col min="3074" max="3074" width="24.85546875" style="12" bestFit="1" customWidth="1"/>
    <col min="3075" max="3075" width="26.85546875" style="12" bestFit="1" customWidth="1"/>
    <col min="3076" max="3328" width="16.140625" style="12"/>
    <col min="3329" max="3329" width="2" style="12" customWidth="1"/>
    <col min="3330" max="3330" width="24.85546875" style="12" bestFit="1" customWidth="1"/>
    <col min="3331" max="3331" width="26.85546875" style="12" bestFit="1" customWidth="1"/>
    <col min="3332" max="3584" width="16.140625" style="12"/>
    <col min="3585" max="3585" width="2" style="12" customWidth="1"/>
    <col min="3586" max="3586" width="24.85546875" style="12" bestFit="1" customWidth="1"/>
    <col min="3587" max="3587" width="26.85546875" style="12" bestFit="1" customWidth="1"/>
    <col min="3588" max="3840" width="16.140625" style="12"/>
    <col min="3841" max="3841" width="2" style="12" customWidth="1"/>
    <col min="3842" max="3842" width="24.85546875" style="12" bestFit="1" customWidth="1"/>
    <col min="3843" max="3843" width="26.85546875" style="12" bestFit="1" customWidth="1"/>
    <col min="3844" max="4096" width="16.140625" style="12"/>
    <col min="4097" max="4097" width="2" style="12" customWidth="1"/>
    <col min="4098" max="4098" width="24.85546875" style="12" bestFit="1" customWidth="1"/>
    <col min="4099" max="4099" width="26.85546875" style="12" bestFit="1" customWidth="1"/>
    <col min="4100" max="4352" width="16.140625" style="12"/>
    <col min="4353" max="4353" width="2" style="12" customWidth="1"/>
    <col min="4354" max="4354" width="24.85546875" style="12" bestFit="1" customWidth="1"/>
    <col min="4355" max="4355" width="26.85546875" style="12" bestFit="1" customWidth="1"/>
    <col min="4356" max="4608" width="16.140625" style="12"/>
    <col min="4609" max="4609" width="2" style="12" customWidth="1"/>
    <col min="4610" max="4610" width="24.85546875" style="12" bestFit="1" customWidth="1"/>
    <col min="4611" max="4611" width="26.85546875" style="12" bestFit="1" customWidth="1"/>
    <col min="4612" max="4864" width="16.140625" style="12"/>
    <col min="4865" max="4865" width="2" style="12" customWidth="1"/>
    <col min="4866" max="4866" width="24.85546875" style="12" bestFit="1" customWidth="1"/>
    <col min="4867" max="4867" width="26.85546875" style="12" bestFit="1" customWidth="1"/>
    <col min="4868" max="5120" width="16.140625" style="12"/>
    <col min="5121" max="5121" width="2" style="12" customWidth="1"/>
    <col min="5122" max="5122" width="24.85546875" style="12" bestFit="1" customWidth="1"/>
    <col min="5123" max="5123" width="26.85546875" style="12" bestFit="1" customWidth="1"/>
    <col min="5124" max="5376" width="16.140625" style="12"/>
    <col min="5377" max="5377" width="2" style="12" customWidth="1"/>
    <col min="5378" max="5378" width="24.85546875" style="12" bestFit="1" customWidth="1"/>
    <col min="5379" max="5379" width="26.85546875" style="12" bestFit="1" customWidth="1"/>
    <col min="5380" max="5632" width="16.140625" style="12"/>
    <col min="5633" max="5633" width="2" style="12" customWidth="1"/>
    <col min="5634" max="5634" width="24.85546875" style="12" bestFit="1" customWidth="1"/>
    <col min="5635" max="5635" width="26.85546875" style="12" bestFit="1" customWidth="1"/>
    <col min="5636" max="5888" width="16.140625" style="12"/>
    <col min="5889" max="5889" width="2" style="12" customWidth="1"/>
    <col min="5890" max="5890" width="24.85546875" style="12" bestFit="1" customWidth="1"/>
    <col min="5891" max="5891" width="26.85546875" style="12" bestFit="1" customWidth="1"/>
    <col min="5892" max="6144" width="16.140625" style="12"/>
    <col min="6145" max="6145" width="2" style="12" customWidth="1"/>
    <col min="6146" max="6146" width="24.85546875" style="12" bestFit="1" customWidth="1"/>
    <col min="6147" max="6147" width="26.85546875" style="12" bestFit="1" customWidth="1"/>
    <col min="6148" max="6400" width="16.140625" style="12"/>
    <col min="6401" max="6401" width="2" style="12" customWidth="1"/>
    <col min="6402" max="6402" width="24.85546875" style="12" bestFit="1" customWidth="1"/>
    <col min="6403" max="6403" width="26.85546875" style="12" bestFit="1" customWidth="1"/>
    <col min="6404" max="6656" width="16.140625" style="12"/>
    <col min="6657" max="6657" width="2" style="12" customWidth="1"/>
    <col min="6658" max="6658" width="24.85546875" style="12" bestFit="1" customWidth="1"/>
    <col min="6659" max="6659" width="26.85546875" style="12" bestFit="1" customWidth="1"/>
    <col min="6660" max="6912" width="16.140625" style="12"/>
    <col min="6913" max="6913" width="2" style="12" customWidth="1"/>
    <col min="6914" max="6914" width="24.85546875" style="12" bestFit="1" customWidth="1"/>
    <col min="6915" max="6915" width="26.85546875" style="12" bestFit="1" customWidth="1"/>
    <col min="6916" max="7168" width="16.140625" style="12"/>
    <col min="7169" max="7169" width="2" style="12" customWidth="1"/>
    <col min="7170" max="7170" width="24.85546875" style="12" bestFit="1" customWidth="1"/>
    <col min="7171" max="7171" width="26.85546875" style="12" bestFit="1" customWidth="1"/>
    <col min="7172" max="7424" width="16.140625" style="12"/>
    <col min="7425" max="7425" width="2" style="12" customWidth="1"/>
    <col min="7426" max="7426" width="24.85546875" style="12" bestFit="1" customWidth="1"/>
    <col min="7427" max="7427" width="26.85546875" style="12" bestFit="1" customWidth="1"/>
    <col min="7428" max="7680" width="16.140625" style="12"/>
    <col min="7681" max="7681" width="2" style="12" customWidth="1"/>
    <col min="7682" max="7682" width="24.85546875" style="12" bestFit="1" customWidth="1"/>
    <col min="7683" max="7683" width="26.85546875" style="12" bestFit="1" customWidth="1"/>
    <col min="7684" max="7936" width="16.140625" style="12"/>
    <col min="7937" max="7937" width="2" style="12" customWidth="1"/>
    <col min="7938" max="7938" width="24.85546875" style="12" bestFit="1" customWidth="1"/>
    <col min="7939" max="7939" width="26.85546875" style="12" bestFit="1" customWidth="1"/>
    <col min="7940" max="8192" width="16.140625" style="12"/>
    <col min="8193" max="8193" width="2" style="12" customWidth="1"/>
    <col min="8194" max="8194" width="24.85546875" style="12" bestFit="1" customWidth="1"/>
    <col min="8195" max="8195" width="26.85546875" style="12" bestFit="1" customWidth="1"/>
    <col min="8196" max="8448" width="16.140625" style="12"/>
    <col min="8449" max="8449" width="2" style="12" customWidth="1"/>
    <col min="8450" max="8450" width="24.85546875" style="12" bestFit="1" customWidth="1"/>
    <col min="8451" max="8451" width="26.85546875" style="12" bestFit="1" customWidth="1"/>
    <col min="8452" max="8704" width="16.140625" style="12"/>
    <col min="8705" max="8705" width="2" style="12" customWidth="1"/>
    <col min="8706" max="8706" width="24.85546875" style="12" bestFit="1" customWidth="1"/>
    <col min="8707" max="8707" width="26.85546875" style="12" bestFit="1" customWidth="1"/>
    <col min="8708" max="8960" width="16.140625" style="12"/>
    <col min="8961" max="8961" width="2" style="12" customWidth="1"/>
    <col min="8962" max="8962" width="24.85546875" style="12" bestFit="1" customWidth="1"/>
    <col min="8963" max="8963" width="26.85546875" style="12" bestFit="1" customWidth="1"/>
    <col min="8964" max="9216" width="16.140625" style="12"/>
    <col min="9217" max="9217" width="2" style="12" customWidth="1"/>
    <col min="9218" max="9218" width="24.85546875" style="12" bestFit="1" customWidth="1"/>
    <col min="9219" max="9219" width="26.85546875" style="12" bestFit="1" customWidth="1"/>
    <col min="9220" max="9472" width="16.140625" style="12"/>
    <col min="9473" max="9473" width="2" style="12" customWidth="1"/>
    <col min="9474" max="9474" width="24.85546875" style="12" bestFit="1" customWidth="1"/>
    <col min="9475" max="9475" width="26.85546875" style="12" bestFit="1" customWidth="1"/>
    <col min="9476" max="9728" width="16.140625" style="12"/>
    <col min="9729" max="9729" width="2" style="12" customWidth="1"/>
    <col min="9730" max="9730" width="24.85546875" style="12" bestFit="1" customWidth="1"/>
    <col min="9731" max="9731" width="26.85546875" style="12" bestFit="1" customWidth="1"/>
    <col min="9732" max="9984" width="16.140625" style="12"/>
    <col min="9985" max="9985" width="2" style="12" customWidth="1"/>
    <col min="9986" max="9986" width="24.85546875" style="12" bestFit="1" customWidth="1"/>
    <col min="9987" max="9987" width="26.85546875" style="12" bestFit="1" customWidth="1"/>
    <col min="9988" max="10240" width="16.140625" style="12"/>
    <col min="10241" max="10241" width="2" style="12" customWidth="1"/>
    <col min="10242" max="10242" width="24.85546875" style="12" bestFit="1" customWidth="1"/>
    <col min="10243" max="10243" width="26.85546875" style="12" bestFit="1" customWidth="1"/>
    <col min="10244" max="10496" width="16.140625" style="12"/>
    <col min="10497" max="10497" width="2" style="12" customWidth="1"/>
    <col min="10498" max="10498" width="24.85546875" style="12" bestFit="1" customWidth="1"/>
    <col min="10499" max="10499" width="26.85546875" style="12" bestFit="1" customWidth="1"/>
    <col min="10500" max="10752" width="16.140625" style="12"/>
    <col min="10753" max="10753" width="2" style="12" customWidth="1"/>
    <col min="10754" max="10754" width="24.85546875" style="12" bestFit="1" customWidth="1"/>
    <col min="10755" max="10755" width="26.85546875" style="12" bestFit="1" customWidth="1"/>
    <col min="10756" max="11008" width="16.140625" style="12"/>
    <col min="11009" max="11009" width="2" style="12" customWidth="1"/>
    <col min="11010" max="11010" width="24.85546875" style="12" bestFit="1" customWidth="1"/>
    <col min="11011" max="11011" width="26.85546875" style="12" bestFit="1" customWidth="1"/>
    <col min="11012" max="11264" width="16.140625" style="12"/>
    <col min="11265" max="11265" width="2" style="12" customWidth="1"/>
    <col min="11266" max="11266" width="24.85546875" style="12" bestFit="1" customWidth="1"/>
    <col min="11267" max="11267" width="26.85546875" style="12" bestFit="1" customWidth="1"/>
    <col min="11268" max="11520" width="16.140625" style="12"/>
    <col min="11521" max="11521" width="2" style="12" customWidth="1"/>
    <col min="11522" max="11522" width="24.85546875" style="12" bestFit="1" customWidth="1"/>
    <col min="11523" max="11523" width="26.85546875" style="12" bestFit="1" customWidth="1"/>
    <col min="11524" max="11776" width="16.140625" style="12"/>
    <col min="11777" max="11777" width="2" style="12" customWidth="1"/>
    <col min="11778" max="11778" width="24.85546875" style="12" bestFit="1" customWidth="1"/>
    <col min="11779" max="11779" width="26.85546875" style="12" bestFit="1" customWidth="1"/>
    <col min="11780" max="12032" width="16.140625" style="12"/>
    <col min="12033" max="12033" width="2" style="12" customWidth="1"/>
    <col min="12034" max="12034" width="24.85546875" style="12" bestFit="1" customWidth="1"/>
    <col min="12035" max="12035" width="26.85546875" style="12" bestFit="1" customWidth="1"/>
    <col min="12036" max="12288" width="16.140625" style="12"/>
    <col min="12289" max="12289" width="2" style="12" customWidth="1"/>
    <col min="12290" max="12290" width="24.85546875" style="12" bestFit="1" customWidth="1"/>
    <col min="12291" max="12291" width="26.85546875" style="12" bestFit="1" customWidth="1"/>
    <col min="12292" max="12544" width="16.140625" style="12"/>
    <col min="12545" max="12545" width="2" style="12" customWidth="1"/>
    <col min="12546" max="12546" width="24.85546875" style="12" bestFit="1" customWidth="1"/>
    <col min="12547" max="12547" width="26.85546875" style="12" bestFit="1" customWidth="1"/>
    <col min="12548" max="12800" width="16.140625" style="12"/>
    <col min="12801" max="12801" width="2" style="12" customWidth="1"/>
    <col min="12802" max="12802" width="24.85546875" style="12" bestFit="1" customWidth="1"/>
    <col min="12803" max="12803" width="26.85546875" style="12" bestFit="1" customWidth="1"/>
    <col min="12804" max="13056" width="16.140625" style="12"/>
    <col min="13057" max="13057" width="2" style="12" customWidth="1"/>
    <col min="13058" max="13058" width="24.85546875" style="12" bestFit="1" customWidth="1"/>
    <col min="13059" max="13059" width="26.85546875" style="12" bestFit="1" customWidth="1"/>
    <col min="13060" max="13312" width="16.140625" style="12"/>
    <col min="13313" max="13313" width="2" style="12" customWidth="1"/>
    <col min="13314" max="13314" width="24.85546875" style="12" bestFit="1" customWidth="1"/>
    <col min="13315" max="13315" width="26.85546875" style="12" bestFit="1" customWidth="1"/>
    <col min="13316" max="13568" width="16.140625" style="12"/>
    <col min="13569" max="13569" width="2" style="12" customWidth="1"/>
    <col min="13570" max="13570" width="24.85546875" style="12" bestFit="1" customWidth="1"/>
    <col min="13571" max="13571" width="26.85546875" style="12" bestFit="1" customWidth="1"/>
    <col min="13572" max="13824" width="16.140625" style="12"/>
    <col min="13825" max="13825" width="2" style="12" customWidth="1"/>
    <col min="13826" max="13826" width="24.85546875" style="12" bestFit="1" customWidth="1"/>
    <col min="13827" max="13827" width="26.85546875" style="12" bestFit="1" customWidth="1"/>
    <col min="13828" max="14080" width="16.140625" style="12"/>
    <col min="14081" max="14081" width="2" style="12" customWidth="1"/>
    <col min="14082" max="14082" width="24.85546875" style="12" bestFit="1" customWidth="1"/>
    <col min="14083" max="14083" width="26.85546875" style="12" bestFit="1" customWidth="1"/>
    <col min="14084" max="14336" width="16.140625" style="12"/>
    <col min="14337" max="14337" width="2" style="12" customWidth="1"/>
    <col min="14338" max="14338" width="24.85546875" style="12" bestFit="1" customWidth="1"/>
    <col min="14339" max="14339" width="26.85546875" style="12" bestFit="1" customWidth="1"/>
    <col min="14340" max="14592" width="16.140625" style="12"/>
    <col min="14593" max="14593" width="2" style="12" customWidth="1"/>
    <col min="14594" max="14594" width="24.85546875" style="12" bestFit="1" customWidth="1"/>
    <col min="14595" max="14595" width="26.85546875" style="12" bestFit="1" customWidth="1"/>
    <col min="14596" max="14848" width="16.140625" style="12"/>
    <col min="14849" max="14849" width="2" style="12" customWidth="1"/>
    <col min="14850" max="14850" width="24.85546875" style="12" bestFit="1" customWidth="1"/>
    <col min="14851" max="14851" width="26.85546875" style="12" bestFit="1" customWidth="1"/>
    <col min="14852" max="15104" width="16.140625" style="12"/>
    <col min="15105" max="15105" width="2" style="12" customWidth="1"/>
    <col min="15106" max="15106" width="24.85546875" style="12" bestFit="1" customWidth="1"/>
    <col min="15107" max="15107" width="26.85546875" style="12" bestFit="1" customWidth="1"/>
    <col min="15108" max="15360" width="16.140625" style="12"/>
    <col min="15361" max="15361" width="2" style="12" customWidth="1"/>
    <col min="15362" max="15362" width="24.85546875" style="12" bestFit="1" customWidth="1"/>
    <col min="15363" max="15363" width="26.85546875" style="12" bestFit="1" customWidth="1"/>
    <col min="15364" max="15616" width="16.140625" style="12"/>
    <col min="15617" max="15617" width="2" style="12" customWidth="1"/>
    <col min="15618" max="15618" width="24.85546875" style="12" bestFit="1" customWidth="1"/>
    <col min="15619" max="15619" width="26.85546875" style="12" bestFit="1" customWidth="1"/>
    <col min="15620" max="15872" width="16.140625" style="12"/>
    <col min="15873" max="15873" width="2" style="12" customWidth="1"/>
    <col min="15874" max="15874" width="24.85546875" style="12" bestFit="1" customWidth="1"/>
    <col min="15875" max="15875" width="26.85546875" style="12" bestFit="1" customWidth="1"/>
    <col min="15876" max="16128" width="16.140625" style="12"/>
    <col min="16129" max="16129" width="2" style="12" customWidth="1"/>
    <col min="16130" max="16130" width="24.85546875" style="12" bestFit="1" customWidth="1"/>
    <col min="16131" max="16131" width="26.85546875" style="12" bestFit="1" customWidth="1"/>
    <col min="16132" max="16384" width="16.140625" style="12"/>
  </cols>
  <sheetData>
    <row r="1" spans="1:41" s="9" customFormat="1" ht="23.25" customHeight="1" x14ac:dyDescent="0.2">
      <c r="A1" s="8"/>
      <c r="B1" s="447" t="s">
        <v>31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1" ht="13.5" thickTop="1" x14ac:dyDescent="0.2">
      <c r="B3" s="448" t="s">
        <v>32</v>
      </c>
      <c r="C3" s="464" t="s">
        <v>33</v>
      </c>
      <c r="D3" s="452" t="s">
        <v>34</v>
      </c>
      <c r="E3" s="453"/>
      <c r="F3" s="454"/>
      <c r="G3" s="455" t="s">
        <v>35</v>
      </c>
      <c r="H3" s="456"/>
      <c r="I3" s="456"/>
      <c r="J3" s="456"/>
      <c r="K3" s="456"/>
      <c r="L3" s="456"/>
      <c r="M3" s="457"/>
    </row>
    <row r="4" spans="1:41" ht="116.1" customHeight="1" thickBot="1" x14ac:dyDescent="0.25">
      <c r="B4" s="449"/>
      <c r="C4" s="465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41" ht="13.5" thickTop="1" x14ac:dyDescent="0.2">
      <c r="B5" s="467" t="s">
        <v>46</v>
      </c>
      <c r="C5" s="20" t="s">
        <v>47</v>
      </c>
      <c r="D5" s="21">
        <f t="shared" ref="D5:D59" si="0">E5+F5</f>
        <v>123624068.99000001</v>
      </c>
      <c r="E5" s="22">
        <v>13177678.09</v>
      </c>
      <c r="F5" s="23">
        <v>110446390.90000001</v>
      </c>
      <c r="G5" s="24"/>
      <c r="H5" s="25"/>
      <c r="I5" s="22">
        <v>652089.57999999996</v>
      </c>
      <c r="J5" s="22">
        <v>164116.32</v>
      </c>
      <c r="K5" s="22">
        <v>173930624.53</v>
      </c>
      <c r="L5" s="23">
        <v>4.3899999999999997</v>
      </c>
      <c r="M5" s="26">
        <v>18</v>
      </c>
    </row>
    <row r="6" spans="1:41" ht="12.75" x14ac:dyDescent="0.2">
      <c r="B6" s="461"/>
      <c r="C6" s="27" t="s">
        <v>48</v>
      </c>
      <c r="D6" s="28">
        <f t="shared" si="0"/>
        <v>27296587.483999997</v>
      </c>
      <c r="E6" s="29">
        <v>1063685.3540000001</v>
      </c>
      <c r="F6" s="30">
        <v>26232902.129999999</v>
      </c>
      <c r="G6" s="31">
        <v>52700</v>
      </c>
      <c r="H6" s="32">
        <v>2951.2</v>
      </c>
      <c r="I6" s="29"/>
      <c r="J6" s="29">
        <v>20847.310000000001</v>
      </c>
      <c r="K6" s="29">
        <v>16282910.220000001</v>
      </c>
      <c r="L6" s="33"/>
      <c r="M6" s="34">
        <v>15.35</v>
      </c>
    </row>
    <row r="7" spans="1:41" ht="12.75" x14ac:dyDescent="0.2">
      <c r="B7" s="461"/>
      <c r="C7" s="27" t="s">
        <v>49</v>
      </c>
      <c r="D7" s="28">
        <f t="shared" si="0"/>
        <v>40119086.280000001</v>
      </c>
      <c r="E7" s="35">
        <v>2943500.04</v>
      </c>
      <c r="F7" s="36">
        <v>37175586.240000002</v>
      </c>
      <c r="G7" s="37">
        <v>35700</v>
      </c>
      <c r="H7" s="38">
        <v>610.79999999999995</v>
      </c>
      <c r="I7" s="35">
        <v>430.08</v>
      </c>
      <c r="J7" s="35">
        <v>5870.99</v>
      </c>
      <c r="K7" s="35">
        <v>39465439.590000004</v>
      </c>
      <c r="L7" s="36"/>
      <c r="M7" s="39">
        <v>3.35</v>
      </c>
    </row>
    <row r="8" spans="1:41" ht="12.75" x14ac:dyDescent="0.2">
      <c r="B8" s="461"/>
      <c r="C8" s="40" t="s">
        <v>50</v>
      </c>
      <c r="D8" s="41">
        <f t="shared" si="0"/>
        <v>13558879.524999999</v>
      </c>
      <c r="E8" s="42">
        <v>5065696.7549999999</v>
      </c>
      <c r="F8" s="43">
        <v>8493182.7699999996</v>
      </c>
      <c r="G8" s="44">
        <v>81600</v>
      </c>
      <c r="H8" s="45"/>
      <c r="I8" s="42">
        <v>3127.38</v>
      </c>
      <c r="J8" s="42"/>
      <c r="K8" s="42">
        <v>1185541.8799999999</v>
      </c>
      <c r="L8" s="43"/>
      <c r="M8" s="46"/>
    </row>
    <row r="9" spans="1:41" ht="12.75" x14ac:dyDescent="0.2">
      <c r="B9" s="458" t="s">
        <v>51</v>
      </c>
      <c r="C9" s="47" t="s">
        <v>47</v>
      </c>
      <c r="D9" s="48">
        <f t="shared" si="0"/>
        <v>1656234.24</v>
      </c>
      <c r="E9" s="49"/>
      <c r="F9" s="50">
        <v>1656234.24</v>
      </c>
      <c r="G9" s="51"/>
      <c r="H9" s="52"/>
      <c r="I9" s="53"/>
      <c r="J9" s="49">
        <v>2480.0100000000002</v>
      </c>
      <c r="K9" s="49">
        <v>472859.44</v>
      </c>
      <c r="L9" s="50"/>
      <c r="M9" s="54"/>
    </row>
    <row r="10" spans="1:41" ht="12.75" x14ac:dyDescent="0.2">
      <c r="B10" s="459"/>
      <c r="C10" s="27" t="s">
        <v>48</v>
      </c>
      <c r="D10" s="28">
        <f t="shared" si="0"/>
        <v>969111.87</v>
      </c>
      <c r="E10" s="35"/>
      <c r="F10" s="36">
        <v>969111.87</v>
      </c>
      <c r="G10" s="37"/>
      <c r="H10" s="38"/>
      <c r="I10" s="56"/>
      <c r="J10" s="35"/>
      <c r="K10" s="35">
        <v>330552.76</v>
      </c>
      <c r="L10" s="36"/>
      <c r="M10" s="39"/>
    </row>
    <row r="11" spans="1:41" ht="12.75" x14ac:dyDescent="0.2">
      <c r="B11" s="459"/>
      <c r="C11" s="27" t="s">
        <v>49</v>
      </c>
      <c r="D11" s="28">
        <f t="shared" si="0"/>
        <v>237906.12</v>
      </c>
      <c r="E11" s="35"/>
      <c r="F11" s="57">
        <v>237906.12</v>
      </c>
      <c r="G11" s="37"/>
      <c r="H11" s="35"/>
      <c r="I11" s="38"/>
      <c r="J11" s="35"/>
      <c r="K11" s="35">
        <v>71403.8</v>
      </c>
      <c r="L11" s="36"/>
      <c r="M11" s="39"/>
    </row>
    <row r="12" spans="1:41" ht="12.75" x14ac:dyDescent="0.2">
      <c r="B12" s="460"/>
      <c r="C12" s="40" t="s">
        <v>50</v>
      </c>
      <c r="D12" s="28">
        <f t="shared" si="0"/>
        <v>0</v>
      </c>
      <c r="E12" s="42"/>
      <c r="F12" s="43"/>
      <c r="G12" s="31"/>
      <c r="H12" s="32"/>
      <c r="I12" s="29"/>
      <c r="J12" s="29"/>
      <c r="K12" s="29"/>
      <c r="L12" s="30"/>
      <c r="M12" s="34"/>
    </row>
    <row r="13" spans="1:41" ht="12.75" x14ac:dyDescent="0.2">
      <c r="B13" s="458" t="s">
        <v>52</v>
      </c>
      <c r="C13" s="47" t="s">
        <v>47</v>
      </c>
      <c r="D13" s="48">
        <f t="shared" si="0"/>
        <v>527892.82999999996</v>
      </c>
      <c r="E13" s="49"/>
      <c r="F13" s="50">
        <v>527892.82999999996</v>
      </c>
      <c r="G13" s="51">
        <v>55.26</v>
      </c>
      <c r="H13" s="52"/>
      <c r="I13" s="53">
        <v>39.78</v>
      </c>
      <c r="J13" s="49">
        <v>108.88</v>
      </c>
      <c r="K13" s="49">
        <v>128137</v>
      </c>
      <c r="L13" s="50"/>
      <c r="M13" s="54"/>
    </row>
    <row r="14" spans="1:41" ht="12.75" x14ac:dyDescent="0.2">
      <c r="B14" s="459"/>
      <c r="C14" s="27" t="s">
        <v>48</v>
      </c>
      <c r="D14" s="28">
        <f t="shared" si="0"/>
        <v>4884032.9000000004</v>
      </c>
      <c r="E14" s="35">
        <v>4162025.43</v>
      </c>
      <c r="F14" s="36">
        <v>722007.47</v>
      </c>
      <c r="G14" s="37"/>
      <c r="H14" s="38"/>
      <c r="I14" s="56"/>
      <c r="J14" s="35">
        <v>56178</v>
      </c>
      <c r="K14" s="35">
        <v>128565</v>
      </c>
      <c r="L14" s="36"/>
      <c r="M14" s="39"/>
    </row>
    <row r="15" spans="1:41" ht="12.75" x14ac:dyDescent="0.2">
      <c r="B15" s="459"/>
      <c r="C15" s="27" t="s">
        <v>49</v>
      </c>
      <c r="D15" s="28">
        <f t="shared" si="0"/>
        <v>545208.41</v>
      </c>
      <c r="E15" s="35">
        <v>256135.01</v>
      </c>
      <c r="F15" s="57">
        <v>289073.40000000002</v>
      </c>
      <c r="G15" s="38"/>
      <c r="H15" s="35"/>
      <c r="I15" s="38"/>
      <c r="J15" s="35">
        <v>1053</v>
      </c>
      <c r="K15" s="35">
        <v>36050</v>
      </c>
      <c r="L15" s="36"/>
      <c r="M15" s="39"/>
    </row>
    <row r="16" spans="1:41" ht="12.75" x14ac:dyDescent="0.2">
      <c r="B16" s="460"/>
      <c r="C16" s="40" t="s">
        <v>50</v>
      </c>
      <c r="D16" s="41">
        <f t="shared" si="0"/>
        <v>975358.56</v>
      </c>
      <c r="E16" s="43">
        <v>975358.56</v>
      </c>
      <c r="F16" s="43"/>
      <c r="G16" s="31"/>
      <c r="H16" s="32"/>
      <c r="I16" s="29"/>
      <c r="J16" s="29">
        <v>4669</v>
      </c>
      <c r="K16" s="29"/>
      <c r="L16" s="30"/>
      <c r="M16" s="34"/>
    </row>
    <row r="17" spans="2:13" ht="12.75" x14ac:dyDescent="0.2">
      <c r="B17" s="458" t="s">
        <v>53</v>
      </c>
      <c r="C17" s="47" t="s">
        <v>47</v>
      </c>
      <c r="D17" s="48">
        <f t="shared" si="0"/>
        <v>322507.82</v>
      </c>
      <c r="E17" s="49"/>
      <c r="F17" s="50">
        <v>322507.82</v>
      </c>
      <c r="G17" s="51"/>
      <c r="H17" s="52"/>
      <c r="I17" s="52"/>
      <c r="J17" s="49">
        <v>87.07</v>
      </c>
      <c r="K17" s="49">
        <v>99072</v>
      </c>
      <c r="L17" s="50"/>
      <c r="M17" s="54"/>
    </row>
    <row r="18" spans="2:13" ht="12.75" x14ac:dyDescent="0.2">
      <c r="B18" s="459"/>
      <c r="C18" s="58" t="s">
        <v>48</v>
      </c>
      <c r="D18" s="28">
        <f t="shared" si="0"/>
        <v>35660</v>
      </c>
      <c r="E18" s="35"/>
      <c r="F18" s="36">
        <v>35660</v>
      </c>
      <c r="G18" s="37"/>
      <c r="H18" s="38"/>
      <c r="I18" s="59"/>
      <c r="J18" s="35"/>
      <c r="K18" s="35">
        <v>10788</v>
      </c>
      <c r="L18" s="36"/>
      <c r="M18" s="39"/>
    </row>
    <row r="19" spans="2:13" ht="12.75" x14ac:dyDescent="0.2">
      <c r="B19" s="458" t="s">
        <v>54</v>
      </c>
      <c r="C19" s="47" t="s">
        <v>47</v>
      </c>
      <c r="D19" s="48">
        <f t="shared" si="0"/>
        <v>194008.83</v>
      </c>
      <c r="E19" s="49"/>
      <c r="F19" s="50">
        <v>194008.83</v>
      </c>
      <c r="G19" s="60"/>
      <c r="H19" s="61"/>
      <c r="I19" s="49"/>
      <c r="J19" s="49">
        <v>295.13</v>
      </c>
      <c r="K19" s="49">
        <v>39335.99</v>
      </c>
      <c r="L19" s="50">
        <v>113.12</v>
      </c>
      <c r="M19" s="54">
        <v>1.82</v>
      </c>
    </row>
    <row r="20" spans="2:13" ht="12.75" x14ac:dyDescent="0.2">
      <c r="B20" s="459"/>
      <c r="C20" s="58" t="s">
        <v>48</v>
      </c>
      <c r="D20" s="28">
        <f>E20+F20</f>
        <v>285800</v>
      </c>
      <c r="E20" s="35"/>
      <c r="F20" s="62">
        <v>285800</v>
      </c>
      <c r="G20" s="63"/>
      <c r="H20" s="62"/>
      <c r="I20" s="59"/>
      <c r="J20" s="35">
        <v>24.95</v>
      </c>
      <c r="K20" s="35">
        <v>18200</v>
      </c>
      <c r="L20" s="36">
        <v>155</v>
      </c>
      <c r="M20" s="39"/>
    </row>
    <row r="21" spans="2:13" ht="12.75" x14ac:dyDescent="0.2">
      <c r="B21" s="459"/>
      <c r="C21" s="58" t="s">
        <v>49</v>
      </c>
      <c r="D21" s="64">
        <f t="shared" si="0"/>
        <v>386200</v>
      </c>
      <c r="E21" s="29"/>
      <c r="F21" s="30">
        <v>386200</v>
      </c>
      <c r="G21" s="63"/>
      <c r="H21" s="65"/>
      <c r="I21" s="38"/>
      <c r="J21" s="35"/>
      <c r="K21" s="35">
        <v>152800</v>
      </c>
      <c r="L21" s="36"/>
      <c r="M21" s="39"/>
    </row>
    <row r="22" spans="2:13" ht="12.75" x14ac:dyDescent="0.2">
      <c r="B22" s="461" t="s">
        <v>55</v>
      </c>
      <c r="C22" s="47" t="s">
        <v>47</v>
      </c>
      <c r="D22" s="48">
        <f t="shared" si="0"/>
        <v>932100.88</v>
      </c>
      <c r="E22" s="49">
        <v>580000</v>
      </c>
      <c r="F22" s="50">
        <v>352100.88</v>
      </c>
      <c r="G22" s="51"/>
      <c r="H22" s="52"/>
      <c r="I22" s="49"/>
      <c r="J22" s="49"/>
      <c r="K22" s="49">
        <v>85063.2</v>
      </c>
      <c r="L22" s="50">
        <v>69.78</v>
      </c>
      <c r="M22" s="54">
        <v>13</v>
      </c>
    </row>
    <row r="23" spans="2:13" ht="12.75" x14ac:dyDescent="0.2">
      <c r="B23" s="461"/>
      <c r="C23" s="27" t="s">
        <v>48</v>
      </c>
      <c r="D23" s="28">
        <f t="shared" si="0"/>
        <v>3535253.52</v>
      </c>
      <c r="E23" s="35"/>
      <c r="F23" s="36">
        <v>3535253.52</v>
      </c>
      <c r="G23" s="37"/>
      <c r="H23" s="38"/>
      <c r="I23" s="35"/>
      <c r="J23" s="35"/>
      <c r="K23" s="35">
        <v>775852.8</v>
      </c>
      <c r="L23" s="36"/>
      <c r="M23" s="39"/>
    </row>
    <row r="24" spans="2:13" ht="12.75" x14ac:dyDescent="0.2">
      <c r="B24" s="461"/>
      <c r="C24" s="66" t="s">
        <v>49</v>
      </c>
      <c r="D24" s="64">
        <f t="shared" si="0"/>
        <v>1460000</v>
      </c>
      <c r="E24" s="29">
        <v>180000</v>
      </c>
      <c r="F24" s="30">
        <v>1280000</v>
      </c>
      <c r="G24" s="31"/>
      <c r="H24" s="32">
        <v>9000</v>
      </c>
      <c r="I24" s="29"/>
      <c r="J24" s="29"/>
      <c r="K24" s="29">
        <v>398800</v>
      </c>
      <c r="L24" s="30"/>
      <c r="M24" s="34"/>
    </row>
    <row r="25" spans="2:13" ht="12.75" x14ac:dyDescent="0.2">
      <c r="B25" s="458" t="s">
        <v>56</v>
      </c>
      <c r="C25" s="47" t="s">
        <v>47</v>
      </c>
      <c r="D25" s="48">
        <f t="shared" si="0"/>
        <v>145150</v>
      </c>
      <c r="E25" s="49">
        <v>125000</v>
      </c>
      <c r="F25" s="50">
        <v>20150</v>
      </c>
      <c r="G25" s="51"/>
      <c r="H25" s="52"/>
      <c r="I25" s="53"/>
      <c r="J25" s="49">
        <v>296.67</v>
      </c>
      <c r="K25" s="49">
        <v>6500</v>
      </c>
      <c r="L25" s="50">
        <v>1.7</v>
      </c>
      <c r="M25" s="54"/>
    </row>
    <row r="26" spans="2:13" ht="12.75" x14ac:dyDescent="0.2">
      <c r="B26" s="459"/>
      <c r="C26" s="27" t="s">
        <v>48</v>
      </c>
      <c r="D26" s="28">
        <f t="shared" si="0"/>
        <v>8452441.7199999988</v>
      </c>
      <c r="E26" s="35">
        <v>8371841.7199999997</v>
      </c>
      <c r="F26" s="36">
        <v>80600</v>
      </c>
      <c r="G26" s="37">
        <v>29200</v>
      </c>
      <c r="H26" s="38">
        <v>1500</v>
      </c>
      <c r="I26" s="56"/>
      <c r="J26" s="35">
        <v>8000</v>
      </c>
      <c r="K26" s="35">
        <v>26000</v>
      </c>
      <c r="L26" s="36"/>
      <c r="M26" s="39"/>
    </row>
    <row r="27" spans="2:13" ht="12.75" x14ac:dyDescent="0.2">
      <c r="B27" s="459"/>
      <c r="C27" s="27" t="s">
        <v>49</v>
      </c>
      <c r="D27" s="28">
        <f t="shared" si="0"/>
        <v>1441750</v>
      </c>
      <c r="E27" s="35"/>
      <c r="F27" s="57">
        <v>1441750</v>
      </c>
      <c r="G27" s="37"/>
      <c r="H27" s="38"/>
      <c r="I27" s="38"/>
      <c r="J27" s="35"/>
      <c r="K27" s="35">
        <v>572500</v>
      </c>
      <c r="L27" s="36"/>
      <c r="M27" s="39"/>
    </row>
    <row r="28" spans="2:13" ht="12.75" x14ac:dyDescent="0.2">
      <c r="B28" s="459"/>
      <c r="C28" s="40" t="s">
        <v>50</v>
      </c>
      <c r="D28" s="64">
        <f t="shared" si="0"/>
        <v>0</v>
      </c>
      <c r="E28" s="29"/>
      <c r="F28" s="30"/>
      <c r="G28" s="37"/>
      <c r="H28" s="35"/>
      <c r="I28" s="38"/>
      <c r="J28" s="35"/>
      <c r="K28" s="35"/>
      <c r="L28" s="36"/>
      <c r="M28" s="39"/>
    </row>
    <row r="29" spans="2:13" ht="12.75" x14ac:dyDescent="0.2">
      <c r="B29" s="458" t="s">
        <v>57</v>
      </c>
      <c r="C29" s="47" t="s">
        <v>47</v>
      </c>
      <c r="D29" s="48">
        <f t="shared" si="0"/>
        <v>2482155.7999999998</v>
      </c>
      <c r="E29" s="49">
        <v>380976</v>
      </c>
      <c r="F29" s="50">
        <v>2101179.7999999998</v>
      </c>
      <c r="G29" s="51"/>
      <c r="H29" s="52"/>
      <c r="I29" s="53">
        <v>4893.6000000000004</v>
      </c>
      <c r="J29" s="49">
        <v>751.5</v>
      </c>
      <c r="K29" s="49">
        <v>812354</v>
      </c>
      <c r="L29" s="50">
        <v>35.06</v>
      </c>
      <c r="M29" s="54">
        <v>4.37</v>
      </c>
    </row>
    <row r="30" spans="2:13" ht="12.75" x14ac:dyDescent="0.2">
      <c r="B30" s="459"/>
      <c r="C30" s="27" t="s">
        <v>48</v>
      </c>
      <c r="D30" s="28">
        <f>E30+F30</f>
        <v>6724599.2000000002</v>
      </c>
      <c r="E30" s="35">
        <v>1131980</v>
      </c>
      <c r="F30" s="36">
        <v>5592619.2000000002</v>
      </c>
      <c r="G30" s="37"/>
      <c r="H30" s="38">
        <v>3470</v>
      </c>
      <c r="I30" s="38">
        <v>11418.4</v>
      </c>
      <c r="J30" s="35">
        <v>414</v>
      </c>
      <c r="K30" s="35">
        <v>2385146</v>
      </c>
      <c r="L30" s="36">
        <v>5</v>
      </c>
      <c r="M30" s="39">
        <v>30.27</v>
      </c>
    </row>
    <row r="31" spans="2:13" ht="12.75" x14ac:dyDescent="0.2">
      <c r="B31" s="459"/>
      <c r="C31" s="27" t="s">
        <v>49</v>
      </c>
      <c r="D31" s="28">
        <f t="shared" si="0"/>
        <v>6159970</v>
      </c>
      <c r="E31" s="29"/>
      <c r="F31" s="57">
        <v>6159970</v>
      </c>
      <c r="G31" s="37"/>
      <c r="H31" s="35"/>
      <c r="I31" s="38"/>
      <c r="J31" s="35"/>
      <c r="K31" s="35">
        <v>2126350</v>
      </c>
      <c r="L31" s="36"/>
      <c r="M31" s="39"/>
    </row>
    <row r="32" spans="2:13" ht="12.75" x14ac:dyDescent="0.2">
      <c r="B32" s="461" t="s">
        <v>58</v>
      </c>
      <c r="C32" s="47" t="s">
        <v>47</v>
      </c>
      <c r="D32" s="48">
        <f t="shared" si="0"/>
        <v>668740.65</v>
      </c>
      <c r="E32" s="49">
        <v>133290</v>
      </c>
      <c r="F32" s="50">
        <v>535450.65</v>
      </c>
      <c r="G32" s="51"/>
      <c r="H32" s="52"/>
      <c r="I32" s="49">
        <v>9.6</v>
      </c>
      <c r="J32" s="49">
        <v>1264.9100000000001</v>
      </c>
      <c r="K32" s="49">
        <v>72755</v>
      </c>
      <c r="L32" s="50">
        <v>336.55</v>
      </c>
      <c r="M32" s="54">
        <v>14.13</v>
      </c>
    </row>
    <row r="33" spans="2:13" ht="12.75" x14ac:dyDescent="0.2">
      <c r="B33" s="461"/>
      <c r="C33" s="27" t="s">
        <v>48</v>
      </c>
      <c r="D33" s="28">
        <f t="shared" si="0"/>
        <v>2453586.35</v>
      </c>
      <c r="E33" s="35">
        <v>246830</v>
      </c>
      <c r="F33" s="36">
        <v>2206756.35</v>
      </c>
      <c r="G33" s="37"/>
      <c r="H33" s="38">
        <v>8794.7999999999993</v>
      </c>
      <c r="I33" s="35"/>
      <c r="J33" s="35">
        <v>2245.15</v>
      </c>
      <c r="K33" s="35">
        <v>851585</v>
      </c>
      <c r="L33" s="36">
        <v>272.66000000000003</v>
      </c>
      <c r="M33" s="39"/>
    </row>
    <row r="34" spans="2:13" ht="12.75" x14ac:dyDescent="0.2">
      <c r="B34" s="461"/>
      <c r="C34" s="66" t="s">
        <v>49</v>
      </c>
      <c r="D34" s="64">
        <f t="shared" si="0"/>
        <v>490080</v>
      </c>
      <c r="E34" s="29">
        <v>48600</v>
      </c>
      <c r="F34" s="30">
        <v>441480</v>
      </c>
      <c r="G34" s="31"/>
      <c r="H34" s="32">
        <v>3769.2</v>
      </c>
      <c r="I34" s="29"/>
      <c r="J34" s="29"/>
      <c r="K34" s="29">
        <v>118560</v>
      </c>
      <c r="L34" s="30"/>
      <c r="M34" s="34"/>
    </row>
    <row r="35" spans="2:13" ht="12.75" x14ac:dyDescent="0.2">
      <c r="B35" s="458" t="s">
        <v>59</v>
      </c>
      <c r="C35" s="47" t="s">
        <v>47</v>
      </c>
      <c r="D35" s="67">
        <f t="shared" si="0"/>
        <v>429843.72</v>
      </c>
      <c r="E35" s="53">
        <v>156984.60999999999</v>
      </c>
      <c r="F35" s="68">
        <v>272859.11</v>
      </c>
      <c r="G35" s="69"/>
      <c r="H35" s="70"/>
      <c r="I35" s="53"/>
      <c r="J35" s="53">
        <v>2874</v>
      </c>
      <c r="K35" s="53">
        <v>24006.04</v>
      </c>
      <c r="L35" s="68">
        <v>58.78</v>
      </c>
      <c r="M35" s="71">
        <v>0.5</v>
      </c>
    </row>
    <row r="36" spans="2:13" ht="12.75" x14ac:dyDescent="0.2">
      <c r="B36" s="460"/>
      <c r="C36" s="27" t="s">
        <v>48</v>
      </c>
      <c r="D36" s="64">
        <f t="shared" si="0"/>
        <v>1521</v>
      </c>
      <c r="E36" s="29">
        <v>1521</v>
      </c>
      <c r="F36" s="30"/>
      <c r="G36" s="31"/>
      <c r="H36" s="32"/>
      <c r="I36" s="29"/>
      <c r="J36" s="29">
        <v>25.35</v>
      </c>
      <c r="K36" s="29"/>
      <c r="L36" s="30">
        <v>0.34</v>
      </c>
      <c r="M36" s="34"/>
    </row>
    <row r="37" spans="2:13" ht="12.75" x14ac:dyDescent="0.2">
      <c r="B37" s="458" t="s">
        <v>60</v>
      </c>
      <c r="C37" s="47" t="s">
        <v>47</v>
      </c>
      <c r="D37" s="48">
        <f t="shared" si="0"/>
        <v>8151247.142</v>
      </c>
      <c r="E37" s="49">
        <v>4040.25</v>
      </c>
      <c r="F37" s="50">
        <v>8147206.892</v>
      </c>
      <c r="G37" s="51"/>
      <c r="H37" s="52"/>
      <c r="I37" s="53"/>
      <c r="J37" s="49">
        <v>765.82</v>
      </c>
      <c r="K37" s="49">
        <v>4405399.1500000004</v>
      </c>
      <c r="L37" s="50">
        <v>138</v>
      </c>
      <c r="M37" s="54"/>
    </row>
    <row r="38" spans="2:13" ht="12.75" x14ac:dyDescent="0.2">
      <c r="B38" s="459"/>
      <c r="C38" s="27" t="s">
        <v>48</v>
      </c>
      <c r="D38" s="28">
        <f t="shared" si="0"/>
        <v>8688021.129999999</v>
      </c>
      <c r="E38" s="35">
        <v>158012.19</v>
      </c>
      <c r="F38" s="36">
        <v>8530008.9399999995</v>
      </c>
      <c r="G38" s="37"/>
      <c r="H38" s="38"/>
      <c r="I38" s="56"/>
      <c r="J38" s="35">
        <v>44.64</v>
      </c>
      <c r="K38" s="35">
        <v>2087256.68</v>
      </c>
      <c r="L38" s="36"/>
      <c r="M38" s="39"/>
    </row>
    <row r="39" spans="2:13" ht="12.75" x14ac:dyDescent="0.2">
      <c r="B39" s="459"/>
      <c r="C39" s="27" t="s">
        <v>49</v>
      </c>
      <c r="D39" s="28">
        <f t="shared" si="0"/>
        <v>2824939.84</v>
      </c>
      <c r="E39" s="35">
        <v>16161</v>
      </c>
      <c r="F39" s="57">
        <v>2808778.84</v>
      </c>
      <c r="G39" s="37"/>
      <c r="H39" s="35"/>
      <c r="I39" s="38"/>
      <c r="J39" s="35">
        <v>27.3</v>
      </c>
      <c r="K39" s="35">
        <v>672909.24</v>
      </c>
      <c r="L39" s="36"/>
      <c r="M39" s="39"/>
    </row>
    <row r="40" spans="2:13" ht="12.75" x14ac:dyDescent="0.2">
      <c r="B40" s="460"/>
      <c r="C40" s="40" t="s">
        <v>50</v>
      </c>
      <c r="D40" s="41">
        <f t="shared" si="0"/>
        <v>37556822.840000004</v>
      </c>
      <c r="E40" s="42">
        <v>383823.67</v>
      </c>
      <c r="F40" s="43">
        <v>37172999.170000002</v>
      </c>
      <c r="G40" s="31"/>
      <c r="H40" s="32"/>
      <c r="I40" s="29"/>
      <c r="J40" s="29">
        <v>648.28</v>
      </c>
      <c r="K40" s="35">
        <v>2123882.54</v>
      </c>
      <c r="L40" s="30"/>
      <c r="M40" s="34"/>
    </row>
    <row r="41" spans="2:13" ht="12.75" x14ac:dyDescent="0.2">
      <c r="B41" s="458" t="s">
        <v>61</v>
      </c>
      <c r="C41" s="47" t="s">
        <v>47</v>
      </c>
      <c r="D41" s="48">
        <f t="shared" si="0"/>
        <v>34855987.43</v>
      </c>
      <c r="E41" s="49">
        <v>653515.94999999995</v>
      </c>
      <c r="F41" s="50">
        <v>34202471.479999997</v>
      </c>
      <c r="G41" s="51"/>
      <c r="H41" s="52"/>
      <c r="I41" s="53"/>
      <c r="J41" s="49">
        <v>8120.52</v>
      </c>
      <c r="K41" s="49">
        <v>6726933.5800000001</v>
      </c>
      <c r="L41" s="50">
        <v>47.78</v>
      </c>
      <c r="M41" s="54">
        <v>14</v>
      </c>
    </row>
    <row r="42" spans="2:13" ht="12.75" x14ac:dyDescent="0.2">
      <c r="B42" s="459"/>
      <c r="C42" s="27" t="s">
        <v>48</v>
      </c>
      <c r="D42" s="28">
        <f t="shared" si="0"/>
        <v>27744633.32</v>
      </c>
      <c r="E42" s="35">
        <v>533849.05000000005</v>
      </c>
      <c r="F42" s="36">
        <v>27210784.27</v>
      </c>
      <c r="G42" s="37"/>
      <c r="H42" s="38"/>
      <c r="I42" s="56"/>
      <c r="J42" s="35">
        <v>3574.12</v>
      </c>
      <c r="K42" s="35">
        <v>4912082.4000000004</v>
      </c>
      <c r="L42" s="36"/>
      <c r="M42" s="39"/>
    </row>
    <row r="43" spans="2:13" ht="12.75" x14ac:dyDescent="0.2">
      <c r="B43" s="459"/>
      <c r="C43" s="27" t="s">
        <v>49</v>
      </c>
      <c r="D43" s="28">
        <f t="shared" si="0"/>
        <v>14493618.16</v>
      </c>
      <c r="E43" s="35">
        <v>249200.75</v>
      </c>
      <c r="F43" s="57">
        <v>14244417.41</v>
      </c>
      <c r="G43" s="37"/>
      <c r="H43" s="35"/>
      <c r="I43" s="38"/>
      <c r="J43" s="35">
        <v>2298.36</v>
      </c>
      <c r="K43" s="35">
        <v>2368361.4</v>
      </c>
      <c r="L43" s="36"/>
      <c r="M43" s="39"/>
    </row>
    <row r="44" spans="2:13" ht="12.75" x14ac:dyDescent="0.2">
      <c r="B44" s="460"/>
      <c r="C44" s="40" t="s">
        <v>50</v>
      </c>
      <c r="D44" s="41">
        <f t="shared" si="0"/>
        <v>173439.14</v>
      </c>
      <c r="E44" s="42">
        <v>39077.25</v>
      </c>
      <c r="F44" s="43">
        <v>134361.89000000001</v>
      </c>
      <c r="G44" s="31"/>
      <c r="H44" s="32"/>
      <c r="I44" s="29"/>
      <c r="J44" s="29">
        <v>490</v>
      </c>
      <c r="K44" s="29">
        <v>25470</v>
      </c>
      <c r="L44" s="30"/>
      <c r="M44" s="34"/>
    </row>
    <row r="45" spans="2:13" ht="12.75" x14ac:dyDescent="0.2">
      <c r="B45" s="458" t="s">
        <v>62</v>
      </c>
      <c r="C45" s="47" t="s">
        <v>47</v>
      </c>
      <c r="D45" s="67">
        <f t="shared" si="0"/>
        <v>353389.39</v>
      </c>
      <c r="E45" s="53">
        <v>287.14</v>
      </c>
      <c r="F45" s="68">
        <v>353102.25</v>
      </c>
      <c r="G45" s="69"/>
      <c r="H45" s="70"/>
      <c r="I45" s="53"/>
      <c r="J45" s="53">
        <v>0.35</v>
      </c>
      <c r="K45" s="53">
        <v>126158.8</v>
      </c>
      <c r="L45" s="68"/>
      <c r="M45" s="71"/>
    </row>
    <row r="46" spans="2:13" ht="12.75" x14ac:dyDescent="0.2">
      <c r="B46" s="459"/>
      <c r="C46" s="27" t="s">
        <v>48</v>
      </c>
      <c r="D46" s="64">
        <f t="shared" si="0"/>
        <v>13188480.129999999</v>
      </c>
      <c r="E46" s="72">
        <v>13185597.09</v>
      </c>
      <c r="F46" s="73">
        <v>2883.04</v>
      </c>
      <c r="G46" s="74"/>
      <c r="H46" s="75"/>
      <c r="I46" s="72"/>
      <c r="J46" s="72">
        <v>43234.39</v>
      </c>
      <c r="K46" s="72">
        <v>220</v>
      </c>
      <c r="L46" s="73"/>
      <c r="M46" s="76"/>
    </row>
    <row r="47" spans="2:13" ht="12.75" x14ac:dyDescent="0.2">
      <c r="B47" s="459"/>
      <c r="C47" s="40" t="s">
        <v>50</v>
      </c>
      <c r="D47" s="28">
        <f t="shared" si="0"/>
        <v>625594.31999999995</v>
      </c>
      <c r="E47" s="35">
        <v>625594.31999999995</v>
      </c>
      <c r="F47" s="36"/>
      <c r="G47" s="37"/>
      <c r="H47" s="38"/>
      <c r="I47" s="35"/>
      <c r="J47" s="35">
        <v>2241.4299999999998</v>
      </c>
      <c r="K47" s="35"/>
      <c r="L47" s="36"/>
      <c r="M47" s="39"/>
    </row>
    <row r="48" spans="2:13" ht="12.75" x14ac:dyDescent="0.2">
      <c r="B48" s="458" t="s">
        <v>63</v>
      </c>
      <c r="C48" s="47" t="s">
        <v>47</v>
      </c>
      <c r="D48" s="48">
        <f t="shared" si="0"/>
        <v>14857847.105</v>
      </c>
      <c r="E48" s="53">
        <v>1358818.7949999999</v>
      </c>
      <c r="F48" s="68">
        <v>13499028.310000001</v>
      </c>
      <c r="G48" s="69"/>
      <c r="H48" s="70">
        <v>300.16000000000003</v>
      </c>
      <c r="I48" s="53"/>
      <c r="J48" s="53">
        <v>4718.1899999999996</v>
      </c>
      <c r="K48" s="53">
        <v>3536036.54</v>
      </c>
      <c r="L48" s="68">
        <v>53.1</v>
      </c>
      <c r="M48" s="71"/>
    </row>
    <row r="49" spans="2:13" ht="12.75" x14ac:dyDescent="0.2">
      <c r="B49" s="459"/>
      <c r="C49" s="27" t="s">
        <v>48</v>
      </c>
      <c r="D49" s="28">
        <f t="shared" si="0"/>
        <v>30084603.956999999</v>
      </c>
      <c r="E49" s="29">
        <v>4815345.3770000003</v>
      </c>
      <c r="F49" s="30">
        <v>25269258.579999998</v>
      </c>
      <c r="G49" s="31"/>
      <c r="H49" s="32">
        <v>546.72</v>
      </c>
      <c r="I49" s="29"/>
      <c r="J49" s="29">
        <v>22182.77</v>
      </c>
      <c r="K49" s="29">
        <v>4895535.88</v>
      </c>
      <c r="L49" s="30">
        <v>17.97</v>
      </c>
      <c r="M49" s="34"/>
    </row>
    <row r="50" spans="2:13" ht="12.75" x14ac:dyDescent="0.2">
      <c r="B50" s="459"/>
      <c r="C50" s="27" t="s">
        <v>49</v>
      </c>
      <c r="D50" s="28">
        <f t="shared" si="0"/>
        <v>13755053.928499999</v>
      </c>
      <c r="E50" s="35">
        <v>316689.89850000001</v>
      </c>
      <c r="F50" s="57">
        <v>13438364.029999999</v>
      </c>
      <c r="G50" s="37"/>
      <c r="H50" s="35">
        <v>160.80000000000001</v>
      </c>
      <c r="I50" s="38"/>
      <c r="J50" s="35">
        <v>545.4</v>
      </c>
      <c r="K50" s="35">
        <v>1789271.73</v>
      </c>
      <c r="L50" s="36"/>
      <c r="M50" s="39">
        <v>0.2</v>
      </c>
    </row>
    <row r="51" spans="2:13" ht="12.75" x14ac:dyDescent="0.2">
      <c r="B51" s="460"/>
      <c r="C51" s="40" t="s">
        <v>50</v>
      </c>
      <c r="D51" s="41">
        <f t="shared" si="0"/>
        <v>12844378.2294</v>
      </c>
      <c r="E51" s="42">
        <v>54375.9594</v>
      </c>
      <c r="F51" s="43">
        <v>12790002.27</v>
      </c>
      <c r="G51" s="31"/>
      <c r="H51" s="32">
        <v>64.319999999999993</v>
      </c>
      <c r="I51" s="29"/>
      <c r="J51" s="29"/>
      <c r="K51" s="29">
        <v>1188556.8</v>
      </c>
      <c r="L51" s="30"/>
      <c r="M51" s="34"/>
    </row>
    <row r="52" spans="2:13" ht="12.75" x14ac:dyDescent="0.2">
      <c r="B52" s="458" t="s">
        <v>64</v>
      </c>
      <c r="C52" s="47" t="s">
        <v>47</v>
      </c>
      <c r="D52" s="48">
        <f t="shared" si="0"/>
        <v>5342803.3899999997</v>
      </c>
      <c r="E52" s="49">
        <v>555947.39</v>
      </c>
      <c r="F52" s="50">
        <v>4786856</v>
      </c>
      <c r="G52" s="51"/>
      <c r="H52" s="52"/>
      <c r="I52" s="53"/>
      <c r="J52" s="49">
        <v>2169.63</v>
      </c>
      <c r="K52" s="49">
        <v>512992.2</v>
      </c>
      <c r="L52" s="50">
        <v>52</v>
      </c>
      <c r="M52" s="54"/>
    </row>
    <row r="53" spans="2:13" ht="12.75" x14ac:dyDescent="0.2">
      <c r="B53" s="459"/>
      <c r="C53" s="27" t="s">
        <v>48</v>
      </c>
      <c r="D53" s="28">
        <f t="shared" si="0"/>
        <v>36009316.68</v>
      </c>
      <c r="E53" s="35">
        <v>2632604.6800000002</v>
      </c>
      <c r="F53" s="36">
        <v>33376712</v>
      </c>
      <c r="G53" s="37"/>
      <c r="H53" s="38"/>
      <c r="I53" s="56"/>
      <c r="J53" s="35">
        <v>9830.1200000000008</v>
      </c>
      <c r="K53" s="35">
        <v>6436561.5999999996</v>
      </c>
      <c r="L53" s="36"/>
      <c r="M53" s="39"/>
    </row>
    <row r="54" spans="2:13" ht="12.75" x14ac:dyDescent="0.2">
      <c r="B54" s="459"/>
      <c r="C54" s="27" t="s">
        <v>49</v>
      </c>
      <c r="D54" s="64">
        <f t="shared" si="0"/>
        <v>14322663.52</v>
      </c>
      <c r="E54" s="35">
        <v>68351.520000000004</v>
      </c>
      <c r="F54" s="57">
        <v>14254312</v>
      </c>
      <c r="G54" s="37"/>
      <c r="H54" s="35"/>
      <c r="I54" s="38"/>
      <c r="J54" s="35">
        <v>208.45</v>
      </c>
      <c r="K54" s="36">
        <v>2695117.2</v>
      </c>
      <c r="L54" s="36"/>
      <c r="M54" s="39"/>
    </row>
    <row r="55" spans="2:13" ht="12.75" x14ac:dyDescent="0.2">
      <c r="B55" s="460"/>
      <c r="C55" s="40" t="s">
        <v>50</v>
      </c>
      <c r="D55" s="77">
        <f t="shared" si="0"/>
        <v>14400000</v>
      </c>
      <c r="E55" s="42"/>
      <c r="F55" s="42">
        <v>14400000</v>
      </c>
      <c r="G55" s="31"/>
      <c r="H55" s="32"/>
      <c r="I55" s="29"/>
      <c r="J55" s="29"/>
      <c r="K55" s="29">
        <v>960000</v>
      </c>
      <c r="L55" s="30"/>
      <c r="M55" s="34"/>
    </row>
    <row r="56" spans="2:13" ht="12.75" x14ac:dyDescent="0.2">
      <c r="B56" s="461" t="s">
        <v>65</v>
      </c>
      <c r="C56" s="47" t="s">
        <v>47</v>
      </c>
      <c r="D56" s="48">
        <f t="shared" si="0"/>
        <v>25050044.52</v>
      </c>
      <c r="E56" s="49">
        <v>888626</v>
      </c>
      <c r="F56" s="50">
        <v>24161418.52</v>
      </c>
      <c r="G56" s="51"/>
      <c r="H56" s="52"/>
      <c r="I56" s="49"/>
      <c r="J56" s="49">
        <v>1680.8</v>
      </c>
      <c r="K56" s="49">
        <v>3770394.19</v>
      </c>
      <c r="L56" s="50"/>
      <c r="M56" s="54"/>
    </row>
    <row r="57" spans="2:13" ht="12.75" x14ac:dyDescent="0.2">
      <c r="B57" s="461"/>
      <c r="C57" s="58" t="s">
        <v>48</v>
      </c>
      <c r="D57" s="28">
        <f t="shared" si="0"/>
        <v>14635744.65</v>
      </c>
      <c r="E57" s="35"/>
      <c r="F57" s="36">
        <v>14635744.65</v>
      </c>
      <c r="G57" s="37"/>
      <c r="H57" s="38"/>
      <c r="I57" s="35"/>
      <c r="J57" s="35"/>
      <c r="K57" s="35">
        <v>3683612.11</v>
      </c>
      <c r="L57" s="36"/>
      <c r="M57" s="39"/>
    </row>
    <row r="58" spans="2:13" ht="12.75" x14ac:dyDescent="0.2">
      <c r="B58" s="461"/>
      <c r="C58" s="78" t="s">
        <v>49</v>
      </c>
      <c r="D58" s="28">
        <f t="shared" si="0"/>
        <v>69766.05</v>
      </c>
      <c r="E58" s="35"/>
      <c r="F58" s="36">
        <v>69766.05</v>
      </c>
      <c r="G58" s="37"/>
      <c r="H58" s="38"/>
      <c r="I58" s="35"/>
      <c r="J58" s="35"/>
      <c r="K58" s="35">
        <v>13529.75</v>
      </c>
      <c r="L58" s="36"/>
      <c r="M58" s="39"/>
    </row>
    <row r="59" spans="2:13" ht="13.5" thickBot="1" x14ac:dyDescent="0.25">
      <c r="B59" s="461"/>
      <c r="C59" s="40" t="s">
        <v>50</v>
      </c>
      <c r="D59" s="79">
        <f t="shared" si="0"/>
        <v>219529.15</v>
      </c>
      <c r="E59" s="29"/>
      <c r="F59" s="30">
        <v>219529.15</v>
      </c>
      <c r="G59" s="37"/>
      <c r="H59" s="38"/>
      <c r="I59" s="35"/>
      <c r="J59" s="35"/>
      <c r="K59" s="35">
        <v>41039.25</v>
      </c>
      <c r="L59" s="36"/>
      <c r="M59" s="39"/>
    </row>
    <row r="60" spans="2:13" ht="14.25" thickTop="1" thickBot="1" x14ac:dyDescent="0.25">
      <c r="B60" s="462" t="s">
        <v>66</v>
      </c>
      <c r="C60" s="463"/>
      <c r="D60" s="80">
        <f t="shared" ref="D60:M60" si="1">SUM(D5:D59)</f>
        <v>581243660.72089982</v>
      </c>
      <c r="E60" s="81">
        <f t="shared" si="1"/>
        <v>65541020.848899998</v>
      </c>
      <c r="F60" s="81">
        <f t="shared" si="1"/>
        <v>515702639.87199998</v>
      </c>
      <c r="G60" s="82">
        <f t="shared" si="1"/>
        <v>199255.26</v>
      </c>
      <c r="H60" s="82">
        <f t="shared" si="1"/>
        <v>31168</v>
      </c>
      <c r="I60" s="82">
        <f t="shared" si="1"/>
        <v>672008.41999999993</v>
      </c>
      <c r="J60" s="82">
        <f t="shared" si="1"/>
        <v>374382.81000000011</v>
      </c>
      <c r="K60" s="82">
        <f t="shared" si="1"/>
        <v>293579073.29000008</v>
      </c>
      <c r="L60" s="82">
        <f t="shared" si="1"/>
        <v>1361.2299999999998</v>
      </c>
      <c r="M60" s="83">
        <f t="shared" si="1"/>
        <v>114.99</v>
      </c>
    </row>
    <row r="61" spans="2:13" ht="12" thickTop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2">
      <c r="B62" s="84" t="s">
        <v>67</v>
      </c>
      <c r="C62" s="10"/>
      <c r="D62" s="8"/>
      <c r="E62" s="8"/>
      <c r="F62" s="8"/>
      <c r="G62" s="10"/>
      <c r="H62" s="10"/>
      <c r="I62" s="10"/>
      <c r="J62" s="10"/>
      <c r="K62" s="10"/>
      <c r="L62" s="10"/>
      <c r="M62" s="10"/>
    </row>
    <row r="63" spans="2:13" x14ac:dyDescent="0.2">
      <c r="B63" s="10"/>
      <c r="C63" s="10"/>
      <c r="D63" s="85"/>
      <c r="E63" s="8"/>
      <c r="F63" s="85"/>
      <c r="G63" s="10"/>
      <c r="H63" s="10"/>
      <c r="I63" s="10"/>
      <c r="J63" s="10"/>
      <c r="K63" s="10"/>
      <c r="L63" s="10"/>
      <c r="M63" s="10"/>
    </row>
    <row r="64" spans="2:13" ht="12.75" x14ac:dyDescent="0.2">
      <c r="B64" s="10"/>
      <c r="C64" s="10"/>
      <c r="D64" s="8"/>
      <c r="E64" s="86"/>
      <c r="F64" s="8"/>
      <c r="G64" s="10"/>
      <c r="H64" s="10"/>
      <c r="I64" s="10"/>
      <c r="J64" s="10"/>
      <c r="K64" s="10"/>
      <c r="L64" s="10"/>
      <c r="M64" s="10"/>
    </row>
    <row r="65" spans="2:13" ht="12.75" x14ac:dyDescent="0.2">
      <c r="B65" s="10"/>
      <c r="C65" s="10"/>
      <c r="D65" s="10"/>
      <c r="E65" s="86"/>
      <c r="F65" s="10"/>
      <c r="G65" s="10"/>
      <c r="H65" s="10"/>
      <c r="I65" s="10"/>
      <c r="J65" s="10"/>
      <c r="K65" s="10"/>
      <c r="L65" s="10"/>
      <c r="M65" s="10"/>
    </row>
    <row r="66" spans="2:13" x14ac:dyDescent="0.2">
      <c r="B66" s="10"/>
      <c r="C66" s="10"/>
      <c r="D66" s="10"/>
      <c r="E66" s="85"/>
      <c r="F66" s="10"/>
      <c r="G66" s="10"/>
      <c r="H66" s="10"/>
      <c r="I66" s="10"/>
      <c r="J66" s="10"/>
      <c r="K66" s="10"/>
      <c r="L66" s="10"/>
      <c r="M66" s="10"/>
    </row>
    <row r="67" spans="2:13" x14ac:dyDescent="0.2">
      <c r="B67" s="10"/>
      <c r="C67" s="10"/>
      <c r="D67" s="10"/>
      <c r="E67" s="8"/>
      <c r="F67" s="10"/>
      <c r="G67" s="10"/>
      <c r="H67" s="10"/>
      <c r="I67" s="10"/>
      <c r="J67" s="10"/>
      <c r="K67" s="10"/>
      <c r="L67" s="10"/>
      <c r="M67" s="10"/>
    </row>
    <row r="68" spans="2:13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2:13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2:13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2:13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2:13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2:13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2:13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2:13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2:13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2:13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2:13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13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2:13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2:13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2:13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2:13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2:13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2:13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2:13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2:13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2:13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2:13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2:13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2:13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2:13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2:13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2:13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="10" customFormat="1" x14ac:dyDescent="0.2"/>
    <row r="162" s="10" customFormat="1" x14ac:dyDescent="0.2"/>
    <row r="163" s="10" customFormat="1" x14ac:dyDescent="0.2"/>
    <row r="164" s="10" customFormat="1" x14ac:dyDescent="0.2"/>
    <row r="165" s="10" customFormat="1" x14ac:dyDescent="0.2"/>
    <row r="166" s="10" customFormat="1" x14ac:dyDescent="0.2"/>
    <row r="167" s="10" customFormat="1" x14ac:dyDescent="0.2"/>
    <row r="168" s="10" customFormat="1" x14ac:dyDescent="0.2"/>
    <row r="169" s="10" customFormat="1" x14ac:dyDescent="0.2"/>
    <row r="170" s="10" customFormat="1" x14ac:dyDescent="0.2"/>
    <row r="171" s="10" customFormat="1" x14ac:dyDescent="0.2"/>
    <row r="172" s="10" customFormat="1" x14ac:dyDescent="0.2"/>
    <row r="173" s="10" customFormat="1" x14ac:dyDescent="0.2"/>
    <row r="174" s="10" customFormat="1" x14ac:dyDescent="0.2"/>
    <row r="175" s="10" customFormat="1" x14ac:dyDescent="0.2"/>
    <row r="176" s="10" customFormat="1" x14ac:dyDescent="0.2"/>
    <row r="177" s="10" customFormat="1" x14ac:dyDescent="0.2"/>
    <row r="178" s="10" customFormat="1" x14ac:dyDescent="0.2"/>
    <row r="179" s="10" customFormat="1" x14ac:dyDescent="0.2"/>
    <row r="180" s="10" customFormat="1" x14ac:dyDescent="0.2"/>
    <row r="181" s="10" customFormat="1" x14ac:dyDescent="0.2"/>
    <row r="182" s="10" customFormat="1" x14ac:dyDescent="0.2"/>
    <row r="183" s="10" customFormat="1" x14ac:dyDescent="0.2"/>
    <row r="184" s="10" customFormat="1" x14ac:dyDescent="0.2"/>
    <row r="185" s="10" customFormat="1" x14ac:dyDescent="0.2"/>
    <row r="186" s="10" customFormat="1" x14ac:dyDescent="0.2"/>
    <row r="187" s="10" customFormat="1" x14ac:dyDescent="0.2"/>
    <row r="188" s="10" customFormat="1" x14ac:dyDescent="0.2"/>
    <row r="189" s="10" customFormat="1" x14ac:dyDescent="0.2"/>
    <row r="190" s="10" customFormat="1" x14ac:dyDescent="0.2"/>
    <row r="191" s="10" customFormat="1" x14ac:dyDescent="0.2"/>
    <row r="192" s="10" customFormat="1" x14ac:dyDescent="0.2"/>
    <row r="193" s="10" customFormat="1" x14ac:dyDescent="0.2"/>
    <row r="194" s="10" customFormat="1" x14ac:dyDescent="0.2"/>
    <row r="195" s="10" customFormat="1" x14ac:dyDescent="0.2"/>
    <row r="196" s="10" customFormat="1" x14ac:dyDescent="0.2"/>
    <row r="197" s="10" customFormat="1" x14ac:dyDescent="0.2"/>
    <row r="198" s="10" customFormat="1" x14ac:dyDescent="0.2"/>
    <row r="199" s="10" customFormat="1" x14ac:dyDescent="0.2"/>
    <row r="200" s="10" customFormat="1" x14ac:dyDescent="0.2"/>
    <row r="201" s="10" customFormat="1" x14ac:dyDescent="0.2"/>
    <row r="202" s="10" customFormat="1" x14ac:dyDescent="0.2"/>
    <row r="203" s="10" customFormat="1" x14ac:dyDescent="0.2"/>
    <row r="204" s="10" customFormat="1" x14ac:dyDescent="0.2"/>
    <row r="205" s="10" customFormat="1" x14ac:dyDescent="0.2"/>
    <row r="206" s="10" customFormat="1" x14ac:dyDescent="0.2"/>
    <row r="207" s="10" customFormat="1" x14ac:dyDescent="0.2"/>
    <row r="208" s="10" customFormat="1" x14ac:dyDescent="0.2"/>
    <row r="209" s="10" customFormat="1" x14ac:dyDescent="0.2"/>
    <row r="210" s="10" customFormat="1" x14ac:dyDescent="0.2"/>
    <row r="211" s="10" customFormat="1" x14ac:dyDescent="0.2"/>
    <row r="212" s="10" customFormat="1" x14ac:dyDescent="0.2"/>
    <row r="213" s="10" customFormat="1" x14ac:dyDescent="0.2"/>
    <row r="214" s="10" customFormat="1" x14ac:dyDescent="0.2"/>
    <row r="215" s="10" customFormat="1" x14ac:dyDescent="0.2"/>
    <row r="216" s="10" customFormat="1" x14ac:dyDescent="0.2"/>
    <row r="217" s="10" customFormat="1" x14ac:dyDescent="0.2"/>
    <row r="218" s="10" customFormat="1" x14ac:dyDescent="0.2"/>
    <row r="219" s="10" customFormat="1" x14ac:dyDescent="0.2"/>
    <row r="220" s="10" customFormat="1" x14ac:dyDescent="0.2"/>
    <row r="221" s="10" customFormat="1" x14ac:dyDescent="0.2"/>
    <row r="222" s="10" customFormat="1" x14ac:dyDescent="0.2"/>
    <row r="223" s="10" customFormat="1" x14ac:dyDescent="0.2"/>
    <row r="224" s="10" customFormat="1" x14ac:dyDescent="0.2"/>
    <row r="225" s="10" customFormat="1" x14ac:dyDescent="0.2"/>
    <row r="226" s="10" customFormat="1" x14ac:dyDescent="0.2"/>
    <row r="227" s="10" customFormat="1" x14ac:dyDescent="0.2"/>
    <row r="228" s="10" customFormat="1" x14ac:dyDescent="0.2"/>
    <row r="229" s="10" customFormat="1" x14ac:dyDescent="0.2"/>
    <row r="230" s="10" customFormat="1" x14ac:dyDescent="0.2"/>
    <row r="231" s="10" customFormat="1" x14ac:dyDescent="0.2"/>
    <row r="232" s="10" customFormat="1" x14ac:dyDescent="0.2"/>
    <row r="233" s="10" customFormat="1" x14ac:dyDescent="0.2"/>
    <row r="234" s="10" customFormat="1" x14ac:dyDescent="0.2"/>
    <row r="235" s="10" customFormat="1" x14ac:dyDescent="0.2"/>
    <row r="236" s="10" customFormat="1" x14ac:dyDescent="0.2"/>
    <row r="237" s="10" customFormat="1" x14ac:dyDescent="0.2"/>
    <row r="238" s="10" customFormat="1" x14ac:dyDescent="0.2"/>
    <row r="239" s="10" customFormat="1" x14ac:dyDescent="0.2"/>
    <row r="240" s="10" customFormat="1" x14ac:dyDescent="0.2"/>
    <row r="241" s="10" customFormat="1" x14ac:dyDescent="0.2"/>
    <row r="242" s="10" customFormat="1" x14ac:dyDescent="0.2"/>
    <row r="243" s="10" customFormat="1" x14ac:dyDescent="0.2"/>
    <row r="244" s="10" customFormat="1" x14ac:dyDescent="0.2"/>
    <row r="245" s="10" customFormat="1" x14ac:dyDescent="0.2"/>
    <row r="246" s="10" customFormat="1" x14ac:dyDescent="0.2"/>
    <row r="247" s="10" customFormat="1" x14ac:dyDescent="0.2"/>
    <row r="248" s="10" customFormat="1" x14ac:dyDescent="0.2"/>
    <row r="249" s="10" customFormat="1" x14ac:dyDescent="0.2"/>
    <row r="250" s="10" customFormat="1" x14ac:dyDescent="0.2"/>
    <row r="251" s="10" customFormat="1" x14ac:dyDescent="0.2"/>
    <row r="252" s="10" customFormat="1" x14ac:dyDescent="0.2"/>
    <row r="253" s="10" customFormat="1" x14ac:dyDescent="0.2"/>
    <row r="254" s="10" customFormat="1" x14ac:dyDescent="0.2"/>
    <row r="255" s="10" customFormat="1" x14ac:dyDescent="0.2"/>
    <row r="256" s="10" customFormat="1" x14ac:dyDescent="0.2"/>
    <row r="257" s="10" customFormat="1" x14ac:dyDescent="0.2"/>
    <row r="258" s="10" customFormat="1" x14ac:dyDescent="0.2"/>
    <row r="259" s="10" customFormat="1" x14ac:dyDescent="0.2"/>
    <row r="260" s="10" customFormat="1" x14ac:dyDescent="0.2"/>
    <row r="261" s="10" customFormat="1" x14ac:dyDescent="0.2"/>
    <row r="262" s="10" customFormat="1" x14ac:dyDescent="0.2"/>
    <row r="263" s="10" customFormat="1" x14ac:dyDescent="0.2"/>
    <row r="264" s="10" customFormat="1" x14ac:dyDescent="0.2"/>
    <row r="265" s="10" customFormat="1" x14ac:dyDescent="0.2"/>
    <row r="266" s="10" customFormat="1" x14ac:dyDescent="0.2"/>
    <row r="267" s="10" customFormat="1" x14ac:dyDescent="0.2"/>
    <row r="268" s="10" customFormat="1" x14ac:dyDescent="0.2"/>
    <row r="269" s="10" customFormat="1" x14ac:dyDescent="0.2"/>
    <row r="270" s="10" customFormat="1" x14ac:dyDescent="0.2"/>
    <row r="271" s="10" customFormat="1" x14ac:dyDescent="0.2"/>
    <row r="272" s="10" customFormat="1" x14ac:dyDescent="0.2"/>
    <row r="273" s="10" customFormat="1" x14ac:dyDescent="0.2"/>
    <row r="274" s="10" customFormat="1" x14ac:dyDescent="0.2"/>
    <row r="275" s="10" customFormat="1" x14ac:dyDescent="0.2"/>
    <row r="276" s="10" customFormat="1" x14ac:dyDescent="0.2"/>
    <row r="277" s="10" customFormat="1" x14ac:dyDescent="0.2"/>
    <row r="278" s="10" customFormat="1" x14ac:dyDescent="0.2"/>
    <row r="279" s="10" customFormat="1" x14ac:dyDescent="0.2"/>
    <row r="280" s="10" customFormat="1" x14ac:dyDescent="0.2"/>
    <row r="281" s="10" customFormat="1" x14ac:dyDescent="0.2"/>
    <row r="282" s="10" customFormat="1" x14ac:dyDescent="0.2"/>
    <row r="283" s="10" customFormat="1" x14ac:dyDescent="0.2"/>
    <row r="284" s="10" customFormat="1" x14ac:dyDescent="0.2"/>
    <row r="285" s="10" customFormat="1" x14ac:dyDescent="0.2"/>
    <row r="286" s="10" customFormat="1" x14ac:dyDescent="0.2"/>
    <row r="287" s="10" customFormat="1" x14ac:dyDescent="0.2"/>
    <row r="288" s="10" customFormat="1" x14ac:dyDescent="0.2"/>
    <row r="289" s="10" customFormat="1" x14ac:dyDescent="0.2"/>
    <row r="290" s="10" customFormat="1" x14ac:dyDescent="0.2"/>
    <row r="291" s="10" customFormat="1" x14ac:dyDescent="0.2"/>
    <row r="292" s="10" customFormat="1" x14ac:dyDescent="0.2"/>
    <row r="293" s="10" customFormat="1" x14ac:dyDescent="0.2"/>
    <row r="294" s="10" customFormat="1" x14ac:dyDescent="0.2"/>
    <row r="295" s="10" customFormat="1" x14ac:dyDescent="0.2"/>
    <row r="296" s="10" customFormat="1" x14ac:dyDescent="0.2"/>
    <row r="297" s="10" customFormat="1" x14ac:dyDescent="0.2"/>
    <row r="298" s="10" customFormat="1" x14ac:dyDescent="0.2"/>
    <row r="299" s="10" customFormat="1" x14ac:dyDescent="0.2"/>
    <row r="300" s="10" customFormat="1" x14ac:dyDescent="0.2"/>
    <row r="301" s="10" customFormat="1" x14ac:dyDescent="0.2"/>
    <row r="302" s="10" customFormat="1" x14ac:dyDescent="0.2"/>
    <row r="303" s="10" customFormat="1" x14ac:dyDescent="0.2"/>
    <row r="304" s="10" customFormat="1" x14ac:dyDescent="0.2"/>
    <row r="305" s="10" customFormat="1" x14ac:dyDescent="0.2"/>
    <row r="306" s="10" customFormat="1" x14ac:dyDescent="0.2"/>
    <row r="307" s="10" customFormat="1" x14ac:dyDescent="0.2"/>
    <row r="308" s="10" customFormat="1" x14ac:dyDescent="0.2"/>
    <row r="309" s="10" customFormat="1" x14ac:dyDescent="0.2"/>
    <row r="310" s="10" customFormat="1" x14ac:dyDescent="0.2"/>
    <row r="311" s="10" customFormat="1" x14ac:dyDescent="0.2"/>
    <row r="312" s="10" customFormat="1" x14ac:dyDescent="0.2"/>
    <row r="313" s="10" customFormat="1" x14ac:dyDescent="0.2"/>
    <row r="314" s="10" customFormat="1" x14ac:dyDescent="0.2"/>
    <row r="315" s="10" customFormat="1" x14ac:dyDescent="0.2"/>
    <row r="316" s="10" customFormat="1" x14ac:dyDescent="0.2"/>
    <row r="317" s="10" customFormat="1" x14ac:dyDescent="0.2"/>
    <row r="318" s="10" customFormat="1" x14ac:dyDescent="0.2"/>
    <row r="319" s="10" customFormat="1" x14ac:dyDescent="0.2"/>
    <row r="320" s="10" customFormat="1" x14ac:dyDescent="0.2"/>
    <row r="321" s="10" customFormat="1" x14ac:dyDescent="0.2"/>
    <row r="322" s="10" customFormat="1" x14ac:dyDescent="0.2"/>
    <row r="323" s="10" customFormat="1" x14ac:dyDescent="0.2"/>
    <row r="324" s="10" customFormat="1" x14ac:dyDescent="0.2"/>
    <row r="325" s="10" customFormat="1" x14ac:dyDescent="0.2"/>
    <row r="326" s="10" customFormat="1" x14ac:dyDescent="0.2"/>
    <row r="327" s="10" customFormat="1" x14ac:dyDescent="0.2"/>
    <row r="328" s="10" customFormat="1" x14ac:dyDescent="0.2"/>
    <row r="329" s="10" customFormat="1" x14ac:dyDescent="0.2"/>
  </sheetData>
  <mergeCells count="22">
    <mergeCell ref="B48:B51"/>
    <mergeCell ref="B52:B55"/>
    <mergeCell ref="B56:B59"/>
    <mergeCell ref="B60:C60"/>
    <mergeCell ref="B29:B31"/>
    <mergeCell ref="B32:B34"/>
    <mergeCell ref="B35:B36"/>
    <mergeCell ref="B37:B40"/>
    <mergeCell ref="B41:B44"/>
    <mergeCell ref="B45:B47"/>
    <mergeCell ref="B25:B28"/>
    <mergeCell ref="B1:M1"/>
    <mergeCell ref="B3:B4"/>
    <mergeCell ref="C3:C4"/>
    <mergeCell ref="D3:F3"/>
    <mergeCell ref="G3:M3"/>
    <mergeCell ref="B5:B8"/>
    <mergeCell ref="B9:B12"/>
    <mergeCell ref="B13:B16"/>
    <mergeCell ref="B17:B18"/>
    <mergeCell ref="B19:B21"/>
    <mergeCell ref="B22:B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11</vt:i4>
      </vt:variant>
    </vt:vector>
  </HeadingPairs>
  <TitlesOfParts>
    <vt:vector size="33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2023-12-12T12:24:11Z</dcterms:modified>
</cp:coreProperties>
</file>