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S:\08 CEA\1 CEA  AÑO EN ELABORACION\16 2ª ESTIMACION N+2\RESUMEN, WEB Y NOT PRENSA\ENVIO A CONTENIDOS WEB\FICHEROS A ENVIAR AÑO EN CURSO\"/>
    </mc:Choice>
  </mc:AlternateContent>
  <xr:revisionPtr revIDLastSave="0" documentId="13_ncr:1_{2EE19D46-823E-42BC-8C55-AC1599C5C040}" xr6:coauthVersionLast="47" xr6:coauthVersionMax="47" xr10:uidLastSave="{00000000-0000-0000-0000-000000000000}"/>
  <bookViews>
    <workbookView xWindow="28680" yWindow="-120" windowWidth="29040" windowHeight="17640" activeTab="1" xr2:uid="{00000000-000D-0000-FFFF-FFFF00000000}"/>
  </bookViews>
  <sheets>
    <sheet name="Renta Agraria 2ª estimación" sheetId="4" r:id="rId1"/>
    <sheet name="Renta Agraria (serie histórica)" sheetId="5" r:id="rId2"/>
  </sheets>
  <externalReferences>
    <externalReference r:id="rId3"/>
  </externalReferences>
  <definedNames>
    <definedName name="ANNUAL">#REF!</definedName>
    <definedName name="_xlnm.Print_Area" localSheetId="1">'Renta Agraria (serie histórica)'!$A$1:$H$62</definedName>
    <definedName name="_xlnm.Print_Area" localSheetId="0">'Renta Agraria 2ª estimación'!$A$1:$H$78</definedName>
    <definedName name="C.01.00.0100.0.93">#REF!</definedName>
    <definedName name="C.01.00.0150.0.93">#REF!</definedName>
    <definedName name="C.01.00.0200.0.93">#REF!</definedName>
    <definedName name="C.01.00.0210.0.93">#REF!</definedName>
    <definedName name="C.01.00.0250.0.93">#REF!</definedName>
    <definedName name="C.01.00.0350.0.93">#REF!</definedName>
    <definedName name="C.01.00.0400.0.93">#REF!</definedName>
    <definedName name="C.01.00.0410.0.93">#REF!</definedName>
    <definedName name="C.01.00.0460.0.93">#REF!</definedName>
    <definedName name="C.01.00.0470.0.93">#REF!</definedName>
    <definedName name="C.01.00.0480.0.93">#REF!</definedName>
    <definedName name="C.01.00.0490.0.93">#REF!</definedName>
    <definedName name="C.01.00.1000.0.93">#REF!</definedName>
    <definedName name="C.01.00.1010.0.93">#REF!</definedName>
    <definedName name="C.01.00.1310.0.93">#REF!</definedName>
    <definedName name="C.01.00.1350.0.93">#REF!</definedName>
    <definedName name="C.01.00.1400.0.93">#REF!</definedName>
    <definedName name="C.01.00.1410.0.93">#REF!</definedName>
    <definedName name="C.01.00.1600.0.93">#REF!</definedName>
    <definedName name="C.01.00.2000.0.93">#REF!</definedName>
    <definedName name="C.01.00.2200.0.93">#REF!</definedName>
    <definedName name="C.01.00.2340.0.93">#REF!</definedName>
    <definedName name="C.01.00.4000.0.93">#REF!</definedName>
    <definedName name="C.01.00.4110.0.93">#REF!</definedName>
    <definedName name="C.01.00.4120.0.93">#REF!</definedName>
    <definedName name="C.01.00.4140.0.93">#REF!</definedName>
    <definedName name="C.01.00.4150.0.93">#REF!</definedName>
    <definedName name="C.01.00.4210.0.93">#REF!</definedName>
    <definedName name="C.01.00.4220.0.93">#REF!</definedName>
    <definedName name="C.01.00.7400.0.93">#REF!</definedName>
    <definedName name="C.01.00.7500.0.93">#REF!</definedName>
    <definedName name="C.01.00.7600.0.93">#REF!</definedName>
    <definedName name="C.01.00.8000.0.93">#REF!</definedName>
    <definedName name="C.01.00.8200.0.93">#REF!</definedName>
    <definedName name="C.01.00.8300.0.93">#REF!</definedName>
    <definedName name="C.01.00.tot_fruit.0.93">#REF!</definedName>
    <definedName name="CALEABRIL">#REF!</definedName>
    <definedName name="CALEAGOSTO">#REF!</definedName>
    <definedName name="CALEAÑOAVANCE">#REF!</definedName>
    <definedName name="CALEDICIEMBRE">#REF!</definedName>
    <definedName name="CALEENERO">#REF!</definedName>
    <definedName name="CALEFEBRERO">#REF!</definedName>
    <definedName name="CALEJULIO">#REF!</definedName>
    <definedName name="CALEJUNIO">#REF!</definedName>
    <definedName name="CALEMARZO">#REF!</definedName>
    <definedName name="CALEMAYO">#REF!</definedName>
    <definedName name="CALENOVIEMBRE">#REF!</definedName>
    <definedName name="CALEOCTUBRE">#REF!</definedName>
    <definedName name="CALESEPTIEMBRE">#REF!</definedName>
    <definedName name="CALETOTAL">#REF!</definedName>
    <definedName name="extr">#REF!</definedName>
    <definedName name="import">#REF!</definedName>
    <definedName name="import_01">#REF!</definedName>
    <definedName name="import_11">#REF!</definedName>
    <definedName name="indic2">#REF!</definedName>
    <definedName name="indic3">#REF!</definedName>
    <definedName name="Menú_resumen">#REF!</definedName>
    <definedName name="MESCORTO">#REF!</definedName>
    <definedName name="moaf">#REF!</definedName>
    <definedName name="moat">#REF!</definedName>
    <definedName name="tb1.1">#REF!</definedName>
    <definedName name="tb1.10">#REF!</definedName>
    <definedName name="tb1.11">#REF!</definedName>
    <definedName name="tb1.2">#REF!</definedName>
    <definedName name="tb1.3">#REF!</definedName>
    <definedName name="tb1.4">#REF!</definedName>
    <definedName name="tb1.5">#REF!</definedName>
    <definedName name="tb1.6">#REF!</definedName>
    <definedName name="tb1.7">#REF!</definedName>
    <definedName name="tb1.8">#REF!</definedName>
    <definedName name="tb1.9">#REF!</definedName>
    <definedName name="version_d">#REF!</definedName>
    <definedName name="version_d21">#REF!</definedName>
    <definedName name="version_d210">#REF!</definedName>
    <definedName name="version_d22">#REF!</definedName>
    <definedName name="version_d23">#REF!</definedName>
    <definedName name="version_d24">#REF!</definedName>
    <definedName name="version_d26">#REF!</definedName>
    <definedName name="version_d28">#REF!</definedName>
    <definedName name="version_d29">#REF!</definedName>
    <definedName name="version_e">#REF!</definedName>
    <definedName name="version_e21">#REF!</definedName>
    <definedName name="version_e210">#REF!</definedName>
    <definedName name="version_e22">#REF!</definedName>
    <definedName name="version_e23">#REF!</definedName>
    <definedName name="version_e24">#REF!</definedName>
    <definedName name="version_e26">#REF!</definedName>
    <definedName name="version_e28">#REF!</definedName>
    <definedName name="version_e29">#REF!</definedName>
    <definedName name="version_f">#REF!</definedName>
    <definedName name="version_f21">#REF!</definedName>
    <definedName name="version_f210">#REF!</definedName>
    <definedName name="version_f212">#REF!</definedName>
    <definedName name="version_f22">#REF!</definedName>
    <definedName name="version_f23">#REF!</definedName>
    <definedName name="version_f24">#REF!</definedName>
    <definedName name="version_f26">#REF!</definedName>
    <definedName name="version_f28">#REF!</definedName>
    <definedName name="version_f29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5" l="1"/>
  <c r="F34" i="5"/>
  <c r="F33" i="5"/>
  <c r="F32" i="5"/>
  <c r="F31" i="5"/>
  <c r="F30" i="5"/>
  <c r="C30" i="5"/>
  <c r="D30" i="5" s="1"/>
  <c r="F29" i="5"/>
  <c r="C29" i="5"/>
  <c r="D29" i="5" s="1"/>
  <c r="F28" i="5"/>
  <c r="C28" i="5"/>
  <c r="D28" i="5" s="1"/>
  <c r="F27" i="5"/>
  <c r="C27" i="5"/>
  <c r="D27" i="5" s="1"/>
  <c r="F26" i="5"/>
  <c r="C26" i="5"/>
  <c r="D26" i="5" s="1"/>
  <c r="F25" i="5"/>
  <c r="D25" i="5"/>
  <c r="G25" i="5" s="1"/>
  <c r="C25" i="5"/>
  <c r="F24" i="5"/>
  <c r="D24" i="5"/>
  <c r="C24" i="5"/>
  <c r="F23" i="5"/>
  <c r="C23" i="5"/>
  <c r="D23" i="5" s="1"/>
  <c r="F22" i="5"/>
  <c r="C22" i="5"/>
  <c r="D22" i="5" s="1"/>
  <c r="F21" i="5"/>
  <c r="C21" i="5"/>
  <c r="D21" i="5" s="1"/>
  <c r="F20" i="5"/>
  <c r="C20" i="5"/>
  <c r="D20" i="5" s="1"/>
  <c r="F19" i="5"/>
  <c r="C19" i="5"/>
  <c r="D19" i="5" s="1"/>
  <c r="F18" i="5"/>
  <c r="C18" i="5"/>
  <c r="D18" i="5" s="1"/>
  <c r="F17" i="5"/>
  <c r="C17" i="5"/>
  <c r="D17" i="5" s="1"/>
  <c r="C16" i="5"/>
  <c r="D16" i="5" s="1"/>
  <c r="G16" i="5" s="1"/>
  <c r="C15" i="5"/>
  <c r="D15" i="5" s="1"/>
  <c r="C14" i="5"/>
  <c r="D14" i="5" s="1"/>
  <c r="C13" i="5"/>
  <c r="D13" i="5" s="1"/>
  <c r="C12" i="5"/>
  <c r="D12" i="5" s="1"/>
  <c r="C11" i="5"/>
  <c r="D11" i="5" s="1"/>
  <c r="C10" i="5"/>
  <c r="D10" i="5" s="1"/>
  <c r="C9" i="5"/>
  <c r="D9" i="5" s="1"/>
  <c r="G9" i="5" s="1"/>
  <c r="C8" i="5"/>
  <c r="D8" i="5" s="1"/>
  <c r="G8" i="5" s="1"/>
  <c r="C7" i="5"/>
  <c r="D7" i="5" s="1"/>
  <c r="B1" i="5"/>
  <c r="I71" i="4"/>
  <c r="I70" i="4"/>
  <c r="I69" i="4"/>
  <c r="J68" i="4"/>
  <c r="G54" i="4"/>
  <c r="B51" i="4"/>
  <c r="G49" i="4"/>
  <c r="G48" i="4"/>
  <c r="G47" i="4"/>
  <c r="G45" i="4"/>
  <c r="G43" i="4"/>
  <c r="G42" i="4"/>
  <c r="G41" i="4"/>
  <c r="G40" i="4"/>
  <c r="G39" i="4"/>
  <c r="F51" i="4"/>
  <c r="G51" i="4" s="1"/>
  <c r="G35" i="4"/>
  <c r="G33" i="4"/>
  <c r="G31" i="4"/>
  <c r="G30" i="4"/>
  <c r="G29" i="4"/>
  <c r="G28" i="4"/>
  <c r="G27" i="4"/>
  <c r="G23" i="4"/>
  <c r="G22" i="4"/>
  <c r="G20" i="4"/>
  <c r="G18" i="4"/>
  <c r="G17" i="4"/>
  <c r="G16" i="4"/>
  <c r="G15" i="4"/>
  <c r="G14" i="4"/>
  <c r="G13" i="4"/>
  <c r="G12" i="4"/>
  <c r="G11" i="4"/>
  <c r="G10" i="4"/>
  <c r="G9" i="4"/>
  <c r="G53" i="4"/>
  <c r="E21" i="5" l="1"/>
  <c r="G21" i="5"/>
  <c r="E29" i="5"/>
  <c r="G29" i="5"/>
  <c r="E17" i="5"/>
  <c r="G17" i="5"/>
  <c r="G24" i="5"/>
  <c r="H24" i="5" s="1"/>
  <c r="G12" i="5"/>
  <c r="E12" i="5"/>
  <c r="G22" i="5"/>
  <c r="E22" i="5"/>
  <c r="G13" i="5"/>
  <c r="E13" i="5"/>
  <c r="E27" i="5"/>
  <c r="G27" i="5"/>
  <c r="H27" i="5" s="1"/>
  <c r="G14" i="5"/>
  <c r="H14" i="5" s="1"/>
  <c r="E14" i="5"/>
  <c r="E15" i="5"/>
  <c r="G15" i="5"/>
  <c r="E28" i="5"/>
  <c r="G28" i="5"/>
  <c r="G23" i="5"/>
  <c r="E23" i="5"/>
  <c r="G7" i="5"/>
  <c r="H7" i="5" s="1"/>
  <c r="E7" i="5"/>
  <c r="E24" i="5"/>
  <c r="H17" i="5"/>
  <c r="G30" i="5"/>
  <c r="H30" i="5" s="1"/>
  <c r="E30" i="5"/>
  <c r="E18" i="5"/>
  <c r="G18" i="5"/>
  <c r="E19" i="5"/>
  <c r="G19" i="5"/>
  <c r="E25" i="5"/>
  <c r="E10" i="5"/>
  <c r="G10" i="5"/>
  <c r="E20" i="5"/>
  <c r="G20" i="5"/>
  <c r="H20" i="5" s="1"/>
  <c r="H25" i="5"/>
  <c r="G11" i="5"/>
  <c r="H11" i="5" s="1"/>
  <c r="E11" i="5"/>
  <c r="E26" i="5"/>
  <c r="G26" i="5"/>
  <c r="H26" i="5" s="1"/>
  <c r="E9" i="5"/>
  <c r="E16" i="5"/>
  <c r="E8" i="5"/>
  <c r="G37" i="4"/>
  <c r="G25" i="4"/>
  <c r="G21" i="4"/>
  <c r="G55" i="4"/>
  <c r="J72" i="4"/>
  <c r="I72" i="4" s="1"/>
  <c r="G26" i="4"/>
  <c r="G46" i="4"/>
  <c r="G24" i="4"/>
  <c r="G44" i="4"/>
  <c r="G57" i="4"/>
  <c r="J73" i="4"/>
  <c r="H28" i="5" l="1"/>
  <c r="H19" i="5"/>
  <c r="H21" i="5"/>
  <c r="H29" i="5"/>
  <c r="H8" i="5"/>
  <c r="H15" i="5"/>
  <c r="H18" i="5"/>
  <c r="H13" i="5"/>
  <c r="H22" i="5"/>
  <c r="H23" i="5"/>
  <c r="H10" i="5"/>
  <c r="H9" i="5"/>
  <c r="H16" i="5"/>
  <c r="H12" i="5"/>
  <c r="J74" i="4"/>
  <c r="I74" i="4" s="1"/>
  <c r="I73" i="4"/>
</calcChain>
</file>

<file path=xl/sharedStrings.xml><?xml version="1.0" encoding="utf-8"?>
<sst xmlns="http://schemas.openxmlformats.org/spreadsheetml/2006/main" count="97" uniqueCount="94">
  <si>
    <t>A</t>
  </si>
  <si>
    <t>B</t>
  </si>
  <si>
    <t>Renta Agraria por Uta    a precios  corrientes</t>
  </si>
  <si>
    <t>D</t>
  </si>
  <si>
    <t>AÑOS</t>
  </si>
  <si>
    <t xml:space="preserve">Renta Agraria  (Millones de Euros Corrientes) </t>
  </si>
  <si>
    <t>Miles de Utas          (1)</t>
  </si>
  <si>
    <t>Indice 1990=100</t>
  </si>
  <si>
    <t>Deflactor PIB 1990=100</t>
  </si>
  <si>
    <t>Renta generada en la actividad "Agricultura, Ganadería y Caza". Metodología CE (SEC 95 hasta 2013 y SEC 2010 de 2014 en adelante)</t>
  </si>
  <si>
    <t xml:space="preserve">(1) Unidades de Trabajo Año (UTA): representa el trabajo realizado por una persona a tiempo completo en un año. </t>
  </si>
  <si>
    <t>Estructura</t>
  </si>
  <si>
    <t>Cantidad</t>
  </si>
  <si>
    <t>Precio</t>
  </si>
  <si>
    <t>Valor</t>
  </si>
  <si>
    <t>%</t>
  </si>
  <si>
    <t>A.- PRODUCCION RAMA AGRARIA</t>
  </si>
  <si>
    <t xml:space="preserve">PRODUCCION VEGETAL </t>
  </si>
  <si>
    <t xml:space="preserve">       1  Cereales</t>
  </si>
  <si>
    <t xml:space="preserve">       2  Plantas Industriales (1)</t>
  </si>
  <si>
    <t xml:space="preserve">       3  Plantas Forrajeras</t>
  </si>
  <si>
    <t xml:space="preserve">       4  Hortalizas (2) </t>
  </si>
  <si>
    <t xml:space="preserve">       5  Patata</t>
  </si>
  <si>
    <t xml:space="preserve">       6  Frutas (3)</t>
  </si>
  <si>
    <t xml:space="preserve">       7  Vino y mosto</t>
  </si>
  <si>
    <t xml:space="preserve">       8  Aceite de oliva</t>
  </si>
  <si>
    <t xml:space="preserve">       9  Otros</t>
  </si>
  <si>
    <t>PRODUCCION ANIMAL</t>
  </si>
  <si>
    <t xml:space="preserve">   Carne y Ganado</t>
  </si>
  <si>
    <t xml:space="preserve">       1  Bovino</t>
  </si>
  <si>
    <t xml:space="preserve">       2  Porcino</t>
  </si>
  <si>
    <t xml:space="preserve">       3  Equino</t>
  </si>
  <si>
    <t xml:space="preserve">       4  Ovino y Caprino</t>
  </si>
  <si>
    <t xml:space="preserve">       5  Aves</t>
  </si>
  <si>
    <t xml:space="preserve">       6  Otros (4)</t>
  </si>
  <si>
    <t xml:space="preserve">   Productos Animales</t>
  </si>
  <si>
    <t xml:space="preserve">       1  Leche</t>
  </si>
  <si>
    <t xml:space="preserve">       2  Huevos</t>
  </si>
  <si>
    <t xml:space="preserve">       3  Otros</t>
  </si>
  <si>
    <t>PRODUCCION DE SERVICIOS</t>
  </si>
  <si>
    <t>OTRAS PRODUCCIONES (5)</t>
  </si>
  <si>
    <t>B.- CONSUMOS INTERMEDIOS</t>
  </si>
  <si>
    <t xml:space="preserve">   1  Semillas y Plantones</t>
  </si>
  <si>
    <t xml:space="preserve">   2  Energía y Lubricantes</t>
  </si>
  <si>
    <t xml:space="preserve">   3  Fertilizantes y Enmiendas</t>
  </si>
  <si>
    <t xml:space="preserve">   4  Productos Fitosanitarios</t>
  </si>
  <si>
    <t xml:space="preserve">   5  Gastos Veterinarios</t>
  </si>
  <si>
    <t xml:space="preserve">   6  Piensos</t>
  </si>
  <si>
    <t xml:space="preserve">   7  Mantenimiento de material</t>
  </si>
  <si>
    <t xml:space="preserve">   8  Mantenimiento de edificios</t>
  </si>
  <si>
    <t xml:space="preserve">   9  Servicios Agrarios</t>
  </si>
  <si>
    <t xml:space="preserve"> 10  Servicios Intermediación Financiera </t>
  </si>
  <si>
    <t xml:space="preserve"> 11  Otros Bienes y Servicios </t>
  </si>
  <si>
    <t xml:space="preserve">C=(A-B) VALOR AÑADIDO BRUTO </t>
  </si>
  <si>
    <t xml:space="preserve">    D.- AMORTIZACIONES (6)</t>
  </si>
  <si>
    <t xml:space="preserve">    E.- OTRAS SUBVENCIONES (7)</t>
  </si>
  <si>
    <t xml:space="preserve">    F.- OTROS IMPUESTOS (8)</t>
  </si>
  <si>
    <t>G = (C-D+E-F)  RENTA AGRARIA</t>
  </si>
  <si>
    <t>(1) Incluye: Remolacha, tabaco, algodón, oleaginosas, proteginosas, leguminosas grano.</t>
  </si>
  <si>
    <t>(3) Incluye: Frutas frescas , Cítricos, Frutas tropicales, Uvas y Aceitunas</t>
  </si>
  <si>
    <t>(4) Incluye: Conejos, fundamentalmente</t>
  </si>
  <si>
    <t>(8) Otros impuestos, incluye: IBI  e impuesto sobre maquinaria</t>
  </si>
  <si>
    <t>Var. Indice</t>
  </si>
  <si>
    <t>Renta Agraria a prec corrientes</t>
  </si>
  <si>
    <t>Se ha elaborado con los datos siguientes:</t>
  </si>
  <si>
    <t>PIB (deflactor)</t>
  </si>
  <si>
    <t>UTA (trabajo agrario)</t>
  </si>
  <si>
    <t>Renta Agraria (prec corri)/UTA</t>
  </si>
  <si>
    <t>Indicador A</t>
  </si>
  <si>
    <t>Renta Agraria por Uta   deflactada</t>
  </si>
  <si>
    <r>
      <t>C</t>
    </r>
    <r>
      <rPr>
        <sz val="10"/>
        <rFont val="Arial"/>
        <family val="2"/>
      </rPr>
      <t xml:space="preserve">=A/B*1000  </t>
    </r>
  </si>
  <si>
    <r>
      <t>E</t>
    </r>
    <r>
      <rPr>
        <sz val="10"/>
        <rFont val="Arial"/>
        <family val="2"/>
      </rPr>
      <t xml:space="preserve">=C/D*100 </t>
    </r>
  </si>
  <si>
    <t>APORTACION</t>
  </si>
  <si>
    <t>A LA VARIACION</t>
  </si>
  <si>
    <t>INTERANUAL DE LA RENTA</t>
  </si>
  <si>
    <t>FUENTES:  MAPA (Subdirección General de Analisis, Coordinación y Estadística).</t>
  </si>
  <si>
    <t xml:space="preserve">                    INE: "Encuesta de Población Activa", "Encuesta de Estructuras de las Explotaciones Agrarias" y Deflactor del PIB.</t>
  </si>
  <si>
    <t>Renta Agraria Real (deflactada)</t>
  </si>
  <si>
    <t>2021 (A)</t>
  </si>
  <si>
    <t>(2) Incluye: Hortalizas, flores, plantas de vivero y plantaciones</t>
  </si>
  <si>
    <t>(5) Otras Producciones: Valor de las Actividades Secundarias NO Agrarias No Separables de la Agricultura (transformación leche, caza, …)</t>
  </si>
  <si>
    <t>(6) Amortizaciones: De maquinaria, edificios y plantaciones</t>
  </si>
  <si>
    <t xml:space="preserve">(7) Otras Subvenciones, incluye: Págo básico, medidas  agroambientales, indemnización zonas desfavorecidas, etc., </t>
  </si>
  <si>
    <t>2023 (E2)</t>
  </si>
  <si>
    <t>Avance de Superficies y Producciones Cultivo (enero 2024)</t>
  </si>
  <si>
    <t>Informacion sacrificios de ganado: Sacrificios mensuales hasta diciembre 2023</t>
  </si>
  <si>
    <t>Informacion etregas leche a industria: Estimación con datos hasta diciembre 2023</t>
  </si>
  <si>
    <t>2ª estimación de Precios Percibidos y Pagados por los Agricultores con datos hasta diciembre  2023</t>
  </si>
  <si>
    <t>Subvenciones de 2021: Estimaciónes noviembre 2023</t>
  </si>
  <si>
    <t>EVOLUCION MACROMAGNITUDES AGRARIAS 2023 (2ª Estimación (marzo 2024))</t>
  </si>
  <si>
    <t>interanual</t>
  </si>
  <si>
    <t xml:space="preserve">% Var. </t>
  </si>
  <si>
    <t>Var %  2023/2022</t>
  </si>
  <si>
    <t>2022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</si>
</sst>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0.0"/>
    <numFmt numFmtId="166" formatCode="0.0%"/>
    <numFmt numFmtId="167" formatCode="0.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7" fillId="5" borderId="0" xfId="1" quotePrefix="1" applyFont="1" applyFill="1" applyAlignment="1">
      <alignment horizontal="left"/>
    </xf>
    <xf numFmtId="0" fontId="1" fillId="5" borderId="0" xfId="1" applyFill="1"/>
    <xf numFmtId="0" fontId="1" fillId="0" borderId="0" xfId="1"/>
    <xf numFmtId="0" fontId="1" fillId="0" borderId="5" xfId="1" applyBorder="1"/>
    <xf numFmtId="0" fontId="4" fillId="0" borderId="1" xfId="1" applyFont="1" applyBorder="1" applyAlignment="1">
      <alignment horizontal="centerContinuous"/>
    </xf>
    <xf numFmtId="0" fontId="4" fillId="0" borderId="2" xfId="1" applyFont="1" applyBorder="1" applyAlignment="1">
      <alignment horizontal="centerContinuous"/>
    </xf>
    <xf numFmtId="0" fontId="4" fillId="0" borderId="3" xfId="1" applyFont="1" applyBorder="1" applyAlignment="1">
      <alignment horizontal="centerContinuous"/>
    </xf>
    <xf numFmtId="0" fontId="4" fillId="0" borderId="4" xfId="1" applyFont="1" applyBorder="1" applyAlignment="1">
      <alignment horizontal="center"/>
    </xf>
    <xf numFmtId="0" fontId="1" fillId="0" borderId="8" xfId="1" applyBorder="1"/>
    <xf numFmtId="0" fontId="4" fillId="0" borderId="8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4" xfId="1" applyFont="1" applyBorder="1"/>
    <xf numFmtId="0" fontId="4" fillId="0" borderId="18" xfId="1" applyFont="1" applyBorder="1"/>
    <xf numFmtId="0" fontId="4" fillId="5" borderId="1" xfId="1" applyFont="1" applyFill="1" applyBorder="1"/>
    <xf numFmtId="0" fontId="1" fillId="0" borderId="12" xfId="1" applyBorder="1"/>
    <xf numFmtId="0" fontId="4" fillId="2" borderId="1" xfId="1" applyFont="1" applyFill="1" applyBorder="1"/>
    <xf numFmtId="0" fontId="1" fillId="3" borderId="12" xfId="1" applyFill="1" applyBorder="1"/>
    <xf numFmtId="164" fontId="1" fillId="0" borderId="0" xfId="1" applyNumberFormat="1"/>
    <xf numFmtId="0" fontId="1" fillId="6" borderId="12" xfId="1" applyFill="1" applyBorder="1"/>
    <xf numFmtId="0" fontId="4" fillId="2" borderId="1" xfId="1" applyFont="1" applyFill="1" applyBorder="1" applyAlignment="1">
      <alignment wrapText="1"/>
    </xf>
    <xf numFmtId="164" fontId="4" fillId="5" borderId="11" xfId="1" applyNumberFormat="1" applyFont="1" applyFill="1" applyBorder="1" applyAlignment="1">
      <alignment horizontal="center"/>
    </xf>
    <xf numFmtId="0" fontId="5" fillId="0" borderId="0" xfId="1" applyFont="1"/>
    <xf numFmtId="165" fontId="1" fillId="0" borderId="19" xfId="1" applyNumberFormat="1" applyBorder="1" applyAlignment="1">
      <alignment horizontal="center"/>
    </xf>
    <xf numFmtId="165" fontId="1" fillId="0" borderId="0" xfId="1" applyNumberFormat="1"/>
    <xf numFmtId="165" fontId="1" fillId="0" borderId="20" xfId="1" applyNumberFormat="1" applyBorder="1" applyAlignment="1">
      <alignment horizontal="center"/>
    </xf>
    <xf numFmtId="165" fontId="8" fillId="0" borderId="0" xfId="1" applyNumberFormat="1" applyFont="1" applyAlignment="1">
      <alignment horizontal="center"/>
    </xf>
    <xf numFmtId="165" fontId="1" fillId="0" borderId="21" xfId="1" applyNumberFormat="1" applyBorder="1"/>
    <xf numFmtId="165" fontId="1" fillId="0" borderId="22" xfId="1" applyNumberFormat="1" applyBorder="1"/>
    <xf numFmtId="0" fontId="9" fillId="0" borderId="0" xfId="1" applyFont="1"/>
    <xf numFmtId="165" fontId="1" fillId="0" borderId="23" xfId="1" applyNumberFormat="1" applyBorder="1"/>
    <xf numFmtId="165" fontId="1" fillId="0" borderId="24" xfId="1" applyNumberFormat="1" applyBorder="1"/>
    <xf numFmtId="165" fontId="1" fillId="0" borderId="25" xfId="1" applyNumberFormat="1" applyBorder="1" applyAlignment="1">
      <alignment horizontal="center"/>
    </xf>
    <xf numFmtId="165" fontId="8" fillId="0" borderId="0" xfId="1" applyNumberFormat="1" applyFont="1"/>
    <xf numFmtId="167" fontId="8" fillId="0" borderId="0" xfId="1" applyNumberFormat="1" applyFont="1"/>
    <xf numFmtId="165" fontId="1" fillId="0" borderId="26" xfId="1" applyNumberFormat="1" applyBorder="1"/>
    <xf numFmtId="165" fontId="1" fillId="0" borderId="27" xfId="1" applyNumberFormat="1" applyBorder="1"/>
    <xf numFmtId="165" fontId="1" fillId="0" borderId="0" xfId="1" applyNumberFormat="1" applyAlignment="1">
      <alignment horizontal="center"/>
    </xf>
    <xf numFmtId="0" fontId="10" fillId="0" borderId="0" xfId="1" applyFont="1"/>
    <xf numFmtId="164" fontId="4" fillId="5" borderId="2" xfId="1" applyNumberFormat="1" applyFont="1" applyFill="1" applyBorder="1" applyAlignment="1">
      <alignment horizontal="center"/>
    </xf>
    <xf numFmtId="164" fontId="1" fillId="0" borderId="7" xfId="1" applyNumberFormat="1" applyBorder="1" applyAlignment="1">
      <alignment horizontal="center"/>
    </xf>
    <xf numFmtId="164" fontId="1" fillId="0" borderId="0" xfId="1" applyNumberFormat="1" applyAlignment="1">
      <alignment horizontal="center"/>
    </xf>
    <xf numFmtId="164" fontId="4" fillId="2" borderId="11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/>
    </xf>
    <xf numFmtId="164" fontId="1" fillId="3" borderId="7" xfId="1" applyNumberFormat="1" applyFill="1" applyBorder="1" applyAlignment="1">
      <alignment horizontal="center"/>
    </xf>
    <xf numFmtId="164" fontId="1" fillId="3" borderId="0" xfId="1" applyNumberFormat="1" applyFill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11" fillId="6" borderId="5" xfId="1" applyFont="1" applyFill="1" applyBorder="1"/>
    <xf numFmtId="0" fontId="4" fillId="0" borderId="5" xfId="1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164" fontId="4" fillId="5" borderId="11" xfId="1" applyNumberFormat="1" applyFont="1" applyFill="1" applyBorder="1"/>
    <xf numFmtId="164" fontId="4" fillId="5" borderId="3" xfId="1" applyNumberFormat="1" applyFont="1" applyFill="1" applyBorder="1" applyAlignment="1">
      <alignment horizontal="center"/>
    </xf>
    <xf numFmtId="166" fontId="4" fillId="5" borderId="9" xfId="2" applyNumberFormat="1" applyFont="1" applyFill="1" applyBorder="1" applyAlignment="1">
      <alignment horizontal="center"/>
    </xf>
    <xf numFmtId="164" fontId="1" fillId="0" borderId="7" xfId="1" applyNumberFormat="1" applyBorder="1"/>
    <xf numFmtId="164" fontId="1" fillId="0" borderId="13" xfId="1" applyNumberFormat="1" applyBorder="1" applyAlignment="1">
      <alignment horizontal="center"/>
    </xf>
    <xf numFmtId="166" fontId="1" fillId="0" borderId="13" xfId="2" applyNumberFormat="1" applyBorder="1" applyAlignment="1">
      <alignment horizontal="center"/>
    </xf>
    <xf numFmtId="164" fontId="4" fillId="2" borderId="11" xfId="1" applyNumberFormat="1" applyFont="1" applyFill="1" applyBorder="1"/>
    <xf numFmtId="166" fontId="4" fillId="2" borderId="11" xfId="2" applyNumberFormat="1" applyFont="1" applyFill="1" applyBorder="1" applyAlignment="1">
      <alignment horizontal="center"/>
    </xf>
    <xf numFmtId="166" fontId="1" fillId="0" borderId="7" xfId="2" applyNumberFormat="1" applyBorder="1" applyAlignment="1">
      <alignment horizontal="center"/>
    </xf>
    <xf numFmtId="164" fontId="1" fillId="3" borderId="7" xfId="1" applyNumberFormat="1" applyFill="1" applyBorder="1"/>
    <xf numFmtId="166" fontId="1" fillId="3" borderId="7" xfId="2" applyNumberFormat="1" applyFill="1" applyBorder="1" applyAlignment="1">
      <alignment horizontal="center"/>
    </xf>
    <xf numFmtId="164" fontId="1" fillId="6" borderId="7" xfId="1" applyNumberFormat="1" applyFill="1" applyBorder="1"/>
    <xf numFmtId="164" fontId="1" fillId="6" borderId="7" xfId="1" applyNumberFormat="1" applyFill="1" applyBorder="1" applyAlignment="1">
      <alignment horizontal="center"/>
    </xf>
    <xf numFmtId="164" fontId="1" fillId="6" borderId="0" xfId="1" applyNumberFormat="1" applyFill="1" applyAlignment="1">
      <alignment horizontal="center"/>
    </xf>
    <xf numFmtId="166" fontId="1" fillId="6" borderId="7" xfId="2" applyNumberFormat="1" applyFill="1" applyBorder="1" applyAlignment="1">
      <alignment horizontal="center"/>
    </xf>
    <xf numFmtId="166" fontId="4" fillId="5" borderId="11" xfId="2" applyNumberFormat="1" applyFont="1" applyFill="1" applyBorder="1" applyAlignment="1">
      <alignment horizontal="center"/>
    </xf>
    <xf numFmtId="166" fontId="1" fillId="0" borderId="7" xfId="2" applyNumberFormat="1" applyFill="1" applyBorder="1" applyAlignment="1">
      <alignment horizontal="center"/>
    </xf>
    <xf numFmtId="166" fontId="1" fillId="0" borderId="10" xfId="2" applyNumberFormat="1" applyBorder="1" applyAlignment="1">
      <alignment horizontal="center"/>
    </xf>
    <xf numFmtId="0" fontId="12" fillId="0" borderId="0" xfId="1" applyFont="1"/>
    <xf numFmtId="0" fontId="1" fillId="0" borderId="0" xfId="3" applyFont="1"/>
    <xf numFmtId="0" fontId="2" fillId="2" borderId="1" xfId="3" applyFont="1" applyFill="1" applyBorder="1" applyAlignment="1">
      <alignment horizontal="centerContinuous"/>
    </xf>
    <xf numFmtId="0" fontId="1" fillId="2" borderId="2" xfId="3" applyFont="1" applyFill="1" applyBorder="1" applyAlignment="1">
      <alignment horizontal="centerContinuous"/>
    </xf>
    <xf numFmtId="0" fontId="3" fillId="2" borderId="2" xfId="3" applyFont="1" applyFill="1" applyBorder="1" applyAlignment="1">
      <alignment horizontal="centerContinuous"/>
    </xf>
    <xf numFmtId="0" fontId="3" fillId="2" borderId="3" xfId="3" applyFont="1" applyFill="1" applyBorder="1" applyAlignment="1">
      <alignment horizontal="centerContinuous"/>
    </xf>
    <xf numFmtId="0" fontId="1" fillId="0" borderId="4" xfId="3" applyFont="1" applyBorder="1" applyAlignment="1">
      <alignment horizontal="center"/>
    </xf>
    <xf numFmtId="0" fontId="13" fillId="0" borderId="0" xfId="3"/>
    <xf numFmtId="0" fontId="4" fillId="2" borderId="10" xfId="3" applyFont="1" applyFill="1" applyBorder="1" applyAlignment="1">
      <alignment horizontal="center" vertical="center" wrapText="1"/>
    </xf>
    <xf numFmtId="0" fontId="4" fillId="3" borderId="10" xfId="3" applyFont="1" applyFill="1" applyBorder="1" applyAlignment="1">
      <alignment horizontal="center" vertical="center" wrapText="1"/>
    </xf>
    <xf numFmtId="0" fontId="4" fillId="0" borderId="11" xfId="3" applyFont="1" applyBorder="1" applyAlignment="1">
      <alignment horizontal="center" vertical="center" wrapText="1"/>
    </xf>
    <xf numFmtId="0" fontId="1" fillId="0" borderId="11" xfId="3" applyFont="1" applyBorder="1" applyAlignment="1">
      <alignment horizontal="center" vertical="center" wrapText="1"/>
    </xf>
    <xf numFmtId="0" fontId="1" fillId="0" borderId="10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5" fillId="4" borderId="4" xfId="3" applyFont="1" applyFill="1" applyBorder="1" applyAlignment="1">
      <alignment horizontal="center"/>
    </xf>
    <xf numFmtId="164" fontId="1" fillId="4" borderId="4" xfId="3" applyNumberFormat="1" applyFont="1" applyFill="1" applyBorder="1"/>
    <xf numFmtId="164" fontId="1" fillId="4" borderId="7" xfId="3" applyNumberFormat="1" applyFont="1" applyFill="1" applyBorder="1"/>
    <xf numFmtId="164" fontId="1" fillId="4" borderId="5" xfId="3" applyNumberFormat="1" applyFont="1" applyFill="1" applyBorder="1" applyAlignment="1">
      <alignment horizontal="right"/>
    </xf>
    <xf numFmtId="164" fontId="1" fillId="4" borderId="4" xfId="3" applyNumberFormat="1" applyFont="1" applyFill="1" applyBorder="1" applyAlignment="1">
      <alignment horizontal="right"/>
    </xf>
    <xf numFmtId="164" fontId="1" fillId="4" borderId="6" xfId="3" applyNumberFormat="1" applyFont="1" applyFill="1" applyBorder="1"/>
    <xf numFmtId="0" fontId="5" fillId="4" borderId="7" xfId="3" applyFont="1" applyFill="1" applyBorder="1" applyAlignment="1">
      <alignment horizontal="center"/>
    </xf>
    <xf numFmtId="164" fontId="1" fillId="4" borderId="12" xfId="3" applyNumberFormat="1" applyFont="1" applyFill="1" applyBorder="1" applyAlignment="1">
      <alignment horizontal="right"/>
    </xf>
    <xf numFmtId="164" fontId="1" fillId="4" borderId="7" xfId="3" applyNumberFormat="1" applyFont="1" applyFill="1" applyBorder="1" applyAlignment="1">
      <alignment horizontal="right"/>
    </xf>
    <xf numFmtId="164" fontId="1" fillId="4" borderId="13" xfId="3" applyNumberFormat="1" applyFont="1" applyFill="1" applyBorder="1"/>
    <xf numFmtId="164" fontId="1" fillId="0" borderId="0" xfId="3" applyNumberFormat="1" applyFont="1"/>
    <xf numFmtId="0" fontId="5" fillId="4" borderId="10" xfId="3" applyFont="1" applyFill="1" applyBorder="1" applyAlignment="1">
      <alignment horizontal="center"/>
    </xf>
    <xf numFmtId="164" fontId="1" fillId="4" borderId="10" xfId="3" applyNumberFormat="1" applyFont="1" applyFill="1" applyBorder="1"/>
    <xf numFmtId="164" fontId="1" fillId="4" borderId="8" xfId="3" applyNumberFormat="1" applyFont="1" applyFill="1" applyBorder="1" applyAlignment="1">
      <alignment horizontal="right"/>
    </xf>
    <xf numFmtId="164" fontId="1" fillId="4" borderId="10" xfId="3" applyNumberFormat="1" applyFont="1" applyFill="1" applyBorder="1" applyAlignment="1">
      <alignment horizontal="right"/>
    </xf>
    <xf numFmtId="164" fontId="1" fillId="4" borderId="9" xfId="3" applyNumberFormat="1" applyFont="1" applyFill="1" applyBorder="1"/>
    <xf numFmtId="1" fontId="5" fillId="4" borderId="7" xfId="4" quotePrefix="1" applyNumberFormat="1" applyFont="1" applyFill="1" applyBorder="1" applyAlignment="1">
      <alignment horizontal="center"/>
    </xf>
    <xf numFmtId="164" fontId="1" fillId="4" borderId="0" xfId="3" applyNumberFormat="1" applyFont="1" applyFill="1"/>
    <xf numFmtId="164" fontId="1" fillId="4" borderId="12" xfId="3" applyNumberFormat="1" applyFont="1" applyFill="1" applyBorder="1"/>
    <xf numFmtId="164" fontId="5" fillId="4" borderId="10" xfId="3" applyNumberFormat="1" applyFont="1" applyFill="1" applyBorder="1" applyAlignment="1">
      <alignment horizontal="center"/>
    </xf>
    <xf numFmtId="164" fontId="1" fillId="4" borderId="14" xfId="3" applyNumberFormat="1" applyFont="1" applyFill="1" applyBorder="1"/>
    <xf numFmtId="164" fontId="1" fillId="4" borderId="8" xfId="3" applyNumberFormat="1" applyFont="1" applyFill="1" applyBorder="1"/>
    <xf numFmtId="165" fontId="1" fillId="4" borderId="14" xfId="3" applyNumberFormat="1" applyFont="1" applyFill="1" applyBorder="1"/>
    <xf numFmtId="164" fontId="5" fillId="2" borderId="10" xfId="3" applyNumberFormat="1" applyFont="1" applyFill="1" applyBorder="1" applyAlignment="1">
      <alignment horizontal="center"/>
    </xf>
    <xf numFmtId="164" fontId="1" fillId="2" borderId="10" xfId="3" applyNumberFormat="1" applyFont="1" applyFill="1" applyBorder="1"/>
    <xf numFmtId="164" fontId="1" fillId="2" borderId="9" xfId="3" applyNumberFormat="1" applyFont="1" applyFill="1" applyBorder="1"/>
    <xf numFmtId="164" fontId="1" fillId="2" borderId="8" xfId="3" applyNumberFormat="1" applyFont="1" applyFill="1" applyBorder="1"/>
    <xf numFmtId="165" fontId="1" fillId="2" borderId="14" xfId="3" applyNumberFormat="1" applyFont="1" applyFill="1" applyBorder="1"/>
    <xf numFmtId="0" fontId="4" fillId="0" borderId="0" xfId="3" applyFont="1"/>
    <xf numFmtId="166" fontId="4" fillId="2" borderId="15" xfId="2" applyNumberFormat="1" applyFont="1" applyFill="1" applyBorder="1" applyAlignment="1">
      <alignment horizontal="center" vertical="center"/>
    </xf>
    <xf numFmtId="166" fontId="6" fillId="2" borderId="16" xfId="2" applyNumberFormat="1" applyFont="1" applyFill="1" applyBorder="1"/>
    <xf numFmtId="10" fontId="6" fillId="2" borderId="16" xfId="2" applyNumberFormat="1" applyFont="1" applyFill="1" applyBorder="1"/>
    <xf numFmtId="166" fontId="6" fillId="2" borderId="17" xfId="2" applyNumberFormat="1" applyFont="1" applyFill="1" applyBorder="1"/>
    <xf numFmtId="0" fontId="5" fillId="0" borderId="0" xfId="3" applyFont="1"/>
    <xf numFmtId="0" fontId="4" fillId="0" borderId="4" xfId="3" applyFont="1" applyBorder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8" xfId="3" applyFont="1" applyFill="1" applyBorder="1" applyAlignment="1">
      <alignment horizontal="center" wrapText="1"/>
    </xf>
    <xf numFmtId="0" fontId="4" fillId="2" borderId="9" xfId="3" applyFont="1" applyFill="1" applyBorder="1" applyAlignment="1">
      <alignment horizontal="center" wrapText="1"/>
    </xf>
    <xf numFmtId="0" fontId="4" fillId="2" borderId="18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 wrapText="1"/>
    </xf>
    <xf numFmtId="0" fontId="1" fillId="0" borderId="7" xfId="3" applyFont="1" applyBorder="1" applyAlignment="1">
      <alignment horizontal="center" vertical="center"/>
    </xf>
    <xf numFmtId="0" fontId="1" fillId="0" borderId="10" xfId="3" applyFont="1" applyBorder="1" applyAlignment="1">
      <alignment horizontal="center" vertical="center"/>
    </xf>
  </cellXfs>
  <cellStyles count="5">
    <cellStyle name="Millares 2" xfId="4" xr:uid="{54F21266-2BA1-41AC-8729-9C46555A0B6D}"/>
    <cellStyle name="Normal" xfId="0" builtinId="0"/>
    <cellStyle name="Normal 2" xfId="3" xr:uid="{B412F45A-C42D-4E7F-B587-AA15908AAAB3}"/>
    <cellStyle name="Normal_ESTIM01S" xfId="1" xr:uid="{00000000-0005-0000-0000-000002000000}"/>
    <cellStyle name="Porcentaje 2" xfId="2" xr:uid="{9777FC33-C022-4311-AABE-2C9DD234F0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GRÁFICO 1.- EVOLUCIÓN DE LA RENTA AGRARIA POR UTA. </a:t>
            </a:r>
          </a:p>
          <a:p>
            <a:pPr>
              <a:defRPr/>
            </a:pPr>
            <a:r>
              <a:rPr lang="es-ES"/>
              <a:t>(Año 1990=100) (2022 Avance, 2023 2ª Estimacion)</a:t>
            </a:r>
          </a:p>
          <a:p>
            <a:pPr>
              <a:defRPr/>
            </a:pPr>
            <a:endParaRPr lang="es-ES"/>
          </a:p>
        </c:rich>
      </c:tx>
      <c:layout>
        <c:manualLayout>
          <c:xMode val="edge"/>
          <c:yMode val="edge"/>
          <c:x val="0.19729132175004613"/>
          <c:y val="4.74360255697832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4.6632195138735393E-2"/>
          <c:y val="0.12128712871287128"/>
          <c:w val="0.93575271578395558"/>
          <c:h val="0.69554455445544561"/>
        </c:manualLayout>
      </c:layout>
      <c:lineChart>
        <c:grouping val="standard"/>
        <c:varyColors val="0"/>
        <c:ser>
          <c:idx val="0"/>
          <c:order val="0"/>
          <c:tx>
            <c:v>Serie a precios corrientes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6C60-4542-9F1B-40475C073A3E}"/>
              </c:ext>
            </c:extLst>
          </c:dPt>
          <c:cat>
            <c:strRef>
              <c:f>'Renta Agraria (serie histórica)'!$A$7:$A$40</c:f>
              <c:strCach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 (A)</c:v>
                </c:pt>
                <c:pt idx="33">
                  <c:v>2023 (E2)</c:v>
                </c:pt>
              </c:strCache>
            </c:strRef>
          </c:cat>
          <c:val>
            <c:numRef>
              <c:f>'Renta Agraria (serie histórica)'!$E$7:$E$40</c:f>
              <c:numCache>
                <c:formatCode>#,##0.0</c:formatCode>
                <c:ptCount val="34"/>
                <c:pt idx="0">
                  <c:v>100</c:v>
                </c:pt>
                <c:pt idx="1">
                  <c:v>106.02196409009031</c:v>
                </c:pt>
                <c:pt idx="2">
                  <c:v>98.34704632021645</c:v>
                </c:pt>
                <c:pt idx="3">
                  <c:v>121.45293729465762</c:v>
                </c:pt>
                <c:pt idx="4">
                  <c:v>140.69530231252386</c:v>
                </c:pt>
                <c:pt idx="5">
                  <c:v>147.09215394087119</c:v>
                </c:pt>
                <c:pt idx="6">
                  <c:v>170.66842325809904</c:v>
                </c:pt>
                <c:pt idx="7">
                  <c:v>176.1729034072211</c:v>
                </c:pt>
                <c:pt idx="8">
                  <c:v>173.0444916517427</c:v>
                </c:pt>
                <c:pt idx="9">
                  <c:v>166.59745337094969</c:v>
                </c:pt>
                <c:pt idx="10">
                  <c:v>179.96268829222876</c:v>
                </c:pt>
                <c:pt idx="11">
                  <c:v>202.25148225715384</c:v>
                </c:pt>
                <c:pt idx="12">
                  <c:v>204.31086940734778</c:v>
                </c:pt>
                <c:pt idx="13">
                  <c:v>240.58751595067187</c:v>
                </c:pt>
                <c:pt idx="14">
                  <c:v>230.21527610276411</c:v>
                </c:pt>
                <c:pt idx="15">
                  <c:v>212.01088958099371</c:v>
                </c:pt>
                <c:pt idx="16">
                  <c:v>210.89522770929884</c:v>
                </c:pt>
                <c:pt idx="17">
                  <c:v>244.84646050811497</c:v>
                </c:pt>
                <c:pt idx="18">
                  <c:v>212.63256962605834</c:v>
                </c:pt>
                <c:pt idx="19">
                  <c:v>213.90261809060581</c:v>
                </c:pt>
                <c:pt idx="20">
                  <c:v>227.25570376170563</c:v>
                </c:pt>
                <c:pt idx="21">
                  <c:v>229.90576702002303</c:v>
                </c:pt>
                <c:pt idx="22">
                  <c:v>233.16404212546891</c:v>
                </c:pt>
                <c:pt idx="23">
                  <c:v>257.20290889417026</c:v>
                </c:pt>
                <c:pt idx="24">
                  <c:v>264.8950820529048</c:v>
                </c:pt>
                <c:pt idx="25">
                  <c:v>279.90332272904357</c:v>
                </c:pt>
                <c:pt idx="26">
                  <c:v>311.51511159443191</c:v>
                </c:pt>
                <c:pt idx="27">
                  <c:v>312.48326477560147</c:v>
                </c:pt>
                <c:pt idx="28">
                  <c:v>310.60778240315102</c:v>
                </c:pt>
                <c:pt idx="29">
                  <c:v>305.61030231463957</c:v>
                </c:pt>
                <c:pt idx="30">
                  <c:v>302.61517746280447</c:v>
                </c:pt>
                <c:pt idx="31">
                  <c:v>309.51075741493304</c:v>
                </c:pt>
                <c:pt idx="32">
                  <c:v>315.99624443841157</c:v>
                </c:pt>
                <c:pt idx="33">
                  <c:v>373.77213374050694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60-4542-9F1B-40475C073A3E}"/>
            </c:ext>
          </c:extLst>
        </c:ser>
        <c:ser>
          <c:idx val="1"/>
          <c:order val="1"/>
          <c:tx>
            <c:v>Serie deflactada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'Renta Agraria (serie histórica)'!$A$7:$A$40</c:f>
              <c:strCach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 (A)</c:v>
                </c:pt>
                <c:pt idx="33">
                  <c:v>2023 (E2)</c:v>
                </c:pt>
              </c:strCache>
            </c:strRef>
          </c:cat>
          <c:val>
            <c:numRef>
              <c:f>'Renta Agraria (serie histórica)'!$H$7:$H$40</c:f>
              <c:numCache>
                <c:formatCode>#,##0.0</c:formatCode>
                <c:ptCount val="34"/>
                <c:pt idx="0">
                  <c:v>100</c:v>
                </c:pt>
                <c:pt idx="1">
                  <c:v>99.142463019889448</c:v>
                </c:pt>
                <c:pt idx="2">
                  <c:v>86.182886918652272</c:v>
                </c:pt>
                <c:pt idx="3">
                  <c:v>101.8122902091618</c:v>
                </c:pt>
                <c:pt idx="4">
                  <c:v>113.53695690833385</c:v>
                </c:pt>
                <c:pt idx="5">
                  <c:v>113.11901213659223</c:v>
                </c:pt>
                <c:pt idx="6">
                  <c:v>126.78481225742621</c:v>
                </c:pt>
                <c:pt idx="7">
                  <c:v>127.90836498357423</c:v>
                </c:pt>
                <c:pt idx="8">
                  <c:v>122.68908567390271</c:v>
                </c:pt>
                <c:pt idx="9">
                  <c:v>115.01277056823433</c:v>
                </c:pt>
                <c:pt idx="10">
                  <c:v>120.03829805353642</c:v>
                </c:pt>
                <c:pt idx="11">
                  <c:v>129.47735766982922</c:v>
                </c:pt>
                <c:pt idx="12">
                  <c:v>125.33959158564835</c:v>
                </c:pt>
                <c:pt idx="13">
                  <c:v>141.69614644921216</c:v>
                </c:pt>
                <c:pt idx="14">
                  <c:v>130.31899446513856</c:v>
                </c:pt>
                <c:pt idx="15">
                  <c:v>115.01765272797216</c:v>
                </c:pt>
                <c:pt idx="16">
                  <c:v>109.86351664855152</c:v>
                </c:pt>
                <c:pt idx="17">
                  <c:v>123.51398802990215</c:v>
                </c:pt>
                <c:pt idx="18">
                  <c:v>104.77508729382845</c:v>
                </c:pt>
                <c:pt idx="19">
                  <c:v>105.32096636555872</c:v>
                </c:pt>
                <c:pt idx="20">
                  <c:v>111.80659095601084</c:v>
                </c:pt>
                <c:pt idx="21">
                  <c:v>113.13271397681915</c:v>
                </c:pt>
                <c:pt idx="22">
                  <c:v>114.86769396342439</c:v>
                </c:pt>
                <c:pt idx="23">
                  <c:v>126.20847072536401</c:v>
                </c:pt>
                <c:pt idx="24">
                  <c:v>130.08407057833455</c:v>
                </c:pt>
                <c:pt idx="25">
                  <c:v>136.52419225524028</c:v>
                </c:pt>
                <c:pt idx="26">
                  <c:v>151.64512676045956</c:v>
                </c:pt>
                <c:pt idx="27">
                  <c:v>150.95894063840035</c:v>
                </c:pt>
                <c:pt idx="28">
                  <c:v>148.41042049819052</c:v>
                </c:pt>
                <c:pt idx="29">
                  <c:v>143.40818919033987</c:v>
                </c:pt>
                <c:pt idx="30">
                  <c:v>140.08920636814113</c:v>
                </c:pt>
                <c:pt idx="31">
                  <c:v>139.69506926014955</c:v>
                </c:pt>
                <c:pt idx="32">
                  <c:v>136.94945493287392</c:v>
                </c:pt>
                <c:pt idx="33">
                  <c:v>153.90192206067451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60-4542-9F1B-40475C073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6813560"/>
        <c:axId val="606812384"/>
      </c:lineChart>
      <c:catAx>
        <c:axId val="60681356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6812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68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6813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37119156438889"/>
          <c:y val="0.73611305021925855"/>
          <c:w val="0.44901512441538127"/>
          <c:h val="8.26564024637172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32657</xdr:colOff>
      <xdr:row>48</xdr:row>
      <xdr:rowOff>144828</xdr:rowOff>
    </xdr:from>
    <xdr:to>
      <xdr:col>7</xdr:col>
      <xdr:colOff>886691</xdr:colOff>
      <xdr:row>64</xdr:row>
      <xdr:rowOff>55418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C66A60C1-882B-4C2C-9335-A4CA65FB6F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08%20CEA\1%20CEA%20%20A&#209;O%20EN%20ELABORACION\16%202&#170;%20ESTIMACION%20N+2\RESUMEN,%20WEB%20Y%20NOT%20PRENSA\AUXILIAR%20RESUMEN%20CEA%202&#170;%20ESTIMACION%20TENDENCIA.xlsx" TargetMode="External"/><Relationship Id="rId1" Type="http://schemas.openxmlformats.org/officeDocument/2006/relationships/externalLinkPath" Target="/08%20CEA/1%20CEA%20%20A&#209;O%20EN%20ELABORACION/16%202&#170;%20ESTIMACION%20N+2/RESUMEN,%20WEB%20Y%20NOT%20PRENSA/AUXILIAR%20RESUMEN%20CEA%202&#170;%20ESTIMACION%20TEND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DTT NUEVA 1ª ESTIMACION N+2"/>
      <sheetName val="ANEJO 1 MACROS A PREC BASICOS"/>
      <sheetName val="AUXILIAR ASCENSOS Y DESCENSOS"/>
      <sheetName val="ALI"/>
      <sheetName val="MACROMAGNITUDES ANUARIO"/>
      <sheetName val="SERIE DEFLACT PIB DEFINITIVA"/>
      <sheetName val="AVANCE N+1 CON N DEFINITVO"/>
      <sheetName val="Cuadro 1 pwp. INDICAD. EVO R.A."/>
      <sheetName val="ANEJO 2(Resu) EVOL RENT AGRAR"/>
      <sheetName val="Hoja1"/>
      <sheetName val="CUADRO 2 pwp Renta N+1  N+2"/>
      <sheetName val="CUADRO 3 pwp ProdVeg N+1 N+2"/>
      <sheetName val="CUADRO 4pwp ProdAni N+1 N+2"/>
      <sheetName val="CUADRO 5pwp ConsInter N+1 N+2"/>
      <sheetName val="CUADRO 6 Subv Compa N+1 N+2"/>
      <sheetName val="CUA 7 Y GRF 2 UE Indicador A 2 "/>
      <sheetName val="CUA8 GR3 UE Indic A CAMBIO BASE"/>
      <sheetName val="CU 9 GR 4 UE Indicador A SELECC"/>
      <sheetName val="2º AVANCE 2008"/>
      <sheetName val="Renta 07 08 09 compara"/>
      <sheetName val="UE Indicador A CAMBIO BASE"/>
      <sheetName val="UE Indicador A"/>
      <sheetName val="PAGO UNICO (N+1)(N+2)"/>
      <sheetName val="Subv N+2"/>
      <sheetName val="SUBV N+1"/>
    </sheetNames>
    <sheetDataSet>
      <sheetData sheetId="0"/>
      <sheetData sheetId="1"/>
      <sheetData sheetId="2"/>
      <sheetData sheetId="3">
        <row r="9">
          <cell r="B9">
            <v>1974</v>
          </cell>
          <cell r="C9"/>
        </row>
        <row r="10">
          <cell r="B10">
            <v>1975</v>
          </cell>
          <cell r="C10"/>
        </row>
        <row r="11">
          <cell r="B11">
            <v>1976</v>
          </cell>
          <cell r="C11"/>
        </row>
        <row r="12">
          <cell r="B12">
            <v>1977</v>
          </cell>
          <cell r="C12"/>
        </row>
        <row r="13">
          <cell r="B13">
            <v>1978</v>
          </cell>
          <cell r="C13"/>
        </row>
        <row r="14">
          <cell r="B14">
            <v>1979</v>
          </cell>
          <cell r="C14"/>
        </row>
        <row r="15">
          <cell r="B15">
            <v>1980</v>
          </cell>
          <cell r="C15"/>
        </row>
        <row r="16">
          <cell r="B16">
            <v>1981</v>
          </cell>
          <cell r="C16"/>
        </row>
        <row r="17">
          <cell r="B17">
            <v>1982</v>
          </cell>
          <cell r="C17"/>
        </row>
        <row r="18">
          <cell r="B18">
            <v>1983</v>
          </cell>
          <cell r="C18"/>
        </row>
        <row r="19">
          <cell r="B19">
            <v>1984</v>
          </cell>
          <cell r="C19"/>
        </row>
        <row r="20">
          <cell r="B20">
            <v>1985</v>
          </cell>
          <cell r="C20"/>
        </row>
        <row r="21">
          <cell r="B21">
            <v>1986</v>
          </cell>
          <cell r="C21"/>
        </row>
        <row r="22">
          <cell r="B22">
            <v>1987</v>
          </cell>
          <cell r="C22"/>
        </row>
        <row r="23">
          <cell r="B23">
            <v>1988</v>
          </cell>
          <cell r="C23"/>
        </row>
        <row r="24">
          <cell r="B24">
            <v>1989</v>
          </cell>
          <cell r="C24">
            <v>1333.7829362063653</v>
          </cell>
        </row>
        <row r="25">
          <cell r="B25">
            <v>1990</v>
          </cell>
          <cell r="C25">
            <v>1286.6326591857135</v>
          </cell>
        </row>
        <row r="26">
          <cell r="B26">
            <v>1991</v>
          </cell>
          <cell r="C26">
            <v>1209.265371073071</v>
          </cell>
        </row>
        <row r="27">
          <cell r="B27">
            <v>1992</v>
          </cell>
          <cell r="C27">
            <v>1176.0241067594586</v>
          </cell>
        </row>
        <row r="28">
          <cell r="B28">
            <v>1993</v>
          </cell>
          <cell r="C28">
            <v>1126.6736491228069</v>
          </cell>
        </row>
        <row r="29">
          <cell r="B29">
            <v>1994</v>
          </cell>
          <cell r="C29">
            <v>1114.2030360858014</v>
          </cell>
        </row>
        <row r="30">
          <cell r="B30">
            <v>1995</v>
          </cell>
          <cell r="C30">
            <v>1101.9570964912282</v>
          </cell>
        </row>
        <row r="31">
          <cell r="B31">
            <v>1996</v>
          </cell>
          <cell r="C31">
            <v>1104.9544162618304</v>
          </cell>
        </row>
        <row r="32">
          <cell r="B32">
            <v>1997</v>
          </cell>
          <cell r="C32">
            <v>1117.2652236842105</v>
          </cell>
        </row>
        <row r="33">
          <cell r="B33">
            <v>1998</v>
          </cell>
          <cell r="C33">
            <v>1160.4163000022272</v>
          </cell>
        </row>
        <row r="34">
          <cell r="B34">
            <v>1999</v>
          </cell>
          <cell r="C34">
            <v>1112.739337368421</v>
          </cell>
        </row>
        <row r="35">
          <cell r="B35">
            <v>2000</v>
          </cell>
          <cell r="C35">
            <v>1101.4512295783284</v>
          </cell>
        </row>
        <row r="36">
          <cell r="B36">
            <v>2001</v>
          </cell>
          <cell r="C36">
            <v>1098.7380544388184</v>
          </cell>
        </row>
        <row r="37">
          <cell r="B37">
            <v>2002</v>
          </cell>
          <cell r="C37">
            <v>1069.3139203287271</v>
          </cell>
        </row>
        <row r="38">
          <cell r="B38">
            <v>2003</v>
          </cell>
          <cell r="C38">
            <v>1022.6649342105263</v>
          </cell>
        </row>
        <row r="39">
          <cell r="B39">
            <v>2004</v>
          </cell>
          <cell r="C39">
            <v>1032.1562896067383</v>
          </cell>
        </row>
        <row r="40">
          <cell r="B40">
            <v>2005</v>
          </cell>
          <cell r="C40">
            <v>1017.2341710526316</v>
          </cell>
        </row>
        <row r="41">
          <cell r="B41">
            <v>2006</v>
          </cell>
          <cell r="C41">
            <v>1013.2863266929686</v>
          </cell>
        </row>
        <row r="42">
          <cell r="B42">
            <v>2007</v>
          </cell>
          <cell r="C42">
            <v>998.23414912280703</v>
          </cell>
        </row>
        <row r="43">
          <cell r="B43">
            <v>2008</v>
          </cell>
          <cell r="C43">
            <v>1012.3963046605141</v>
          </cell>
        </row>
        <row r="44">
          <cell r="B44">
            <v>2009</v>
          </cell>
          <cell r="C44">
            <v>922.0262859649124</v>
          </cell>
        </row>
        <row r="45">
          <cell r="B45">
            <v>2010</v>
          </cell>
          <cell r="C45">
            <v>963.768746001257</v>
          </cell>
        </row>
        <row r="46">
          <cell r="B46">
            <v>2011</v>
          </cell>
          <cell r="C46">
            <v>903.30556547606636</v>
          </cell>
        </row>
        <row r="47">
          <cell r="B47">
            <v>2012</v>
          </cell>
          <cell r="C47">
            <v>889.65144698269035</v>
          </cell>
        </row>
        <row r="48">
          <cell r="B48">
            <v>2013</v>
          </cell>
          <cell r="C48">
            <v>841.68</v>
          </cell>
        </row>
        <row r="49">
          <cell r="B49">
            <v>2014</v>
          </cell>
          <cell r="C49">
            <v>810.01090666625817</v>
          </cell>
        </row>
        <row r="50">
          <cell r="B50">
            <v>2015</v>
          </cell>
          <cell r="C50">
            <v>800.53035409985023</v>
          </cell>
        </row>
        <row r="51">
          <cell r="B51">
            <v>2016</v>
          </cell>
          <cell r="C51">
            <v>829.51</v>
          </cell>
        </row>
        <row r="52">
          <cell r="B52">
            <v>2017</v>
          </cell>
          <cell r="C52">
            <v>890.17247635487263</v>
          </cell>
        </row>
        <row r="53">
          <cell r="B53">
            <v>2018</v>
          </cell>
          <cell r="C53">
            <v>902.4298488685223</v>
          </cell>
        </row>
      </sheetData>
      <sheetData sheetId="4"/>
      <sheetData sheetId="5">
        <row r="8">
          <cell r="E8">
            <v>2000</v>
          </cell>
          <cell r="F8">
            <v>2001</v>
          </cell>
          <cell r="G8">
            <v>2002</v>
          </cell>
          <cell r="H8">
            <v>2003</v>
          </cell>
          <cell r="I8">
            <v>2004</v>
          </cell>
          <cell r="J8">
            <v>2005</v>
          </cell>
          <cell r="K8">
            <v>2006</v>
          </cell>
          <cell r="L8">
            <v>2007</v>
          </cell>
          <cell r="M8">
            <v>2008</v>
          </cell>
          <cell r="N8">
            <v>2009</v>
          </cell>
          <cell r="O8">
            <v>2010</v>
          </cell>
          <cell r="P8">
            <v>2011</v>
          </cell>
          <cell r="Q8">
            <v>2012</v>
          </cell>
          <cell r="R8">
            <v>2013</v>
          </cell>
          <cell r="S8">
            <v>2014</v>
          </cell>
          <cell r="T8">
            <v>2015</v>
          </cell>
          <cell r="U8">
            <v>2016</v>
          </cell>
          <cell r="V8">
            <v>2017</v>
          </cell>
          <cell r="W8">
            <v>2018</v>
          </cell>
          <cell r="X8">
            <v>2019</v>
          </cell>
          <cell r="Y8">
            <v>2020</v>
          </cell>
          <cell r="Z8">
            <v>2021</v>
          </cell>
          <cell r="AA8">
            <v>2022</v>
          </cell>
          <cell r="AB8">
            <v>2023</v>
          </cell>
          <cell r="AC8">
            <v>2024</v>
          </cell>
        </row>
        <row r="9">
          <cell r="E9">
            <v>3.5</v>
          </cell>
          <cell r="F9">
            <v>4.1922082138246424</v>
          </cell>
          <cell r="G9">
            <v>4.3530894901099941</v>
          </cell>
          <cell r="H9">
            <v>4.1626096718755576</v>
          </cell>
          <cell r="I9">
            <v>4.0426413390963347</v>
          </cell>
          <cell r="J9">
            <v>4.3439444691161384</v>
          </cell>
          <cell r="K9">
            <v>4.1404830915832633</v>
          </cell>
          <cell r="L9">
            <v>3.2676822547938968</v>
          </cell>
          <cell r="M9">
            <v>2.3750367040860283</v>
          </cell>
          <cell r="N9">
            <v>7.5900965490887984E-2</v>
          </cell>
          <cell r="O9">
            <v>7.9729169677648315E-2</v>
          </cell>
          <cell r="P9">
            <v>-1.9737342958876525E-2</v>
          </cell>
          <cell r="Q9">
            <v>-0.11459991262120184</v>
          </cell>
          <cell r="R9">
            <v>0.39768490921998989</v>
          </cell>
          <cell r="S9">
            <v>-0.22368813911759844</v>
          </cell>
          <cell r="T9">
            <v>0.54530447798781267</v>
          </cell>
          <cell r="U9">
            <v>0.32209801213900846</v>
          </cell>
          <cell r="V9">
            <v>1.2992535609650133</v>
          </cell>
          <cell r="W9">
            <v>1.2455331950157245</v>
          </cell>
          <cell r="X9">
            <v>1.4473713146802254</v>
          </cell>
          <cell r="Y9">
            <v>1.137630002268935</v>
          </cell>
          <cell r="Z9">
            <v>2.6563373988590655</v>
          </cell>
          <cell r="AA9">
            <v>4.1422466304409795</v>
          </cell>
          <cell r="AB9">
            <v>5.2546431141795154</v>
          </cell>
          <cell r="AC9" t="e">
            <v>#N/A</v>
          </cell>
        </row>
        <row r="10">
          <cell r="E10">
            <v>100</v>
          </cell>
          <cell r="F10">
            <v>104.19220821382464</v>
          </cell>
          <cell r="G10">
            <v>108.72778827909417</v>
          </cell>
          <cell r="H10">
            <v>113.25370171001613</v>
          </cell>
          <cell r="I10">
            <v>117.83214267340209</v>
          </cell>
          <cell r="J10">
            <v>122.95070551790438</v>
          </cell>
          <cell r="K10">
            <v>128.04145869085553</v>
          </cell>
          <cell r="L10">
            <v>132.22544671527589</v>
          </cell>
          <cell r="M10">
            <v>135.36584960690541</v>
          </cell>
          <cell r="N10">
            <v>135.468593593702</v>
          </cell>
          <cell r="O10">
            <v>135.57660157854824</v>
          </cell>
          <cell r="P10">
            <v>135.54984235972267</v>
          </cell>
          <cell r="Q10">
            <v>135.39450235882026</v>
          </cell>
          <cell r="R10">
            <v>135.93294586261479</v>
          </cell>
          <cell r="S10">
            <v>135.62887998556698</v>
          </cell>
          <cell r="T10">
            <v>136.36847034157302</v>
          </cell>
          <cell r="U10">
            <v>136.80771047372758</v>
          </cell>
          <cell r="V10">
            <v>138.5851895237322</v>
          </cell>
          <cell r="W10">
            <v>140.31131406262574</v>
          </cell>
          <cell r="X10">
            <v>142.34213977361907</v>
          </cell>
          <cell r="Y10">
            <v>143.96146666155536</v>
          </cell>
          <cell r="Z10">
            <v>147.78556894043228</v>
          </cell>
          <cell r="AA10">
            <v>153.90721169014537</v>
          </cell>
          <cell r="AB10">
            <v>161.99448639144728</v>
          </cell>
          <cell r="AC10" t="e">
            <v>#N/A</v>
          </cell>
        </row>
        <row r="11">
          <cell r="E11">
            <v>149.92105953715404</v>
          </cell>
          <cell r="F11">
            <v>156.20606250932354</v>
          </cell>
          <cell r="G11">
            <v>163.00585219933157</v>
          </cell>
          <cell r="H11">
            <v>169.79114956870413</v>
          </cell>
          <cell r="I11">
            <v>176.65519677129544</v>
          </cell>
          <cell r="J11">
            <v>184.32900042084836</v>
          </cell>
          <cell r="K11">
            <v>191.96111151615801</v>
          </cell>
          <cell r="L11">
            <v>198.23379069327663</v>
          </cell>
          <cell r="M11">
            <v>202.94191598214303</v>
          </cell>
          <cell r="N11">
            <v>203.09595085575918</v>
          </cell>
          <cell r="O11">
            <v>203.2578775710254</v>
          </cell>
          <cell r="P11">
            <v>203.21775986663826</v>
          </cell>
          <cell r="Q11">
            <v>202.98487249140032</v>
          </cell>
          <cell r="R11">
            <v>203.79211269729805</v>
          </cell>
          <cell r="S11">
            <v>203.33625391273702</v>
          </cell>
          <cell r="T11">
            <v>204.44505561069585</v>
          </cell>
          <cell r="U11">
            <v>205.10356907073438</v>
          </cell>
          <cell r="V11">
            <v>207.76838449555223</v>
          </cell>
          <cell r="W11">
            <v>210.35620869319223</v>
          </cell>
          <cell r="X11">
            <v>213.40084411646637</v>
          </cell>
          <cell r="Y11">
            <v>215.82855614423048</v>
          </cell>
          <cell r="Z11">
            <v>221.56169079850721</v>
          </cell>
          <cell r="AA11">
            <v>230.73932246995645</v>
          </cell>
          <cell r="AB11">
            <v>242.86385038982849</v>
          </cell>
          <cell r="AC11" t="e">
            <v>#N/A</v>
          </cell>
        </row>
      </sheetData>
      <sheetData sheetId="6"/>
      <sheetData sheetId="7">
        <row r="2">
          <cell r="C2" t="str">
            <v>RENTA AGRARIA 1990-2023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034C4-8548-4648-A322-1E3813F5382F}">
  <sheetPr>
    <pageSetUpPr fitToPage="1"/>
  </sheetPr>
  <dimension ref="A1:J82"/>
  <sheetViews>
    <sheetView showGridLines="0" topLeftCell="A16" zoomScale="85" zoomScaleNormal="85" workbookViewId="0">
      <selection activeCell="M41" sqref="M41"/>
    </sheetView>
  </sheetViews>
  <sheetFormatPr baseColWidth="10" defaultColWidth="12.08984375" defaultRowHeight="12.5" x14ac:dyDescent="0.25"/>
  <cols>
    <col min="1" max="1" width="34" style="3" customWidth="1"/>
    <col min="2" max="2" width="12.08984375" style="3" hidden="1" customWidth="1"/>
    <col min="3" max="3" width="11.54296875" style="3" customWidth="1"/>
    <col min="4" max="4" width="11.90625" style="3" customWidth="1"/>
    <col min="5" max="5" width="11.54296875" style="3" customWidth="1"/>
    <col min="6" max="6" width="13.90625" style="3" hidden="1" customWidth="1"/>
    <col min="7" max="7" width="18" style="3" customWidth="1"/>
    <col min="8" max="8" width="20.453125" style="3" customWidth="1"/>
    <col min="9" max="9" width="10.6328125" style="3" customWidth="1"/>
    <col min="10" max="10" width="12.08984375" style="3" hidden="1" customWidth="1"/>
    <col min="11" max="16" width="12.08984375" style="3"/>
    <col min="17" max="17" width="15.08984375" style="3" customWidth="1"/>
    <col min="18" max="16384" width="12.08984375" style="3"/>
  </cols>
  <sheetData>
    <row r="1" spans="1:8" ht="12" customHeight="1" x14ac:dyDescent="0.3">
      <c r="A1" s="1" t="s">
        <v>89</v>
      </c>
      <c r="B1" s="2"/>
      <c r="C1" s="2"/>
      <c r="D1" s="2"/>
      <c r="E1" s="2"/>
      <c r="F1" s="2"/>
      <c r="G1" s="2"/>
    </row>
    <row r="2" spans="1:8" ht="12" customHeight="1" x14ac:dyDescent="0.25"/>
    <row r="3" spans="1:8" ht="12" customHeight="1" x14ac:dyDescent="0.25"/>
    <row r="4" spans="1:8" ht="12" customHeight="1" x14ac:dyDescent="0.3">
      <c r="A4" s="4"/>
      <c r="B4" s="4"/>
      <c r="C4" s="5" t="s">
        <v>92</v>
      </c>
      <c r="D4" s="6"/>
      <c r="E4" s="7"/>
      <c r="F4" s="50"/>
      <c r="G4" s="51" t="s">
        <v>11</v>
      </c>
      <c r="H4" s="47" t="s">
        <v>72</v>
      </c>
    </row>
    <row r="5" spans="1:8" ht="12" customHeight="1" x14ac:dyDescent="0.3">
      <c r="A5" s="9"/>
      <c r="B5" s="10" t="s">
        <v>78</v>
      </c>
      <c r="C5" s="10" t="s">
        <v>12</v>
      </c>
      <c r="D5" s="11" t="s">
        <v>13</v>
      </c>
      <c r="E5" s="12" t="s">
        <v>14</v>
      </c>
      <c r="F5" s="10" t="s">
        <v>83</v>
      </c>
      <c r="G5" s="10" t="s">
        <v>15</v>
      </c>
      <c r="H5" s="48" t="s">
        <v>73</v>
      </c>
    </row>
    <row r="6" spans="1:8" ht="12" customHeight="1" x14ac:dyDescent="0.3">
      <c r="A6" s="4"/>
      <c r="B6" s="8"/>
      <c r="C6" s="13"/>
      <c r="D6" s="14"/>
      <c r="E6" s="13"/>
      <c r="F6" s="13"/>
      <c r="G6" s="52"/>
      <c r="H6" s="49" t="s">
        <v>74</v>
      </c>
    </row>
    <row r="7" spans="1:8" ht="12" customHeight="1" x14ac:dyDescent="0.3">
      <c r="A7" s="15" t="s">
        <v>16</v>
      </c>
      <c r="B7" s="53">
        <v>62997.663716999996</v>
      </c>
      <c r="C7" s="22">
        <v>-8.019161640563695</v>
      </c>
      <c r="D7" s="40">
        <v>13.059867433184309</v>
      </c>
      <c r="E7" s="22">
        <v>3.9934139131102171</v>
      </c>
      <c r="F7" s="22">
        <v>65513.421184809064</v>
      </c>
      <c r="G7" s="54">
        <v>100</v>
      </c>
      <c r="H7" s="55">
        <v>8.7513961530857998E-2</v>
      </c>
    </row>
    <row r="8" spans="1:8" ht="12" customHeight="1" x14ac:dyDescent="0.25">
      <c r="A8" s="16"/>
      <c r="B8" s="56"/>
      <c r="C8" s="41"/>
      <c r="D8" s="42"/>
      <c r="E8" s="41"/>
      <c r="F8" s="41"/>
      <c r="G8" s="57"/>
      <c r="H8" s="58"/>
    </row>
    <row r="9" spans="1:8" ht="12" customHeight="1" x14ac:dyDescent="0.3">
      <c r="A9" s="17" t="s">
        <v>17</v>
      </c>
      <c r="B9" s="59">
        <v>37009.380465000002</v>
      </c>
      <c r="C9" s="43">
        <v>-12.165491648943387</v>
      </c>
      <c r="D9" s="44">
        <v>11.348929906686351</v>
      </c>
      <c r="E9" s="43">
        <v>-2.1972148622994041</v>
      </c>
      <c r="F9" s="43">
        <v>36196.204856978089</v>
      </c>
      <c r="G9" s="43">
        <f t="shared" ref="G9:G18" si="0">F9*100/F$7</f>
        <v>55.250060525569204</v>
      </c>
      <c r="H9" s="60">
        <v>-2.8287392480737791E-2</v>
      </c>
    </row>
    <row r="10" spans="1:8" ht="12" customHeight="1" x14ac:dyDescent="0.25">
      <c r="A10" s="16" t="s">
        <v>18</v>
      </c>
      <c r="B10" s="56">
        <v>6154.5629209999997</v>
      </c>
      <c r="C10" s="41">
        <v>-34.834600680026043</v>
      </c>
      <c r="D10" s="42">
        <v>-26.21432996939977</v>
      </c>
      <c r="E10" s="41">
        <v>-51.917273483641011</v>
      </c>
      <c r="F10" s="41">
        <v>2959.2816575816651</v>
      </c>
      <c r="G10" s="41">
        <f t="shared" si="0"/>
        <v>4.5170617013477674</v>
      </c>
      <c r="H10" s="61">
        <v>-0.11115209838196041</v>
      </c>
    </row>
    <row r="11" spans="1:8" ht="12" customHeight="1" x14ac:dyDescent="0.25">
      <c r="A11" s="18" t="s">
        <v>19</v>
      </c>
      <c r="B11" s="62">
        <v>1315.0595179999998</v>
      </c>
      <c r="C11" s="45">
        <v>0.74219016239361224</v>
      </c>
      <c r="D11" s="46">
        <v>-16.771418542884746</v>
      </c>
      <c r="E11" s="45">
        <v>-16.153704199010278</v>
      </c>
      <c r="F11" s="45">
        <v>1102.6286934213495</v>
      </c>
      <c r="G11" s="45">
        <f t="shared" si="0"/>
        <v>1.6830577208155657</v>
      </c>
      <c r="H11" s="63">
        <v>-7.3896880951464941E-3</v>
      </c>
    </row>
    <row r="12" spans="1:8" ht="12" customHeight="1" x14ac:dyDescent="0.25">
      <c r="A12" s="16" t="s">
        <v>20</v>
      </c>
      <c r="B12" s="56">
        <v>2147.810528</v>
      </c>
      <c r="C12" s="41">
        <v>-1.9394865205760397</v>
      </c>
      <c r="D12" s="42">
        <v>33.288822896544048</v>
      </c>
      <c r="E12" s="41">
        <v>30.703704143031104</v>
      </c>
      <c r="F12" s="41">
        <v>2807.2679180699938</v>
      </c>
      <c r="G12" s="41">
        <f t="shared" si="0"/>
        <v>4.2850272009927171</v>
      </c>
      <c r="H12" s="61">
        <v>2.2940100309465045E-2</v>
      </c>
    </row>
    <row r="13" spans="1:8" ht="12" customHeight="1" x14ac:dyDescent="0.25">
      <c r="A13" s="18" t="s">
        <v>21</v>
      </c>
      <c r="B13" s="62">
        <v>12085.061677</v>
      </c>
      <c r="C13" s="45">
        <v>-3.2993076637106071</v>
      </c>
      <c r="D13" s="46">
        <v>12.494718824898058</v>
      </c>
      <c r="E13" s="45">
        <v>8.7831719454384967</v>
      </c>
      <c r="F13" s="45">
        <v>13146.513423803202</v>
      </c>
      <c r="G13" s="45">
        <f t="shared" si="0"/>
        <v>20.066901080799536</v>
      </c>
      <c r="H13" s="63">
        <v>3.6924007391497898E-2</v>
      </c>
    </row>
    <row r="14" spans="1:8" ht="12" customHeight="1" x14ac:dyDescent="0.25">
      <c r="A14" s="16" t="s">
        <v>22</v>
      </c>
      <c r="B14" s="56">
        <v>746.36183000000005</v>
      </c>
      <c r="C14" s="41">
        <v>5.0157286175820417</v>
      </c>
      <c r="D14" s="42">
        <v>15.476170168091485</v>
      </c>
      <c r="E14" s="41">
        <v>21.268141481700198</v>
      </c>
      <c r="F14" s="41">
        <v>905.09911996980679</v>
      </c>
      <c r="G14" s="41">
        <f t="shared" si="0"/>
        <v>1.3815476334483916</v>
      </c>
      <c r="H14" s="61">
        <v>5.5218872509314185E-3</v>
      </c>
    </row>
    <row r="15" spans="1:8" ht="12" customHeight="1" x14ac:dyDescent="0.25">
      <c r="A15" s="18" t="s">
        <v>23</v>
      </c>
      <c r="B15" s="62">
        <v>9490.5165280000019</v>
      </c>
      <c r="C15" s="45">
        <v>4.584228605082501</v>
      </c>
      <c r="D15" s="46">
        <v>15.830599872854663</v>
      </c>
      <c r="E15" s="45">
        <v>21.140539365664736</v>
      </c>
      <c r="F15" s="45">
        <v>11496.86291060676</v>
      </c>
      <c r="G15" s="45">
        <f t="shared" si="0"/>
        <v>17.54886663325804</v>
      </c>
      <c r="H15" s="63">
        <v>6.9793421023981936E-2</v>
      </c>
    </row>
    <row r="16" spans="1:8" ht="12" customHeight="1" x14ac:dyDescent="0.25">
      <c r="A16" s="16" t="s">
        <v>24</v>
      </c>
      <c r="B16" s="56">
        <v>1337.3966600000001</v>
      </c>
      <c r="C16" s="41">
        <v>-21.059650626734125</v>
      </c>
      <c r="D16" s="42">
        <v>5.9408582132561776</v>
      </c>
      <c r="E16" s="41">
        <v>-16.369916397419331</v>
      </c>
      <c r="F16" s="41">
        <v>1118.4659448561217</v>
      </c>
      <c r="G16" s="41">
        <f t="shared" si="0"/>
        <v>1.7072317772888135</v>
      </c>
      <c r="H16" s="61">
        <v>-7.6157954127869121E-3</v>
      </c>
    </row>
    <row r="17" spans="1:9" ht="12" customHeight="1" x14ac:dyDescent="0.25">
      <c r="A17" s="18" t="s">
        <v>25</v>
      </c>
      <c r="B17" s="62">
        <v>3543.4258840000002</v>
      </c>
      <c r="C17" s="45">
        <v>-58.618001044262762</v>
      </c>
      <c r="D17" s="46">
        <v>70.13494318181813</v>
      </c>
      <c r="E17" s="45">
        <v>-29.594759589155871</v>
      </c>
      <c r="F17" s="45">
        <v>2494.7575124102791</v>
      </c>
      <c r="G17" s="45">
        <f t="shared" si="0"/>
        <v>3.8080098204194401</v>
      </c>
      <c r="H17" s="63">
        <v>-3.6479320723175515E-2</v>
      </c>
    </row>
    <row r="18" spans="1:9" ht="12" customHeight="1" x14ac:dyDescent="0.25">
      <c r="A18" s="16" t="s">
        <v>26</v>
      </c>
      <c r="B18" s="56">
        <v>189.18491899999998</v>
      </c>
      <c r="C18" s="41">
        <v>-21.990138047930785</v>
      </c>
      <c r="D18" s="42">
        <v>12.023603558895573</v>
      </c>
      <c r="E18" s="41">
        <v>-12.610541509972265</v>
      </c>
      <c r="F18" s="41">
        <v>165.32767625889758</v>
      </c>
      <c r="G18" s="41">
        <f t="shared" si="0"/>
        <v>0.25235695719892121</v>
      </c>
      <c r="H18" s="61">
        <v>-8.2990584354518718E-4</v>
      </c>
      <c r="I18" s="19"/>
    </row>
    <row r="19" spans="1:9" ht="12" customHeight="1" x14ac:dyDescent="0.25">
      <c r="A19" s="16"/>
      <c r="B19" s="56"/>
      <c r="C19" s="41"/>
      <c r="D19" s="42"/>
      <c r="E19" s="41"/>
      <c r="F19" s="41"/>
      <c r="G19" s="41"/>
      <c r="H19" s="61"/>
    </row>
    <row r="20" spans="1:9" ht="12" customHeight="1" x14ac:dyDescent="0.3">
      <c r="A20" s="17" t="s">
        <v>27</v>
      </c>
      <c r="B20" s="59">
        <v>24411.267517999997</v>
      </c>
      <c r="C20" s="43">
        <v>-2.2151780192058794</v>
      </c>
      <c r="D20" s="44">
        <v>15.865524774892364</v>
      </c>
      <c r="E20" s="43">
        <v>13.298897138241401</v>
      </c>
      <c r="F20" s="43">
        <v>27657.69687535975</v>
      </c>
      <c r="G20" s="43">
        <f t="shared" ref="G20:G31" si="1">F20*100/F$7</f>
        <v>42.21684103069385</v>
      </c>
      <c r="H20" s="60">
        <v>0.11293135269516094</v>
      </c>
    </row>
    <row r="21" spans="1:9" ht="12" customHeight="1" x14ac:dyDescent="0.25">
      <c r="A21" s="16" t="s">
        <v>28</v>
      </c>
      <c r="B21" s="56">
        <v>18134.885618</v>
      </c>
      <c r="C21" s="41">
        <v>-3.0183590018369983</v>
      </c>
      <c r="D21" s="42">
        <v>13.119797143963837</v>
      </c>
      <c r="E21" s="41">
        <v>9.7054355640092496</v>
      </c>
      <c r="F21" s="41">
        <v>19894.955256261768</v>
      </c>
      <c r="G21" s="41">
        <f t="shared" si="1"/>
        <v>30.36775502860613</v>
      </c>
      <c r="H21" s="61">
        <v>6.1226357701569263E-2</v>
      </c>
    </row>
    <row r="22" spans="1:9" ht="12" customHeight="1" x14ac:dyDescent="0.25">
      <c r="A22" s="18" t="s">
        <v>29</v>
      </c>
      <c r="B22" s="62">
        <v>3697.3038890000003</v>
      </c>
      <c r="C22" s="45">
        <v>-5.2987568256712194</v>
      </c>
      <c r="D22" s="46">
        <v>9.6099749513555537</v>
      </c>
      <c r="E22" s="45">
        <v>3.8020089220040916</v>
      </c>
      <c r="F22" s="45">
        <v>3837.8757127333843</v>
      </c>
      <c r="G22" s="45">
        <f t="shared" si="1"/>
        <v>5.8581518768604504</v>
      </c>
      <c r="H22" s="63">
        <v>4.8899774051906521E-3</v>
      </c>
    </row>
    <row r="23" spans="1:9" ht="12" customHeight="1" x14ac:dyDescent="0.25">
      <c r="A23" s="16" t="s">
        <v>30</v>
      </c>
      <c r="B23" s="56">
        <v>9926.1331570000002</v>
      </c>
      <c r="C23" s="41">
        <v>-3.4917523264851269</v>
      </c>
      <c r="D23" s="42">
        <v>19.144022785005006</v>
      </c>
      <c r="E23" s="41">
        <v>14.983808597541625</v>
      </c>
      <c r="F23" s="41">
        <v>11413.445950381996</v>
      </c>
      <c r="G23" s="41">
        <f t="shared" si="1"/>
        <v>17.421538585483749</v>
      </c>
      <c r="H23" s="61">
        <v>5.1738148947140156E-2</v>
      </c>
    </row>
    <row r="24" spans="1:9" ht="12" customHeight="1" x14ac:dyDescent="0.25">
      <c r="A24" s="18" t="s">
        <v>31</v>
      </c>
      <c r="B24" s="62">
        <v>75.270882</v>
      </c>
      <c r="C24" s="45">
        <v>-0.85202120219176436</v>
      </c>
      <c r="D24" s="46">
        <v>13.247863247863307</v>
      </c>
      <c r="E24" s="45">
        <v>12.282967441962384</v>
      </c>
      <c r="F24" s="45">
        <v>84.516379929337916</v>
      </c>
      <c r="G24" s="45">
        <f t="shared" si="1"/>
        <v>0.12900620727915085</v>
      </c>
      <c r="H24" s="63">
        <v>3.2161691278863666E-4</v>
      </c>
    </row>
    <row r="25" spans="1:9" ht="12" customHeight="1" x14ac:dyDescent="0.25">
      <c r="A25" s="16" t="s">
        <v>32</v>
      </c>
      <c r="B25" s="56">
        <v>1235.8582450000001</v>
      </c>
      <c r="C25" s="41">
        <v>-11.864246637044801</v>
      </c>
      <c r="D25" s="42">
        <v>6.925433973660617</v>
      </c>
      <c r="E25" s="41">
        <v>-5.7604632307049854</v>
      </c>
      <c r="F25" s="41">
        <v>1164.6670852131392</v>
      </c>
      <c r="G25" s="41">
        <f t="shared" si="1"/>
        <v>1.7777534192996727</v>
      </c>
      <c r="H25" s="61">
        <v>-2.4764789526195243E-3</v>
      </c>
    </row>
    <row r="26" spans="1:9" ht="12" customHeight="1" x14ac:dyDescent="0.25">
      <c r="A26" s="18" t="s">
        <v>33</v>
      </c>
      <c r="B26" s="62">
        <v>3029.4137460000002</v>
      </c>
      <c r="C26" s="45">
        <v>5.2479820074989902</v>
      </c>
      <c r="D26" s="46">
        <v>1.1672502918125502</v>
      </c>
      <c r="E26" s="45">
        <v>6.4764893846083424</v>
      </c>
      <c r="F26" s="45">
        <v>3225.6134056755564</v>
      </c>
      <c r="G26" s="45">
        <f t="shared" si="1"/>
        <v>4.9235917577503887</v>
      </c>
      <c r="H26" s="63">
        <v>6.8250654877981586E-3</v>
      </c>
    </row>
    <row r="27" spans="1:9" ht="12" customHeight="1" x14ac:dyDescent="0.25">
      <c r="A27" s="16" t="s">
        <v>34</v>
      </c>
      <c r="B27" s="56">
        <v>170.905699</v>
      </c>
      <c r="C27" s="41">
        <v>-9.7043686518653089</v>
      </c>
      <c r="D27" s="42">
        <v>9.4066269236101903</v>
      </c>
      <c r="E27" s="41">
        <v>-1.2105954826278804</v>
      </c>
      <c r="F27" s="41">
        <v>168.83672232835241</v>
      </c>
      <c r="G27" s="41">
        <f t="shared" si="1"/>
        <v>0.25771318193271436</v>
      </c>
      <c r="H27" s="61">
        <v>-7.1972098728776451E-5</v>
      </c>
    </row>
    <row r="28" spans="1:9" ht="12" customHeight="1" x14ac:dyDescent="0.25">
      <c r="A28" s="18" t="s">
        <v>35</v>
      </c>
      <c r="B28" s="62">
        <v>6276.3819000000003</v>
      </c>
      <c r="C28" s="45">
        <v>0.10552130767351287</v>
      </c>
      <c r="D28" s="46">
        <v>23.551419124684926</v>
      </c>
      <c r="E28" s="45">
        <v>23.681792197794465</v>
      </c>
      <c r="F28" s="45">
        <v>7762.7416190979848</v>
      </c>
      <c r="G28" s="45">
        <f t="shared" si="1"/>
        <v>11.849086002087725</v>
      </c>
      <c r="H28" s="63">
        <v>5.1704994993591658E-2</v>
      </c>
    </row>
    <row r="29" spans="1:9" ht="12" customHeight="1" x14ac:dyDescent="0.25">
      <c r="A29" s="16" t="s">
        <v>36</v>
      </c>
      <c r="B29" s="56">
        <v>4319.034901</v>
      </c>
      <c r="C29" s="41">
        <v>-0.65441902037110822</v>
      </c>
      <c r="D29" s="42">
        <v>22.482314590885693</v>
      </c>
      <c r="E29" s="41">
        <v>21.680767027612163</v>
      </c>
      <c r="F29" s="41">
        <v>5255.4347957270702</v>
      </c>
      <c r="G29" s="41">
        <f t="shared" si="1"/>
        <v>8.021920853288723</v>
      </c>
      <c r="H29" s="61">
        <v>3.2573912792957745E-2</v>
      </c>
    </row>
    <row r="30" spans="1:9" ht="12" customHeight="1" x14ac:dyDescent="0.25">
      <c r="A30" s="18" t="s">
        <v>37</v>
      </c>
      <c r="B30" s="62">
        <v>1740.8159909999999</v>
      </c>
      <c r="C30" s="45">
        <v>2.0040892503540704</v>
      </c>
      <c r="D30" s="46">
        <v>28.286827940357682</v>
      </c>
      <c r="E30" s="45">
        <v>30.857810468730605</v>
      </c>
      <c r="F30" s="45">
        <v>2277.9936901121341</v>
      </c>
      <c r="G30" s="45">
        <f t="shared" si="1"/>
        <v>3.4771404834530979</v>
      </c>
      <c r="H30" s="63">
        <v>1.8686439013644314E-2</v>
      </c>
    </row>
    <row r="31" spans="1:9" ht="12" customHeight="1" x14ac:dyDescent="0.25">
      <c r="A31" s="16" t="s">
        <v>38</v>
      </c>
      <c r="B31" s="56">
        <v>216.53100799999999</v>
      </c>
      <c r="C31" s="41">
        <v>0</v>
      </c>
      <c r="D31" s="42">
        <v>5.903138482032432</v>
      </c>
      <c r="E31" s="41">
        <v>5.9031384820324604</v>
      </c>
      <c r="F31" s="41">
        <v>229.31313325878077</v>
      </c>
      <c r="G31" s="41">
        <f t="shared" si="1"/>
        <v>0.35002466534590443</v>
      </c>
      <c r="H31" s="61">
        <v>4.4464318698961833E-4</v>
      </c>
    </row>
    <row r="32" spans="1:9" ht="12" customHeight="1" x14ac:dyDescent="0.25">
      <c r="A32" s="16"/>
      <c r="B32" s="56"/>
      <c r="C32" s="41"/>
      <c r="D32" s="42"/>
      <c r="E32" s="41"/>
      <c r="F32" s="41"/>
      <c r="G32" s="41"/>
      <c r="H32" s="61"/>
    </row>
    <row r="33" spans="1:8" ht="12" customHeight="1" x14ac:dyDescent="0.3">
      <c r="A33" s="17" t="s">
        <v>39</v>
      </c>
      <c r="B33" s="59">
        <v>703.96596199999999</v>
      </c>
      <c r="C33" s="43">
        <v>-1.109808472052805</v>
      </c>
      <c r="D33" s="44">
        <v>6.1009427124114666</v>
      </c>
      <c r="E33" s="43">
        <v>4.9234254612612318</v>
      </c>
      <c r="F33" s="43">
        <v>738.62520141172058</v>
      </c>
      <c r="G33" s="43">
        <f>F33*100/F$7</f>
        <v>1.1274410465118399</v>
      </c>
      <c r="H33" s="60">
        <v>1.2056676302774397E-3</v>
      </c>
    </row>
    <row r="34" spans="1:8" ht="12" customHeight="1" x14ac:dyDescent="0.25">
      <c r="A34" s="20"/>
      <c r="B34" s="64"/>
      <c r="C34" s="65"/>
      <c r="D34" s="66"/>
      <c r="E34" s="65"/>
      <c r="F34" s="65"/>
      <c r="G34" s="65"/>
      <c r="H34" s="67"/>
    </row>
    <row r="35" spans="1:8" ht="12" customHeight="1" x14ac:dyDescent="0.3">
      <c r="A35" s="21" t="s">
        <v>40</v>
      </c>
      <c r="B35" s="59">
        <v>873.04977200000008</v>
      </c>
      <c r="C35" s="43">
        <v>-0.1083199750025301</v>
      </c>
      <c r="D35" s="44">
        <v>5.5945347820244251</v>
      </c>
      <c r="E35" s="43">
        <v>5.4801548083444942</v>
      </c>
      <c r="F35" s="43">
        <v>920.89425105949874</v>
      </c>
      <c r="G35" s="43">
        <f>F35*100/F$7</f>
        <v>1.4056573972250914</v>
      </c>
      <c r="H35" s="60">
        <v>1.6643336861575033E-3</v>
      </c>
    </row>
    <row r="36" spans="1:8" ht="12" customHeight="1" x14ac:dyDescent="0.25">
      <c r="A36" s="16"/>
      <c r="B36" s="56"/>
      <c r="C36" s="41"/>
      <c r="D36" s="42"/>
      <c r="E36" s="41"/>
      <c r="F36" s="41"/>
      <c r="G36" s="41"/>
      <c r="H36" s="61"/>
    </row>
    <row r="37" spans="1:8" ht="12" customHeight="1" x14ac:dyDescent="0.3">
      <c r="A37" s="15" t="s">
        <v>41</v>
      </c>
      <c r="B37" s="53">
        <v>33723.072938000005</v>
      </c>
      <c r="C37" s="22">
        <v>1.3929035576209827</v>
      </c>
      <c r="D37" s="40">
        <v>-5.6265514090644473</v>
      </c>
      <c r="E37" s="22">
        <v>-4.3120202861916965</v>
      </c>
      <c r="F37" s="22">
        <v>32268.927191786221</v>
      </c>
      <c r="G37" s="22">
        <f>F37*100/F$7</f>
        <v>49.255445080112203</v>
      </c>
      <c r="H37" s="68">
        <v>5.0584389203956776E-2</v>
      </c>
    </row>
    <row r="38" spans="1:8" ht="12" customHeight="1" x14ac:dyDescent="0.25">
      <c r="A38" s="16"/>
      <c r="B38" s="56"/>
      <c r="C38" s="41"/>
      <c r="D38" s="42"/>
      <c r="E38" s="41"/>
      <c r="F38" s="41"/>
      <c r="G38" s="41"/>
      <c r="H38" s="61"/>
    </row>
    <row r="39" spans="1:8" ht="12" customHeight="1" x14ac:dyDescent="0.25">
      <c r="A39" s="18" t="s">
        <v>42</v>
      </c>
      <c r="B39" s="62">
        <v>1305.3438120000001</v>
      </c>
      <c r="C39" s="45">
        <v>-2.5205538625458672</v>
      </c>
      <c r="D39" s="46">
        <v>10.345143275656881</v>
      </c>
      <c r="E39" s="45">
        <v>7.5638345046905471</v>
      </c>
      <c r="F39" s="45">
        <v>1404.0778576568989</v>
      </c>
      <c r="G39" s="45">
        <f t="shared" ref="G39:G49" si="2">F39*100/F$7</f>
        <v>2.1431911694797425</v>
      </c>
      <c r="H39" s="63">
        <v>-3.434594782671494E-3</v>
      </c>
    </row>
    <row r="40" spans="1:8" ht="12" customHeight="1" x14ac:dyDescent="0.25">
      <c r="A40" s="16" t="s">
        <v>43</v>
      </c>
      <c r="B40" s="56">
        <v>3595.3226110000001</v>
      </c>
      <c r="C40" s="41">
        <v>-9.1611188166822899E-2</v>
      </c>
      <c r="D40" s="42">
        <v>-30.845714012408251</v>
      </c>
      <c r="E40" s="41">
        <v>-30.909067075469764</v>
      </c>
      <c r="F40" s="41">
        <v>2484.0419335864794</v>
      </c>
      <c r="G40" s="41">
        <f t="shared" si="2"/>
        <v>3.791653509559759</v>
      </c>
      <c r="H40" s="69">
        <v>3.8657372857904666E-2</v>
      </c>
    </row>
    <row r="41" spans="1:8" ht="12" customHeight="1" x14ac:dyDescent="0.25">
      <c r="A41" s="18" t="s">
        <v>44</v>
      </c>
      <c r="B41" s="62">
        <v>2879.453857</v>
      </c>
      <c r="C41" s="45">
        <v>3.8483162959766162</v>
      </c>
      <c r="D41" s="46">
        <v>-29.793692780286833</v>
      </c>
      <c r="E41" s="45">
        <v>-27.091932018747201</v>
      </c>
      <c r="F41" s="45">
        <v>2099.3541755503657</v>
      </c>
      <c r="G41" s="45">
        <f t="shared" si="2"/>
        <v>3.2044642724858243</v>
      </c>
      <c r="H41" s="63">
        <v>2.7136802488386597E-2</v>
      </c>
    </row>
    <row r="42" spans="1:8" ht="12" customHeight="1" x14ac:dyDescent="0.25">
      <c r="A42" s="16" t="s">
        <v>45</v>
      </c>
      <c r="B42" s="56">
        <v>1447.3029349999999</v>
      </c>
      <c r="C42" s="41">
        <v>7.5452779838555131</v>
      </c>
      <c r="D42" s="42">
        <v>1.4125175589199301</v>
      </c>
      <c r="E42" s="41">
        <v>9.0643739191667123</v>
      </c>
      <c r="F42" s="41">
        <v>1578.4918847714744</v>
      </c>
      <c r="G42" s="41">
        <f t="shared" si="2"/>
        <v>2.4094175761614589</v>
      </c>
      <c r="H42" s="69">
        <v>-4.5635816848326955E-3</v>
      </c>
    </row>
    <row r="43" spans="1:8" ht="12" customHeight="1" x14ac:dyDescent="0.25">
      <c r="A43" s="18" t="s">
        <v>46</v>
      </c>
      <c r="B43" s="62">
        <v>640.29510100000005</v>
      </c>
      <c r="C43" s="45">
        <v>-2.1284397058948628</v>
      </c>
      <c r="D43" s="46">
        <v>2.1846699654560808</v>
      </c>
      <c r="E43" s="45">
        <v>9.7308765736840996E-3</v>
      </c>
      <c r="F43" s="45">
        <v>640.35740732598572</v>
      </c>
      <c r="G43" s="45">
        <f t="shared" si="2"/>
        <v>0.97744461477531364</v>
      </c>
      <c r="H43" s="63">
        <v>-2.167408220072982E-6</v>
      </c>
    </row>
    <row r="44" spans="1:8" ht="12" customHeight="1" x14ac:dyDescent="0.25">
      <c r="A44" s="16" t="s">
        <v>47</v>
      </c>
      <c r="B44" s="56">
        <v>18336.480476000001</v>
      </c>
      <c r="C44" s="41">
        <v>0.69099548102867914</v>
      </c>
      <c r="D44" s="42">
        <v>-2.1320269944565666</v>
      </c>
      <c r="E44" s="41">
        <v>-1.4557637236138845</v>
      </c>
      <c r="F44" s="41">
        <v>18069.54464504285</v>
      </c>
      <c r="G44" s="41">
        <f t="shared" si="2"/>
        <v>27.58143952529948</v>
      </c>
      <c r="H44" s="69">
        <v>9.2857170615640531E-3</v>
      </c>
    </row>
    <row r="45" spans="1:8" ht="12" customHeight="1" x14ac:dyDescent="0.25">
      <c r="A45" s="18" t="s">
        <v>48</v>
      </c>
      <c r="B45" s="62">
        <v>1278.4925350000001</v>
      </c>
      <c r="C45" s="45">
        <v>-0.84701698278315973</v>
      </c>
      <c r="D45" s="46">
        <v>11.255893435715038</v>
      </c>
      <c r="E45" s="45">
        <v>10.313537123967393</v>
      </c>
      <c r="F45" s="45">
        <v>1410.3503372243767</v>
      </c>
      <c r="G45" s="45">
        <f t="shared" si="2"/>
        <v>2.1527655123457392</v>
      </c>
      <c r="H45" s="63">
        <v>-4.586848604868546E-3</v>
      </c>
    </row>
    <row r="46" spans="1:8" ht="12" customHeight="1" x14ac:dyDescent="0.25">
      <c r="A46" s="16" t="s">
        <v>49</v>
      </c>
      <c r="B46" s="56">
        <v>639.96514200000001</v>
      </c>
      <c r="C46" s="41">
        <v>0</v>
      </c>
      <c r="D46" s="42">
        <v>4.073983541106486</v>
      </c>
      <c r="E46" s="41">
        <v>4.073983541106486</v>
      </c>
      <c r="F46" s="41">
        <v>666.03721655389882</v>
      </c>
      <c r="G46" s="41">
        <f t="shared" si="2"/>
        <v>1.0166423986240185</v>
      </c>
      <c r="H46" s="69">
        <v>-9.0695170688557842E-4</v>
      </c>
    </row>
    <row r="47" spans="1:8" ht="12" customHeight="1" x14ac:dyDescent="0.25">
      <c r="A47" s="18" t="s">
        <v>50</v>
      </c>
      <c r="B47" s="62">
        <v>703.96596199999999</v>
      </c>
      <c r="C47" s="45">
        <v>-1.109808472052805</v>
      </c>
      <c r="D47" s="46">
        <v>6.1009427124114666</v>
      </c>
      <c r="E47" s="45">
        <v>4.9234254612612318</v>
      </c>
      <c r="F47" s="45">
        <v>738.62520141172058</v>
      </c>
      <c r="G47" s="45">
        <f t="shared" si="2"/>
        <v>1.1274410465118399</v>
      </c>
      <c r="H47" s="63">
        <v>-1.2056676302774397E-3</v>
      </c>
    </row>
    <row r="48" spans="1:8" ht="12" customHeight="1" x14ac:dyDescent="0.25">
      <c r="A48" s="16" t="s">
        <v>51</v>
      </c>
      <c r="B48" s="56">
        <v>285.99901899999998</v>
      </c>
      <c r="C48" s="41">
        <v>82.660563553689371</v>
      </c>
      <c r="D48" s="42">
        <v>0.90000000000000568</v>
      </c>
      <c r="E48" s="41">
        <v>84.304508625672582</v>
      </c>
      <c r="F48" s="41">
        <v>527.10908664219392</v>
      </c>
      <c r="G48" s="41">
        <f t="shared" si="2"/>
        <v>0.80458183546124662</v>
      </c>
      <c r="H48" s="69">
        <v>-8.3873336179412124E-3</v>
      </c>
    </row>
    <row r="49" spans="1:9" ht="12" customHeight="1" x14ac:dyDescent="0.25">
      <c r="A49" s="18" t="s">
        <v>52</v>
      </c>
      <c r="B49" s="62">
        <v>2610.4514880000002</v>
      </c>
      <c r="C49" s="45">
        <v>-1.7211835574450873</v>
      </c>
      <c r="D49" s="46">
        <v>3.3294066036713161</v>
      </c>
      <c r="E49" s="45">
        <v>1.5509178472033511</v>
      </c>
      <c r="F49" s="45">
        <v>2650.9374460199779</v>
      </c>
      <c r="G49" s="45">
        <f t="shared" si="2"/>
        <v>4.0464036194077808</v>
      </c>
      <c r="H49" s="63">
        <v>-1.4083577682016775E-3</v>
      </c>
      <c r="I49" s="19"/>
    </row>
    <row r="50" spans="1:9" ht="12" customHeight="1" x14ac:dyDescent="0.25">
      <c r="A50" s="16"/>
      <c r="B50" s="56"/>
      <c r="C50" s="41"/>
      <c r="D50" s="42"/>
      <c r="E50" s="41"/>
      <c r="F50" s="41"/>
      <c r="G50" s="41"/>
      <c r="H50" s="61"/>
    </row>
    <row r="51" spans="1:9" ht="12" customHeight="1" x14ac:dyDescent="0.3">
      <c r="A51" s="15" t="s">
        <v>53</v>
      </c>
      <c r="B51" s="53">
        <f>B7-B37</f>
        <v>29274.590778999991</v>
      </c>
      <c r="C51" s="22">
        <v>-18.861457048610276</v>
      </c>
      <c r="D51" s="22">
        <v>39.959276744537533</v>
      </c>
      <c r="E51" s="22">
        <v>13.560917875820991</v>
      </c>
      <c r="F51" s="22">
        <f>F7-F37</f>
        <v>33244.493993022843</v>
      </c>
      <c r="G51" s="22">
        <f>F51*100/F$7</f>
        <v>50.744554919887797</v>
      </c>
      <c r="H51" s="68">
        <v>0.13809835073481477</v>
      </c>
      <c r="I51" s="19"/>
    </row>
    <row r="52" spans="1:9" ht="12" customHeight="1" x14ac:dyDescent="0.25">
      <c r="A52" s="16"/>
      <c r="B52" s="56"/>
      <c r="C52" s="41"/>
      <c r="D52" s="42"/>
      <c r="E52" s="41"/>
      <c r="F52" s="41"/>
      <c r="G52" s="41"/>
      <c r="H52" s="61"/>
    </row>
    <row r="53" spans="1:9" ht="12" customHeight="1" x14ac:dyDescent="0.25">
      <c r="A53" s="18" t="s">
        <v>54</v>
      </c>
      <c r="B53" s="62">
        <v>6099.9519299999993</v>
      </c>
      <c r="C53" s="45">
        <v>-0.49495659701888428</v>
      </c>
      <c r="D53" s="45">
        <v>8.5057290799071552</v>
      </c>
      <c r="E53" s="45">
        <v>7.9686728156827087</v>
      </c>
      <c r="F53" s="45">
        <v>6586.0371412156219</v>
      </c>
      <c r="G53" s="45">
        <f>F53*100/F$7</f>
        <v>10.052958648941326</v>
      </c>
      <c r="H53" s="63">
        <v>-1.6909119030496196E-2</v>
      </c>
    </row>
    <row r="54" spans="1:9" ht="12" customHeight="1" x14ac:dyDescent="0.25">
      <c r="A54" s="16" t="s">
        <v>55</v>
      </c>
      <c r="B54" s="56">
        <v>6053.1359810000004</v>
      </c>
      <c r="C54" s="41"/>
      <c r="D54" s="41"/>
      <c r="E54" s="41">
        <v>3.525172513179271</v>
      </c>
      <c r="F54" s="41">
        <v>6266.5194667875767</v>
      </c>
      <c r="G54" s="41">
        <f>F54*100/F$7</f>
        <v>9.5652453397451751</v>
      </c>
      <c r="H54" s="61">
        <v>7.4228276793300591E-3</v>
      </c>
    </row>
    <row r="55" spans="1:9" ht="12" customHeight="1" x14ac:dyDescent="0.25">
      <c r="A55" s="18" t="s">
        <v>56</v>
      </c>
      <c r="B55" s="62">
        <v>480.847782</v>
      </c>
      <c r="C55" s="45"/>
      <c r="D55" s="45"/>
      <c r="E55" s="45">
        <v>2.2234861820445815</v>
      </c>
      <c r="F55" s="45">
        <v>491.53936598943784</v>
      </c>
      <c r="G55" s="45">
        <f>F55*100/F$7</f>
        <v>0.75028804342676225</v>
      </c>
      <c r="H55" s="63">
        <v>-3.719209351171915E-4</v>
      </c>
    </row>
    <row r="56" spans="1:9" ht="12" customHeight="1" x14ac:dyDescent="0.25">
      <c r="A56" s="16"/>
      <c r="B56" s="56"/>
      <c r="C56" s="41"/>
      <c r="D56" s="42"/>
      <c r="E56" s="41"/>
      <c r="F56" s="41"/>
      <c r="G56" s="41"/>
      <c r="H56" s="70"/>
    </row>
    <row r="57" spans="1:9" ht="12" customHeight="1" x14ac:dyDescent="0.3">
      <c r="A57" s="15" t="s">
        <v>57</v>
      </c>
      <c r="B57" s="53">
        <v>28746.92704799999</v>
      </c>
      <c r="C57" s="22"/>
      <c r="D57" s="22"/>
      <c r="E57" s="22">
        <v>12.824013844853212</v>
      </c>
      <c r="F57" s="22">
        <v>32433.43695260536</v>
      </c>
      <c r="G57" s="22">
        <f>F57*100/F$7</f>
        <v>49.506553567264881</v>
      </c>
      <c r="H57" s="22"/>
    </row>
    <row r="58" spans="1:9" ht="12" customHeight="1" x14ac:dyDescent="0.25"/>
    <row r="59" spans="1:9" ht="12" customHeight="1" x14ac:dyDescent="0.25">
      <c r="A59" s="23" t="s">
        <v>58</v>
      </c>
      <c r="B59" s="23"/>
      <c r="C59" s="23"/>
    </row>
    <row r="60" spans="1:9" ht="12" customHeight="1" x14ac:dyDescent="0.25">
      <c r="A60" s="23" t="s">
        <v>79</v>
      </c>
      <c r="B60" s="23"/>
      <c r="C60" s="23"/>
    </row>
    <row r="61" spans="1:9" ht="12" customHeight="1" x14ac:dyDescent="0.25">
      <c r="A61" s="23" t="s">
        <v>59</v>
      </c>
      <c r="B61" s="23"/>
      <c r="C61" s="23"/>
    </row>
    <row r="62" spans="1:9" ht="12" customHeight="1" x14ac:dyDescent="0.25">
      <c r="A62" s="23" t="s">
        <v>60</v>
      </c>
      <c r="B62" s="23"/>
      <c r="C62" s="23"/>
    </row>
    <row r="63" spans="1:9" ht="12" customHeight="1" x14ac:dyDescent="0.25">
      <c r="A63" s="23" t="s">
        <v>80</v>
      </c>
      <c r="B63" s="23"/>
      <c r="C63" s="23"/>
    </row>
    <row r="64" spans="1:9" ht="12" customHeight="1" x14ac:dyDescent="0.25">
      <c r="A64" s="23" t="s">
        <v>81</v>
      </c>
      <c r="B64" s="23"/>
      <c r="C64" s="23"/>
    </row>
    <row r="65" spans="1:10" ht="12" customHeight="1" x14ac:dyDescent="0.25">
      <c r="A65" s="23" t="s">
        <v>82</v>
      </c>
      <c r="B65" s="23"/>
      <c r="C65" s="23"/>
    </row>
    <row r="66" spans="1:10" ht="12" customHeight="1" thickBot="1" x14ac:dyDescent="0.3">
      <c r="A66" s="23" t="s">
        <v>61</v>
      </c>
      <c r="B66" s="23"/>
      <c r="C66" s="23"/>
    </row>
    <row r="67" spans="1:10" ht="12" customHeight="1" x14ac:dyDescent="0.25">
      <c r="B67" s="23"/>
      <c r="C67" s="23"/>
      <c r="G67" s="25"/>
      <c r="H67" s="25"/>
      <c r="I67" s="24" t="s">
        <v>91</v>
      </c>
      <c r="J67" s="27" t="s">
        <v>62</v>
      </c>
    </row>
    <row r="68" spans="1:10" ht="12" customHeight="1" thickBot="1" x14ac:dyDescent="0.3">
      <c r="B68" s="23"/>
      <c r="C68" s="23"/>
      <c r="G68" s="25"/>
      <c r="H68" s="25"/>
      <c r="I68" s="26" t="s">
        <v>90</v>
      </c>
      <c r="J68" s="27" t="str">
        <f>I68</f>
        <v>interanual</v>
      </c>
    </row>
    <row r="69" spans="1:10" ht="12" customHeight="1" x14ac:dyDescent="0.25">
      <c r="A69" s="71" t="s">
        <v>64</v>
      </c>
      <c r="G69" s="28" t="s">
        <v>63</v>
      </c>
      <c r="H69" s="29"/>
      <c r="I69" s="24">
        <f t="shared" ref="I69:I73" si="3">J69-100</f>
        <v>12.824013844853212</v>
      </c>
      <c r="J69" s="34">
        <v>112.82401384485321</v>
      </c>
    </row>
    <row r="70" spans="1:10" ht="12" customHeight="1" x14ac:dyDescent="0.25">
      <c r="A70" s="23" t="s">
        <v>84</v>
      </c>
      <c r="G70" s="31" t="s">
        <v>65</v>
      </c>
      <c r="H70" s="32"/>
      <c r="I70" s="33">
        <f t="shared" si="3"/>
        <v>5.2546431141795154</v>
      </c>
      <c r="J70" s="35">
        <v>105.25464311417952</v>
      </c>
    </row>
    <row r="71" spans="1:10" ht="12" customHeight="1" x14ac:dyDescent="0.25">
      <c r="A71" s="23" t="s">
        <v>85</v>
      </c>
      <c r="G71" s="31" t="s">
        <v>66</v>
      </c>
      <c r="H71" s="32"/>
      <c r="I71" s="33">
        <f t="shared" si="3"/>
        <v>-4.615776728308731</v>
      </c>
      <c r="J71" s="34">
        <v>95.384223271691269</v>
      </c>
    </row>
    <row r="72" spans="1:10" ht="12" customHeight="1" x14ac:dyDescent="0.25">
      <c r="A72" s="23" t="s">
        <v>86</v>
      </c>
      <c r="G72" s="31" t="s">
        <v>67</v>
      </c>
      <c r="H72" s="32"/>
      <c r="I72" s="33">
        <f t="shared" si="3"/>
        <v>18.283726569211197</v>
      </c>
      <c r="J72" s="34">
        <f>J69/J71*100</f>
        <v>118.2837265692112</v>
      </c>
    </row>
    <row r="73" spans="1:10" ht="12" customHeight="1" x14ac:dyDescent="0.25">
      <c r="A73" s="23" t="s">
        <v>87</v>
      </c>
      <c r="G73" s="31" t="s">
        <v>77</v>
      </c>
      <c r="H73" s="32"/>
      <c r="I73" s="33">
        <f t="shared" si="3"/>
        <v>7.1914839162605944</v>
      </c>
      <c r="J73" s="34">
        <f>J69/J70*100</f>
        <v>107.19148391626059</v>
      </c>
    </row>
    <row r="74" spans="1:10" ht="12" customHeight="1" thickBot="1" x14ac:dyDescent="0.3">
      <c r="A74" s="23" t="s">
        <v>88</v>
      </c>
      <c r="G74" s="36" t="s">
        <v>68</v>
      </c>
      <c r="H74" s="37"/>
      <c r="I74" s="26">
        <f>J74-100</f>
        <v>12.378630594849696</v>
      </c>
      <c r="J74" s="34">
        <f>J73/J71*100</f>
        <v>112.3786305948497</v>
      </c>
    </row>
    <row r="75" spans="1:10" ht="12" customHeight="1" x14ac:dyDescent="0.25">
      <c r="G75" s="25"/>
      <c r="H75" s="25"/>
      <c r="I75" s="38"/>
      <c r="J75" s="34"/>
    </row>
    <row r="76" spans="1:10" ht="12" customHeight="1" x14ac:dyDescent="0.25"/>
    <row r="77" spans="1:10" ht="12" customHeight="1" x14ac:dyDescent="0.25"/>
    <row r="79" spans="1:10" x14ac:dyDescent="0.25">
      <c r="H79" s="39"/>
    </row>
    <row r="82" spans="1:1" x14ac:dyDescent="0.25">
      <c r="A82" s="30"/>
    </row>
  </sheetData>
  <pageMargins left="0.46" right="0.24" top="0.4" bottom="0.24" header="0" footer="0"/>
  <pageSetup paperSize="9" scale="9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95A15-3285-4C9D-B741-3BF0DA103CFC}">
  <sheetPr>
    <pageSetUpPr fitToPage="1"/>
  </sheetPr>
  <dimension ref="A1:O65"/>
  <sheetViews>
    <sheetView showGridLines="0" tabSelected="1" topLeftCell="A19" zoomScaleNormal="100" workbookViewId="0">
      <selection activeCell="N31" sqref="N31"/>
    </sheetView>
  </sheetViews>
  <sheetFormatPr baseColWidth="10" defaultColWidth="11.453125" defaultRowHeight="12.5" x14ac:dyDescent="0.25"/>
  <cols>
    <col min="1" max="1" width="15.90625" style="72" customWidth="1"/>
    <col min="2" max="2" width="15.08984375" style="72" customWidth="1"/>
    <col min="3" max="3" width="10.08984375" style="72" customWidth="1"/>
    <col min="4" max="4" width="11.453125" style="72"/>
    <col min="5" max="5" width="9.453125" style="72" customWidth="1"/>
    <col min="6" max="6" width="10.453125" style="72" customWidth="1"/>
    <col min="7" max="7" width="13.6328125" style="72" customWidth="1"/>
    <col min="8" max="8" width="14.6328125" style="72" customWidth="1"/>
    <col min="9" max="9" width="6.08984375" style="72" customWidth="1"/>
    <col min="10" max="10" width="9.54296875" style="72" customWidth="1"/>
    <col min="11" max="16384" width="11.453125" style="72"/>
  </cols>
  <sheetData>
    <row r="1" spans="1:15" ht="18" x14ac:dyDescent="0.4">
      <c r="B1" s="73" t="str">
        <f>'[1]Cuadro 1 pwp. INDICAD. EVO R.A.'!C2</f>
        <v>RENTA AGRARIA 1990-2023</v>
      </c>
      <c r="C1" s="74"/>
      <c r="D1" s="75"/>
      <c r="E1" s="76"/>
    </row>
    <row r="4" spans="1:15" ht="29" customHeight="1" x14ac:dyDescent="0.25">
      <c r="A4" s="77"/>
      <c r="B4" s="119" t="s">
        <v>0</v>
      </c>
      <c r="C4" s="119" t="s">
        <v>1</v>
      </c>
      <c r="D4" s="121" t="s">
        <v>2</v>
      </c>
      <c r="E4" s="122"/>
      <c r="F4" s="119" t="s">
        <v>3</v>
      </c>
      <c r="G4" s="125" t="s">
        <v>69</v>
      </c>
      <c r="H4" s="122"/>
    </row>
    <row r="5" spans="1:15" ht="29" customHeight="1" x14ac:dyDescent="0.25">
      <c r="A5" s="128" t="s">
        <v>4</v>
      </c>
      <c r="B5" s="120"/>
      <c r="C5" s="120"/>
      <c r="D5" s="123"/>
      <c r="E5" s="124"/>
      <c r="F5" s="120"/>
      <c r="G5" s="126"/>
      <c r="H5" s="127"/>
      <c r="I5" s="78"/>
      <c r="J5" s="78"/>
      <c r="K5" s="78"/>
    </row>
    <row r="6" spans="1:15" ht="77.400000000000006" customHeight="1" x14ac:dyDescent="0.25">
      <c r="A6" s="129"/>
      <c r="B6" s="79" t="s">
        <v>5</v>
      </c>
      <c r="C6" s="80" t="s">
        <v>6</v>
      </c>
      <c r="D6" s="81" t="s">
        <v>70</v>
      </c>
      <c r="E6" s="82" t="s">
        <v>7</v>
      </c>
      <c r="F6" s="83" t="s">
        <v>8</v>
      </c>
      <c r="G6" s="84" t="s">
        <v>71</v>
      </c>
      <c r="H6" s="82" t="s">
        <v>7</v>
      </c>
      <c r="I6" s="78"/>
      <c r="J6" s="78"/>
      <c r="K6" s="78"/>
    </row>
    <row r="7" spans="1:15" x14ac:dyDescent="0.25">
      <c r="A7" s="85">
        <v>1990</v>
      </c>
      <c r="B7" s="86">
        <v>13765.701580313249</v>
      </c>
      <c r="C7" s="87">
        <f>VLOOKUP(A7,[1]ALI!$B$9:$C$53,2,0)</f>
        <v>1286.6326591857135</v>
      </c>
      <c r="D7" s="86">
        <f t="shared" ref="D7:D30" si="0">+B7*1000/C7</f>
        <v>10699.014580451667</v>
      </c>
      <c r="E7" s="88">
        <f t="shared" ref="E7:E30" si="1">+D7*100/$D$7</f>
        <v>100</v>
      </c>
      <c r="F7" s="89">
        <v>100</v>
      </c>
      <c r="G7" s="90">
        <f t="shared" ref="G7:G30" si="2">+D7*100/F7</f>
        <v>10699.014580451667</v>
      </c>
      <c r="H7" s="89">
        <f t="shared" ref="H7:H30" si="3">+G7*100/$G$7</f>
        <v>100</v>
      </c>
      <c r="I7" s="78"/>
      <c r="J7" s="78"/>
      <c r="K7" s="78"/>
    </row>
    <row r="8" spans="1:15" x14ac:dyDescent="0.25">
      <c r="A8" s="91">
        <v>1991</v>
      </c>
      <c r="B8" s="87">
        <v>13717.066409469549</v>
      </c>
      <c r="C8" s="87">
        <f>VLOOKUP(A8,[1]ALI!$B$9:$C$53,2,0)</f>
        <v>1209.265371073071</v>
      </c>
      <c r="D8" s="87">
        <f t="shared" si="0"/>
        <v>11343.305396479993</v>
      </c>
      <c r="E8" s="92">
        <f t="shared" si="1"/>
        <v>106.02196409009031</v>
      </c>
      <c r="F8" s="93">
        <v>106.939005609353</v>
      </c>
      <c r="G8" s="94">
        <f t="shared" si="2"/>
        <v>10607.266573916873</v>
      </c>
      <c r="H8" s="93">
        <f t="shared" si="3"/>
        <v>99.142463019889448</v>
      </c>
      <c r="I8" s="78"/>
      <c r="J8" s="78"/>
      <c r="K8" s="78"/>
      <c r="L8" s="95"/>
    </row>
    <row r="9" spans="1:15" x14ac:dyDescent="0.25">
      <c r="A9" s="91">
        <v>1992</v>
      </c>
      <c r="B9" s="87">
        <v>12374.319489782796</v>
      </c>
      <c r="C9" s="87">
        <f>VLOOKUP(A9,[1]ALI!$B$9:$C$53,2,0)</f>
        <v>1176.0241067594586</v>
      </c>
      <c r="D9" s="87">
        <f t="shared" si="0"/>
        <v>10522.164825243512</v>
      </c>
      <c r="E9" s="92">
        <f t="shared" si="1"/>
        <v>98.34704632021645</v>
      </c>
      <c r="F9" s="93">
        <v>114.1143559196919</v>
      </c>
      <c r="G9" s="94">
        <f t="shared" si="2"/>
        <v>9220.7196372807794</v>
      </c>
      <c r="H9" s="93">
        <f t="shared" si="3"/>
        <v>86.182886918652272</v>
      </c>
      <c r="I9" s="78"/>
      <c r="J9" s="78"/>
      <c r="K9" s="78"/>
      <c r="L9" s="95"/>
    </row>
    <row r="10" spans="1:15" x14ac:dyDescent="0.25">
      <c r="A10" s="91">
        <v>1993</v>
      </c>
      <c r="B10" s="87">
        <v>14640.298747586936</v>
      </c>
      <c r="C10" s="87">
        <f>VLOOKUP(A10,[1]ALI!$B$9:$C$53,2,0)</f>
        <v>1126.6736491228069</v>
      </c>
      <c r="D10" s="87">
        <f t="shared" si="0"/>
        <v>12994.267469542239</v>
      </c>
      <c r="E10" s="92">
        <f t="shared" si="1"/>
        <v>121.45293729465762</v>
      </c>
      <c r="F10" s="93">
        <v>119.29103750160843</v>
      </c>
      <c r="G10" s="94">
        <f t="shared" si="2"/>
        <v>10892.911774169987</v>
      </c>
      <c r="H10" s="93">
        <f t="shared" si="3"/>
        <v>101.8122902091618</v>
      </c>
      <c r="I10" s="78"/>
      <c r="J10" s="78"/>
      <c r="K10" s="78"/>
      <c r="L10" s="95"/>
    </row>
    <row r="11" spans="1:15" x14ac:dyDescent="0.25">
      <c r="A11" s="91">
        <v>1994</v>
      </c>
      <c r="B11" s="87">
        <v>16772.110456402585</v>
      </c>
      <c r="C11" s="87">
        <f>VLOOKUP(A11,[1]ALI!$B$9:$C$53,2,0)</f>
        <v>1114.2030360858014</v>
      </c>
      <c r="D11" s="87">
        <f t="shared" si="0"/>
        <v>15053.010908427479</v>
      </c>
      <c r="E11" s="92">
        <f t="shared" si="1"/>
        <v>140.69530231252386</v>
      </c>
      <c r="F11" s="93">
        <v>123.92026890954705</v>
      </c>
      <c r="G11" s="94">
        <f t="shared" si="2"/>
        <v>12147.335573823764</v>
      </c>
      <c r="H11" s="93">
        <f t="shared" si="3"/>
        <v>113.53695690833385</v>
      </c>
      <c r="I11" s="78"/>
      <c r="J11" s="78"/>
      <c r="K11" s="78"/>
      <c r="L11" s="95"/>
      <c r="M11" s="78"/>
      <c r="N11" s="78"/>
      <c r="O11" s="78"/>
    </row>
    <row r="12" spans="1:15" x14ac:dyDescent="0.25">
      <c r="A12" s="85">
        <v>1995</v>
      </c>
      <c r="B12" s="86">
        <v>17341.95172836056</v>
      </c>
      <c r="C12" s="86">
        <f>VLOOKUP(A12,[1]ALI!$B$9:$C$53,2,0)</f>
        <v>1101.9570964912282</v>
      </c>
      <c r="D12" s="86">
        <f t="shared" si="0"/>
        <v>15737.410996834218</v>
      </c>
      <c r="E12" s="88">
        <f t="shared" si="1"/>
        <v>147.09215394087119</v>
      </c>
      <c r="F12" s="89">
        <v>130.03309626082668</v>
      </c>
      <c r="G12" s="90">
        <f t="shared" si="2"/>
        <v>12102.619601756893</v>
      </c>
      <c r="H12" s="89">
        <f t="shared" si="3"/>
        <v>113.11901213659223</v>
      </c>
      <c r="I12" s="78"/>
      <c r="J12" s="78"/>
      <c r="K12" s="78"/>
      <c r="L12" s="95"/>
      <c r="M12" s="78"/>
      <c r="N12" s="78"/>
      <c r="O12" s="78"/>
    </row>
    <row r="13" spans="1:15" x14ac:dyDescent="0.25">
      <c r="A13" s="91">
        <v>1996</v>
      </c>
      <c r="B13" s="87">
        <v>20176.290283172861</v>
      </c>
      <c r="C13" s="87">
        <f>VLOOKUP(A13,[1]ALI!$B$9:$C$53,2,0)</f>
        <v>1104.9544162618304</v>
      </c>
      <c r="D13" s="87">
        <f t="shared" si="0"/>
        <v>18259.839488610978</v>
      </c>
      <c r="E13" s="92">
        <f t="shared" si="1"/>
        <v>170.66842325809904</v>
      </c>
      <c r="F13" s="93">
        <v>134.61267183294061</v>
      </c>
      <c r="G13" s="94">
        <f t="shared" si="2"/>
        <v>13564.725549220304</v>
      </c>
      <c r="H13" s="93">
        <f t="shared" si="3"/>
        <v>126.78481225742621</v>
      </c>
      <c r="I13" s="78"/>
      <c r="J13" s="78"/>
      <c r="K13" s="78"/>
      <c r="L13" s="95"/>
      <c r="M13" s="78"/>
      <c r="N13" s="78"/>
      <c r="O13" s="78"/>
    </row>
    <row r="14" spans="1:15" x14ac:dyDescent="0.25">
      <c r="A14" s="91">
        <v>1997</v>
      </c>
      <c r="B14" s="87">
        <v>21059.06922195377</v>
      </c>
      <c r="C14" s="87">
        <f>VLOOKUP(A14,[1]ALI!$B$9:$C$53,2,0)</f>
        <v>1117.2652236842105</v>
      </c>
      <c r="D14" s="87">
        <f t="shared" si="0"/>
        <v>18848.764622343617</v>
      </c>
      <c r="E14" s="92">
        <f t="shared" si="1"/>
        <v>176.1729034072211</v>
      </c>
      <c r="F14" s="93">
        <v>137.73368413382886</v>
      </c>
      <c r="G14" s="94">
        <f t="shared" si="2"/>
        <v>13684.934619209942</v>
      </c>
      <c r="H14" s="93">
        <f t="shared" si="3"/>
        <v>127.90836498357423</v>
      </c>
      <c r="I14" s="78"/>
      <c r="J14" s="78"/>
      <c r="K14" s="78"/>
      <c r="L14" s="95"/>
      <c r="M14" s="78"/>
      <c r="N14" s="78"/>
      <c r="O14" s="78"/>
    </row>
    <row r="15" spans="1:15" x14ac:dyDescent="0.25">
      <c r="A15" s="91">
        <v>1998</v>
      </c>
      <c r="B15" s="87">
        <v>21484.011656587692</v>
      </c>
      <c r="C15" s="87">
        <f>VLOOKUP(A15,[1]ALI!$B$9:$C$53,2,0)</f>
        <v>1160.4163000022272</v>
      </c>
      <c r="D15" s="87">
        <f t="shared" si="0"/>
        <v>18514.055392488419</v>
      </c>
      <c r="E15" s="92">
        <f t="shared" si="1"/>
        <v>173.0444916517427</v>
      </c>
      <c r="F15" s="93">
        <v>141.04310151245272</v>
      </c>
      <c r="G15" s="94">
        <f t="shared" si="2"/>
        <v>13126.523164873688</v>
      </c>
      <c r="H15" s="93">
        <f t="shared" si="3"/>
        <v>122.68908567390271</v>
      </c>
      <c r="I15" s="78"/>
      <c r="J15" s="78"/>
      <c r="K15" s="78"/>
      <c r="L15" s="95"/>
      <c r="M15" s="78"/>
      <c r="N15" s="78"/>
      <c r="O15" s="78"/>
    </row>
    <row r="16" spans="1:15" x14ac:dyDescent="0.25">
      <c r="A16" s="96">
        <v>1999</v>
      </c>
      <c r="B16" s="97">
        <v>19833.783999999996</v>
      </c>
      <c r="C16" s="97">
        <f>VLOOKUP(A16,[1]ALI!$B$9:$C$53,2,0)</f>
        <v>1112.739337368421</v>
      </c>
      <c r="D16" s="97">
        <f t="shared" si="0"/>
        <v>17824.285826819076</v>
      </c>
      <c r="E16" s="98">
        <f t="shared" si="1"/>
        <v>166.59745337094969</v>
      </c>
      <c r="F16" s="99">
        <v>144.85126525328891</v>
      </c>
      <c r="G16" s="100">
        <f t="shared" si="2"/>
        <v>12305.233092476814</v>
      </c>
      <c r="H16" s="99">
        <f t="shared" si="3"/>
        <v>115.01277056823433</v>
      </c>
      <c r="I16" s="78"/>
      <c r="J16" s="78"/>
      <c r="K16" s="78"/>
      <c r="L16" s="95"/>
    </row>
    <row r="17" spans="1:12" x14ac:dyDescent="0.25">
      <c r="A17" s="85">
        <v>2000</v>
      </c>
      <c r="B17" s="86">
        <v>21207.599999999999</v>
      </c>
      <c r="C17" s="86">
        <f>VLOOKUP(A17,[1]ALI!$B$9:$C$53,2,0)</f>
        <v>1101.4512295783284</v>
      </c>
      <c r="D17" s="86">
        <f t="shared" si="0"/>
        <v>19254.234259758341</v>
      </c>
      <c r="E17" s="88">
        <f t="shared" si="1"/>
        <v>179.96268829222876</v>
      </c>
      <c r="F17" s="89">
        <f>HLOOKUP(A17,'[1]SERIE DEFLACT PIB DEFINITIVA'!$E$8:$AC$11,4,0)</f>
        <v>149.92105953715404</v>
      </c>
      <c r="G17" s="90">
        <f t="shared" si="2"/>
        <v>12842.915010873892</v>
      </c>
      <c r="H17" s="89">
        <f t="shared" si="3"/>
        <v>120.03829805353642</v>
      </c>
      <c r="I17" s="78"/>
      <c r="J17" s="78"/>
      <c r="K17" s="78"/>
      <c r="L17" s="95"/>
    </row>
    <row r="18" spans="1:12" x14ac:dyDescent="0.25">
      <c r="A18" s="91">
        <v>2001</v>
      </c>
      <c r="B18" s="87">
        <v>23775.5</v>
      </c>
      <c r="C18" s="87">
        <f>VLOOKUP(A18,[1]ALI!$B$9:$C$53,2,0)</f>
        <v>1098.7380544388184</v>
      </c>
      <c r="D18" s="87">
        <f t="shared" si="0"/>
        <v>21638.915575872506</v>
      </c>
      <c r="E18" s="92">
        <f t="shared" si="1"/>
        <v>202.25148225715384</v>
      </c>
      <c r="F18" s="93">
        <f>HLOOKUP(A18,'[1]SERIE DEFLACT PIB DEFINITIVA'!$E$8:$AC$11,4,0)</f>
        <v>156.20606250932354</v>
      </c>
      <c r="G18" s="94">
        <f t="shared" si="2"/>
        <v>13852.801375478582</v>
      </c>
      <c r="H18" s="93">
        <f t="shared" si="3"/>
        <v>129.47735766982922</v>
      </c>
      <c r="I18" s="78"/>
      <c r="J18" s="78"/>
      <c r="K18" s="78"/>
      <c r="L18" s="95"/>
    </row>
    <row r="19" spans="1:12" x14ac:dyDescent="0.25">
      <c r="A19" s="91">
        <v>2002</v>
      </c>
      <c r="B19" s="87">
        <v>23374.400000000001</v>
      </c>
      <c r="C19" s="87">
        <f>VLOOKUP(A19,[1]ALI!$B$9:$C$53,2,0)</f>
        <v>1069.3139203287271</v>
      </c>
      <c r="D19" s="87">
        <f t="shared" si="0"/>
        <v>21859.249707339703</v>
      </c>
      <c r="E19" s="92">
        <f t="shared" si="1"/>
        <v>204.31086940734778</v>
      </c>
      <c r="F19" s="93">
        <f>HLOOKUP(A19,'[1]SERIE DEFLACT PIB DEFINITIVA'!$E$8:$AC$11,4,0)</f>
        <v>163.00585219933157</v>
      </c>
      <c r="G19" s="94">
        <f t="shared" si="2"/>
        <v>13410.101178827088</v>
      </c>
      <c r="H19" s="93">
        <f t="shared" si="3"/>
        <v>125.33959158564835</v>
      </c>
      <c r="I19" s="78"/>
      <c r="J19" s="78"/>
      <c r="K19" s="78"/>
      <c r="L19" s="95"/>
    </row>
    <row r="20" spans="1:12" x14ac:dyDescent="0.25">
      <c r="A20" s="91">
        <v>2003</v>
      </c>
      <c r="B20" s="87">
        <v>26323.9</v>
      </c>
      <c r="C20" s="87">
        <f>VLOOKUP(A20,[1]ALI!$B$9:$C$53,2,0)</f>
        <v>1022.6649342105263</v>
      </c>
      <c r="D20" s="87">
        <f t="shared" si="0"/>
        <v>25740.493410308864</v>
      </c>
      <c r="E20" s="92">
        <f t="shared" si="1"/>
        <v>240.58751595067187</v>
      </c>
      <c r="F20" s="93">
        <f>HLOOKUP(A20,'[1]SERIE DEFLACT PIB DEFINITIVA'!$E$8:$AC$11,4,0)</f>
        <v>169.79114956870413</v>
      </c>
      <c r="G20" s="94">
        <f t="shared" si="2"/>
        <v>15160.091368539357</v>
      </c>
      <c r="H20" s="93">
        <f t="shared" si="3"/>
        <v>141.69614644921216</v>
      </c>
      <c r="I20" s="78"/>
      <c r="J20" s="78"/>
      <c r="K20" s="78"/>
      <c r="L20" s="95"/>
    </row>
    <row r="21" spans="1:12" x14ac:dyDescent="0.25">
      <c r="A21" s="96">
        <v>2004</v>
      </c>
      <c r="B21" s="97">
        <v>25422.799999999999</v>
      </c>
      <c r="C21" s="97">
        <f>VLOOKUP(A21,[1]ALI!$B$9:$C$53,2,0)</f>
        <v>1032.1562896067383</v>
      </c>
      <c r="D21" s="97">
        <f t="shared" si="0"/>
        <v>24630.765956661795</v>
      </c>
      <c r="E21" s="98">
        <f t="shared" si="1"/>
        <v>230.21527610276411</v>
      </c>
      <c r="F21" s="99">
        <f>HLOOKUP(A21,'[1]SERIE DEFLACT PIB DEFINITIVA'!$E$8:$AC$11,4,0)</f>
        <v>176.65519677129544</v>
      </c>
      <c r="G21" s="100">
        <f t="shared" si="2"/>
        <v>13942.848218923174</v>
      </c>
      <c r="H21" s="99">
        <f t="shared" si="3"/>
        <v>130.31899446513856</v>
      </c>
      <c r="I21" s="78"/>
      <c r="J21" s="78"/>
      <c r="K21" s="78"/>
      <c r="L21" s="95"/>
    </row>
    <row r="22" spans="1:12" x14ac:dyDescent="0.25">
      <c r="A22" s="85">
        <v>2005</v>
      </c>
      <c r="B22" s="86">
        <v>23074</v>
      </c>
      <c r="C22" s="86">
        <f>VLOOKUP(A22,[1]ALI!$B$9:$C$53,2,0)</f>
        <v>1017.2341710526316</v>
      </c>
      <c r="D22" s="86">
        <f t="shared" si="0"/>
        <v>22683.0759884158</v>
      </c>
      <c r="E22" s="88">
        <f t="shared" si="1"/>
        <v>212.01088958099371</v>
      </c>
      <c r="F22" s="89">
        <f>HLOOKUP(A22,'[1]SERIE DEFLACT PIB DEFINITIVA'!$E$8:$AC$11,4,0)</f>
        <v>184.32900042084836</v>
      </c>
      <c r="G22" s="90">
        <f t="shared" si="2"/>
        <v>12305.755435459007</v>
      </c>
      <c r="H22" s="89">
        <f t="shared" si="3"/>
        <v>115.01765272797216</v>
      </c>
      <c r="I22" s="78"/>
      <c r="J22" s="78"/>
      <c r="K22" s="78"/>
      <c r="L22" s="95"/>
    </row>
    <row r="23" spans="1:12" x14ac:dyDescent="0.25">
      <c r="A23" s="91">
        <v>2006</v>
      </c>
      <c r="B23" s="87">
        <v>22863.5</v>
      </c>
      <c r="C23" s="87">
        <f>VLOOKUP(A23,[1]ALI!$B$9:$C$53,2,0)</f>
        <v>1013.2863266929686</v>
      </c>
      <c r="D23" s="87">
        <f t="shared" si="0"/>
        <v>22563.711162094627</v>
      </c>
      <c r="E23" s="92">
        <f t="shared" si="1"/>
        <v>210.89522770929884</v>
      </c>
      <c r="F23" s="93">
        <f>HLOOKUP(A23,'[1]SERIE DEFLACT PIB DEFINITIVA'!$E$8:$AC$11,4,0)</f>
        <v>191.96111151615801</v>
      </c>
      <c r="G23" s="94">
        <f t="shared" si="2"/>
        <v>11754.313664825473</v>
      </c>
      <c r="H23" s="93">
        <f t="shared" si="3"/>
        <v>109.86351664855152</v>
      </c>
      <c r="I23" s="78"/>
      <c r="J23" s="78"/>
      <c r="K23" s="78"/>
      <c r="L23" s="95"/>
    </row>
    <row r="24" spans="1:12" x14ac:dyDescent="0.25">
      <c r="A24" s="91">
        <v>2007</v>
      </c>
      <c r="B24" s="87">
        <v>26149.9</v>
      </c>
      <c r="C24" s="87">
        <f>VLOOKUP(A24,[1]ALI!$B$9:$C$53,2,0)</f>
        <v>998.23414912280703</v>
      </c>
      <c r="D24" s="87">
        <f t="shared" si="0"/>
        <v>26196.158509483055</v>
      </c>
      <c r="E24" s="92">
        <f t="shared" si="1"/>
        <v>244.84646050811497</v>
      </c>
      <c r="F24" s="93">
        <f>HLOOKUP(A24,'[1]SERIE DEFLACT PIB DEFINITIVA'!$E$8:$AC$11,4,0)</f>
        <v>198.23379069327663</v>
      </c>
      <c r="G24" s="94">
        <f t="shared" si="2"/>
        <v>13214.779588216557</v>
      </c>
      <c r="H24" s="93">
        <f t="shared" si="3"/>
        <v>123.51398802990215</v>
      </c>
      <c r="I24" s="78"/>
      <c r="J24" s="78"/>
      <c r="K24" s="78"/>
      <c r="L24" s="95"/>
    </row>
    <row r="25" spans="1:12" x14ac:dyDescent="0.25">
      <c r="A25" s="91">
        <v>2008</v>
      </c>
      <c r="B25" s="87">
        <v>23031.600470999994</v>
      </c>
      <c r="C25" s="87">
        <f>VLOOKUP(A25,[1]ALI!$B$9:$C$53,2,0)</f>
        <v>1012.3963046605141</v>
      </c>
      <c r="D25" s="87">
        <f t="shared" si="0"/>
        <v>22749.589627081026</v>
      </c>
      <c r="E25" s="92">
        <f t="shared" si="1"/>
        <v>212.63256962605834</v>
      </c>
      <c r="F25" s="93">
        <f>HLOOKUP(A25,'[1]SERIE DEFLACT PIB DEFINITIVA'!$E$8:$AC$11,4,0)</f>
        <v>202.94191598214303</v>
      </c>
      <c r="G25" s="94">
        <f t="shared" si="2"/>
        <v>11209.901866247668</v>
      </c>
      <c r="H25" s="93">
        <f t="shared" si="3"/>
        <v>104.77508729382845</v>
      </c>
      <c r="I25" s="78"/>
      <c r="J25" s="78"/>
      <c r="K25" s="78"/>
      <c r="L25" s="95"/>
    </row>
    <row r="26" spans="1:12" x14ac:dyDescent="0.25">
      <c r="A26" s="96">
        <v>2009</v>
      </c>
      <c r="B26" s="97">
        <v>21101.007024999999</v>
      </c>
      <c r="C26" s="97">
        <f>VLOOKUP(A26,[1]ALI!$B$9:$C$53,2,0)</f>
        <v>922.0262859649124</v>
      </c>
      <c r="D26" s="97">
        <f t="shared" si="0"/>
        <v>22885.47229748176</v>
      </c>
      <c r="E26" s="98">
        <f t="shared" si="1"/>
        <v>213.90261809060581</v>
      </c>
      <c r="F26" s="99">
        <f>HLOOKUP(A26,'[1]SERIE DEFLACT PIB DEFINITIVA'!$E$8:$AC$11,4,0)</f>
        <v>203.09595085575918</v>
      </c>
      <c r="G26" s="100">
        <f t="shared" si="2"/>
        <v>11268.305547723723</v>
      </c>
      <c r="H26" s="99">
        <f t="shared" si="3"/>
        <v>105.32096636555872</v>
      </c>
      <c r="I26" s="78"/>
      <c r="J26" s="78"/>
      <c r="K26" s="78"/>
      <c r="L26" s="95"/>
    </row>
    <row r="27" spans="1:12" x14ac:dyDescent="0.25">
      <c r="A27" s="85">
        <v>2010</v>
      </c>
      <c r="B27" s="86">
        <v>23433.189791000001</v>
      </c>
      <c r="C27" s="86">
        <f>VLOOKUP(A27,[1]ALI!$B$9:$C$53,2,0)</f>
        <v>963.768746001257</v>
      </c>
      <c r="D27" s="86">
        <f t="shared" si="0"/>
        <v>24314.120880372935</v>
      </c>
      <c r="E27" s="88">
        <f t="shared" si="1"/>
        <v>227.25570376170563</v>
      </c>
      <c r="F27" s="89">
        <f>HLOOKUP(A27,'[1]SERIE DEFLACT PIB DEFINITIVA'!$E$8:$AC$11,4,0)</f>
        <v>203.2578775710254</v>
      </c>
      <c r="G27" s="90">
        <f t="shared" si="2"/>
        <v>11962.203468289554</v>
      </c>
      <c r="H27" s="89">
        <f t="shared" si="3"/>
        <v>111.80659095601084</v>
      </c>
      <c r="I27" s="78"/>
      <c r="J27" s="78"/>
      <c r="K27" s="78"/>
      <c r="L27" s="95"/>
    </row>
    <row r="28" spans="1:12" x14ac:dyDescent="0.25">
      <c r="A28" s="91">
        <v>2011</v>
      </c>
      <c r="B28" s="87">
        <v>22219.195529000004</v>
      </c>
      <c r="C28" s="87">
        <f>VLOOKUP(A28,[1]ALI!$B$9:$C$53,2,0)</f>
        <v>903.30556547606636</v>
      </c>
      <c r="D28" s="87">
        <f t="shared" si="0"/>
        <v>24597.651534771503</v>
      </c>
      <c r="E28" s="92">
        <f t="shared" si="1"/>
        <v>229.90576702002303</v>
      </c>
      <c r="F28" s="93">
        <f>HLOOKUP(A28,'[1]SERIE DEFLACT PIB DEFINITIVA'!$E$8:$AC$11,4,0)</f>
        <v>203.21775986663826</v>
      </c>
      <c r="G28" s="94">
        <f t="shared" si="2"/>
        <v>12104.085563640561</v>
      </c>
      <c r="H28" s="93">
        <f t="shared" si="3"/>
        <v>113.13271397681915</v>
      </c>
      <c r="I28" s="78"/>
      <c r="J28" s="78"/>
      <c r="K28" s="78"/>
      <c r="L28" s="95"/>
    </row>
    <row r="29" spans="1:12" x14ac:dyDescent="0.25">
      <c r="A29" s="91">
        <v>2012</v>
      </c>
      <c r="B29" s="87">
        <v>22193.471736</v>
      </c>
      <c r="C29" s="87">
        <f>VLOOKUP(A29,[1]ALI!$B$9:$C$53,2,0)</f>
        <v>889.65144698269035</v>
      </c>
      <c r="D29" s="87">
        <f t="shared" si="0"/>
        <v>24946.254863374386</v>
      </c>
      <c r="E29" s="92">
        <f t="shared" si="1"/>
        <v>233.16404212546891</v>
      </c>
      <c r="F29" s="93">
        <f>HLOOKUP(A29,'[1]SERIE DEFLACT PIB DEFINITIVA'!$E$8:$AC$11,4,0)</f>
        <v>202.98487249140032</v>
      </c>
      <c r="G29" s="94">
        <f t="shared" si="2"/>
        <v>12289.711325375374</v>
      </c>
      <c r="H29" s="93">
        <f t="shared" si="3"/>
        <v>114.86769396342439</v>
      </c>
      <c r="I29" s="78"/>
      <c r="J29" s="78"/>
      <c r="K29" s="78"/>
      <c r="L29" s="95"/>
    </row>
    <row r="30" spans="1:12" x14ac:dyDescent="0.25">
      <c r="A30" s="91">
        <v>2013</v>
      </c>
      <c r="B30" s="87">
        <v>23161.498985000006</v>
      </c>
      <c r="C30" s="87">
        <f>VLOOKUP(A30,[1]ALI!$B$9:$C$53,2,0)</f>
        <v>841.68</v>
      </c>
      <c r="D30" s="87">
        <f t="shared" si="0"/>
        <v>27518.176723933095</v>
      </c>
      <c r="E30" s="92">
        <f t="shared" si="1"/>
        <v>257.20290889417026</v>
      </c>
      <c r="F30" s="93">
        <f>HLOOKUP(A30,'[1]SERIE DEFLACT PIB DEFINITIVA'!$E$8:$AC$11,4,0)</f>
        <v>203.79211269729805</v>
      </c>
      <c r="G30" s="94">
        <f t="shared" si="2"/>
        <v>13503.06268467177</v>
      </c>
      <c r="H30" s="93">
        <f t="shared" si="3"/>
        <v>126.20847072536401</v>
      </c>
      <c r="I30" s="78"/>
      <c r="J30" s="78"/>
      <c r="K30" s="78"/>
    </row>
    <row r="31" spans="1:12" x14ac:dyDescent="0.25">
      <c r="A31" s="96">
        <v>2014</v>
      </c>
      <c r="B31" s="97">
        <v>23361.054209999998</v>
      </c>
      <c r="C31" s="97">
        <v>824.28</v>
      </c>
      <c r="D31" s="97">
        <v>28341.163451739696</v>
      </c>
      <c r="E31" s="98">
        <v>264.8950820529048</v>
      </c>
      <c r="F31" s="99">
        <f>HLOOKUP(A31,'[1]SERIE DEFLACT PIB DEFINITIVA'!$E$8:$AC$11,4,0)</f>
        <v>203.33625391273702</v>
      </c>
      <c r="G31" s="100">
        <v>13917.713678021051</v>
      </c>
      <c r="H31" s="99">
        <v>130.08407057833455</v>
      </c>
      <c r="I31" s="78"/>
      <c r="J31" s="78"/>
      <c r="K31" s="78"/>
    </row>
    <row r="32" spans="1:12" x14ac:dyDescent="0.25">
      <c r="A32" s="85">
        <v>2015</v>
      </c>
      <c r="B32" s="86">
        <v>24518.816218999997</v>
      </c>
      <c r="C32" s="86">
        <v>818.74312270921882</v>
      </c>
      <c r="D32" s="86">
        <v>29946.897309949058</v>
      </c>
      <c r="E32" s="88">
        <v>279.90332272904357</v>
      </c>
      <c r="F32" s="89">
        <f>HLOOKUP(A32,'[1]SERIE DEFLACT PIB DEFINITIVA'!$E$8:$AC$11,4,0)</f>
        <v>204.44505561069585</v>
      </c>
      <c r="G32" s="90">
        <v>14606.743235232025</v>
      </c>
      <c r="H32" s="89">
        <v>136.52419225524028</v>
      </c>
      <c r="I32" s="78"/>
      <c r="J32" s="78"/>
      <c r="K32" s="78"/>
    </row>
    <row r="33" spans="1:8" x14ac:dyDescent="0.25">
      <c r="A33" s="101">
        <v>2016</v>
      </c>
      <c r="B33" s="102">
        <v>27646.777950999996</v>
      </c>
      <c r="C33" s="87">
        <v>829.51</v>
      </c>
      <c r="D33" s="103">
        <v>33329.047209798555</v>
      </c>
      <c r="E33" s="87">
        <v>311.51511159443191</v>
      </c>
      <c r="F33" s="87">
        <f>HLOOKUP(A33,'[1]SERIE DEFLACT PIB DEFINITIVA'!$E$8:$AC$11,4,0)</f>
        <v>205.10356907073438</v>
      </c>
      <c r="G33" s="94">
        <v>16224.534222645982</v>
      </c>
      <c r="H33" s="87">
        <v>151.64512676045956</v>
      </c>
    </row>
    <row r="34" spans="1:8" x14ac:dyDescent="0.25">
      <c r="A34" s="101">
        <v>2017</v>
      </c>
      <c r="B34" s="102">
        <v>29152.224634000006</v>
      </c>
      <c r="C34" s="87">
        <v>871.96922832110181</v>
      </c>
      <c r="D34" s="103">
        <v>33432.630059812989</v>
      </c>
      <c r="E34" s="87">
        <v>312.48326477560147</v>
      </c>
      <c r="F34" s="87">
        <f>HLOOKUP(A34,'[1]SERIE DEFLACT PIB DEFINITIVA'!$E$8:$AC$11,4,0)</f>
        <v>207.76838449555223</v>
      </c>
      <c r="G34" s="94">
        <v>16151.119069397831</v>
      </c>
      <c r="H34" s="87">
        <v>150.95894063840035</v>
      </c>
    </row>
    <row r="35" spans="1:8" x14ac:dyDescent="0.25">
      <c r="A35" s="101">
        <v>2018</v>
      </c>
      <c r="B35" s="102">
        <v>28755.292988999994</v>
      </c>
      <c r="C35" s="87">
        <v>865.29</v>
      </c>
      <c r="D35" s="103">
        <v>33231.971927330713</v>
      </c>
      <c r="E35" s="87">
        <v>310.60778240315102</v>
      </c>
      <c r="F35" s="87">
        <f>HLOOKUP(A35,'[1]SERIE DEFLACT PIB DEFINITIVA'!$E$8:$AC$11,4,0)</f>
        <v>210.35620869319223</v>
      </c>
      <c r="G35" s="94">
        <v>15878.452528011034</v>
      </c>
      <c r="H35" s="87">
        <v>148.41042049819052</v>
      </c>
    </row>
    <row r="36" spans="1:8" x14ac:dyDescent="0.25">
      <c r="A36" s="101">
        <v>2019</v>
      </c>
      <c r="B36" s="102">
        <v>27946.352066000007</v>
      </c>
      <c r="C36" s="87">
        <v>854.69931541167125</v>
      </c>
      <c r="D36" s="103">
        <v>32697.290804005701</v>
      </c>
      <c r="E36" s="87">
        <v>305.61030231463957</v>
      </c>
      <c r="F36" s="87">
        <v>213.1051957632736</v>
      </c>
      <c r="G36" s="87">
        <v>15343.263071036174</v>
      </c>
      <c r="H36" s="87">
        <v>143.40818919033987</v>
      </c>
    </row>
    <row r="37" spans="1:8" x14ac:dyDescent="0.25">
      <c r="A37" s="101">
        <v>2020</v>
      </c>
      <c r="B37" s="102">
        <v>27565.096366999998</v>
      </c>
      <c r="C37" s="87">
        <v>851.38310899999999</v>
      </c>
      <c r="D37" s="103">
        <v>32376.841959405137</v>
      </c>
      <c r="E37" s="87">
        <v>302.61517746280447</v>
      </c>
      <c r="F37" s="102">
        <v>216.01605527520837</v>
      </c>
      <c r="G37" s="87">
        <v>14988.164614966445</v>
      </c>
      <c r="H37" s="87">
        <v>140.08920636814113</v>
      </c>
    </row>
    <row r="38" spans="1:8" x14ac:dyDescent="0.25">
      <c r="A38" s="101">
        <v>2021</v>
      </c>
      <c r="B38" s="102">
        <v>29980.324241000002</v>
      </c>
      <c r="C38" s="87">
        <v>905.35060903065323</v>
      </c>
      <c r="D38" s="103">
        <v>33114.601063890077</v>
      </c>
      <c r="E38" s="87">
        <v>309.51075741493304</v>
      </c>
      <c r="F38" s="102">
        <v>221.56169079850721</v>
      </c>
      <c r="G38" s="87">
        <v>14945.995828315456</v>
      </c>
      <c r="H38" s="87">
        <v>139.69506926014955</v>
      </c>
    </row>
    <row r="39" spans="1:8" x14ac:dyDescent="0.25">
      <c r="A39" s="104" t="s">
        <v>93</v>
      </c>
      <c r="B39" s="105">
        <v>28746.92704799999</v>
      </c>
      <c r="C39" s="97">
        <v>850.2873663811713</v>
      </c>
      <c r="D39" s="106">
        <v>33808.484266145344</v>
      </c>
      <c r="E39" s="97">
        <v>315.99624443841157</v>
      </c>
      <c r="F39" s="107">
        <v>230.73932246995645</v>
      </c>
      <c r="G39" s="97">
        <v>14652.242151117263</v>
      </c>
      <c r="H39" s="97">
        <v>136.94945493287392</v>
      </c>
    </row>
    <row r="40" spans="1:8" x14ac:dyDescent="0.25">
      <c r="A40" s="108" t="s">
        <v>83</v>
      </c>
      <c r="B40" s="109">
        <v>32433.43695260536</v>
      </c>
      <c r="C40" s="110">
        <v>811.04</v>
      </c>
      <c r="D40" s="111">
        <v>39989.935086562145</v>
      </c>
      <c r="E40" s="109">
        <v>373.77213374050694</v>
      </c>
      <c r="F40" s="112">
        <v>242.86385038982849</v>
      </c>
      <c r="G40" s="109">
        <v>16465.989080866926</v>
      </c>
      <c r="H40" s="109">
        <v>153.90192206067451</v>
      </c>
    </row>
    <row r="41" spans="1:8" ht="13.5" thickBot="1" x14ac:dyDescent="0.35">
      <c r="A41" s="113"/>
      <c r="B41" s="113"/>
      <c r="C41" s="113"/>
      <c r="D41" s="113"/>
      <c r="E41" s="113"/>
      <c r="F41" s="113"/>
      <c r="G41" s="113"/>
      <c r="H41" s="113"/>
    </row>
    <row r="42" spans="1:8" ht="16" thickBot="1" x14ac:dyDescent="0.4">
      <c r="A42" s="114" t="s">
        <v>92</v>
      </c>
      <c r="B42" s="115">
        <v>0.1282401384485321</v>
      </c>
      <c r="C42" s="115">
        <v>-4.6157767283087292E-2</v>
      </c>
      <c r="D42" s="115">
        <v>0.18283726569211201</v>
      </c>
      <c r="E42" s="115"/>
      <c r="F42" s="116">
        <v>5.2546431141795136E-2</v>
      </c>
      <c r="G42" s="117">
        <v>0.12378630594849671</v>
      </c>
      <c r="H42" s="113"/>
    </row>
    <row r="43" spans="1:8" x14ac:dyDescent="0.25">
      <c r="H43" s="118"/>
    </row>
    <row r="45" spans="1:8" x14ac:dyDescent="0.25">
      <c r="A45" s="118" t="s">
        <v>9</v>
      </c>
      <c r="B45" s="118"/>
      <c r="C45" s="118"/>
      <c r="D45" s="118"/>
      <c r="E45" s="118"/>
      <c r="F45" s="118"/>
      <c r="G45" s="118"/>
    </row>
    <row r="46" spans="1:8" x14ac:dyDescent="0.25">
      <c r="A46" s="118" t="s">
        <v>10</v>
      </c>
    </row>
    <row r="47" spans="1:8" x14ac:dyDescent="0.25">
      <c r="A47" s="118" t="s">
        <v>75</v>
      </c>
    </row>
    <row r="48" spans="1:8" x14ac:dyDescent="0.25">
      <c r="A48" s="118" t="s">
        <v>76</v>
      </c>
    </row>
    <row r="65" ht="12.65" customHeight="1" x14ac:dyDescent="0.25"/>
  </sheetData>
  <mergeCells count="6">
    <mergeCell ref="A5:A6"/>
    <mergeCell ref="B4:B5"/>
    <mergeCell ref="C4:C5"/>
    <mergeCell ref="D4:E5"/>
    <mergeCell ref="F4:F5"/>
    <mergeCell ref="G4:H5"/>
  </mergeCells>
  <printOptions horizontalCentered="1" verticalCentered="1"/>
  <pageMargins left="0.51181102362204722" right="0.39370078740157483" top="0.27559055118110237" bottom="0.27559055118110237" header="0" footer="0"/>
  <pageSetup paperSize="9" orientation="portrait" horizontalDpi="4294967294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Renta Agraria 2ª estimación</vt:lpstr>
      <vt:lpstr>Renta Agraria (serie histórica)</vt:lpstr>
      <vt:lpstr>'Renta Agraria (serie histórica)'!Área_de_impresión</vt:lpstr>
      <vt:lpstr>'Renta Agraria 2ª estimación'!Área_de_impresión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dgonzalez</dc:creator>
  <cp:lastModifiedBy>González-Conde Llopis, Diego</cp:lastModifiedBy>
  <dcterms:created xsi:type="dcterms:W3CDTF">2017-12-20T08:55:05Z</dcterms:created>
  <dcterms:modified xsi:type="dcterms:W3CDTF">2024-04-08T14:49:43Z</dcterms:modified>
</cp:coreProperties>
</file>