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85" windowHeight="12855" tabRatio="690" activeTab="1"/>
  </bookViews>
  <sheets>
    <sheet name="Indice" sheetId="4" r:id="rId1"/>
    <sheet name="2023" sheetId="32" r:id="rId2"/>
    <sheet name="2022" sheetId="30" r:id="rId3"/>
    <sheet name="2021" sheetId="29" r:id="rId4"/>
    <sheet name="2020" sheetId="27" r:id="rId5"/>
    <sheet name="2019" sheetId="26" r:id="rId6"/>
    <sheet name="2018" sheetId="21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_____xlfn_COMPOUNDVALUE">#N/A</definedName>
    <definedName name="_____xlfn_COMPOUNDVALUE">#N/A</definedName>
    <definedName name="____xlfn_COMPOUNDVALUE">#N/A</definedName>
    <definedName name="___xlfn_COMPOUNDVALUE">#N/A</definedName>
    <definedName name="__xlfn_COMPOUNDVALUE">#N/A</definedName>
    <definedName name="_xlnm.Print_Area" localSheetId="12">'2012'!$A$1:$M$36</definedName>
    <definedName name="_xlnm.Print_Area" localSheetId="11">'2013'!$A$1:$M$36</definedName>
    <definedName name="_xlnm.Print_Area" localSheetId="10">'2014'!$A$1:$M$36</definedName>
    <definedName name="_xlnm.Print_Area" localSheetId="9">'2015'!$A$1:$M$36</definedName>
    <definedName name="_xlnm.Print_Area" localSheetId="8">'2016'!$A$1:$P$34</definedName>
    <definedName name="_xlnm.Print_Area" localSheetId="7">'2017'!$A$1:$O$33</definedName>
    <definedName name="_xlnm.Print_Area" localSheetId="6">'2018'!$A$1:$O$35</definedName>
    <definedName name="_xlnm.Print_Area" localSheetId="5">'2019'!$A$1:$O$32</definedName>
    <definedName name="_xlnm.Print_Area" localSheetId="4">'2020'!$A$1:$O$32</definedName>
    <definedName name="_xlnm.Print_Area" localSheetId="3">'2021'!$A$1:$O$32</definedName>
    <definedName name="_xlnm.Print_Area" localSheetId="2">'2022'!$A$1:$O$37</definedName>
    <definedName name="_xlnm.Print_Area" localSheetId="1">'2023'!$A$1:$O$42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'2012'!$A$1:$M$36</definedName>
    <definedName name="Print_Area" localSheetId="11">'2013'!$A$1:$M$48</definedName>
    <definedName name="Print_Area" localSheetId="10">'2014'!$A$1:$M$48</definedName>
    <definedName name="Print_Area" localSheetId="9">'2015'!$A$1:$M$36</definedName>
    <definedName name="Print_Area" localSheetId="8">'2016'!$A$1:$P$34</definedName>
    <definedName name="Print_Area" localSheetId="7">'2017'!$A$1:$O$33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O30" i="20" l="1"/>
  <c r="N30" i="20"/>
  <c r="M30" i="20"/>
  <c r="L30" i="20"/>
  <c r="K30" i="20"/>
  <c r="J30" i="20"/>
  <c r="I30" i="20"/>
  <c r="H30" i="20"/>
  <c r="G30" i="20"/>
  <c r="F30" i="20"/>
  <c r="E30" i="20"/>
  <c r="O29" i="20"/>
  <c r="N29" i="20"/>
  <c r="M29" i="20"/>
  <c r="L29" i="20"/>
  <c r="K29" i="20"/>
  <c r="J29" i="20"/>
  <c r="I29" i="20"/>
  <c r="H29" i="20"/>
  <c r="G29" i="20"/>
  <c r="F29" i="20"/>
  <c r="E29" i="20"/>
  <c r="O28" i="20"/>
  <c r="N28" i="20"/>
  <c r="M28" i="20"/>
  <c r="L28" i="20"/>
  <c r="K28" i="20"/>
  <c r="J28" i="20"/>
  <c r="I28" i="20"/>
  <c r="H28" i="20"/>
  <c r="G28" i="20"/>
  <c r="F28" i="20"/>
  <c r="E28" i="20"/>
  <c r="O27" i="20"/>
  <c r="O31" i="20" s="1"/>
  <c r="N27" i="20"/>
  <c r="M27" i="20"/>
  <c r="M31" i="20" s="1"/>
  <c r="L27" i="20"/>
  <c r="K27" i="20"/>
  <c r="K31" i="20" s="1"/>
  <c r="J27" i="20"/>
  <c r="I27" i="20"/>
  <c r="I31" i="20" s="1"/>
  <c r="H27" i="20"/>
  <c r="G27" i="20"/>
  <c r="G31" i="20" s="1"/>
  <c r="F27" i="20"/>
  <c r="E27" i="20"/>
  <c r="E31" i="20" s="1"/>
  <c r="O26" i="20"/>
  <c r="N26" i="20"/>
  <c r="M26" i="20"/>
  <c r="L26" i="20"/>
  <c r="K26" i="20"/>
  <c r="J26" i="20"/>
  <c r="I26" i="20"/>
  <c r="H26" i="20"/>
  <c r="G26" i="20"/>
  <c r="F26" i="20"/>
  <c r="E26" i="20"/>
  <c r="D25" i="20"/>
  <c r="D24" i="20"/>
  <c r="D23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0" i="20"/>
  <c r="D19" i="20"/>
  <c r="D21" i="20" s="1"/>
  <c r="O18" i="20"/>
  <c r="N18" i="20"/>
  <c r="M18" i="20"/>
  <c r="L18" i="20"/>
  <c r="K18" i="20"/>
  <c r="J18" i="20"/>
  <c r="I18" i="20"/>
  <c r="H18" i="20"/>
  <c r="G18" i="20"/>
  <c r="F18" i="20"/>
  <c r="E18" i="20"/>
  <c r="D17" i="20"/>
  <c r="D30" i="20" s="1"/>
  <c r="D16" i="20"/>
  <c r="D15" i="20"/>
  <c r="D14" i="20"/>
  <c r="O13" i="20"/>
  <c r="N13" i="20"/>
  <c r="M13" i="20"/>
  <c r="L13" i="20"/>
  <c r="K13" i="20"/>
  <c r="J13" i="20"/>
  <c r="I13" i="20"/>
  <c r="H13" i="20"/>
  <c r="G13" i="20"/>
  <c r="F13" i="20"/>
  <c r="E13" i="20"/>
  <c r="D12" i="20"/>
  <c r="D11" i="20"/>
  <c r="D28" i="20" s="1"/>
  <c r="D10" i="20"/>
  <c r="O9" i="20"/>
  <c r="N9" i="20"/>
  <c r="M9" i="20"/>
  <c r="L9" i="20"/>
  <c r="K9" i="20"/>
  <c r="J9" i="20"/>
  <c r="I9" i="20"/>
  <c r="H9" i="20"/>
  <c r="G9" i="20"/>
  <c r="F9" i="20"/>
  <c r="E9" i="20"/>
  <c r="D8" i="20"/>
  <c r="D7" i="20"/>
  <c r="D6" i="20"/>
  <c r="D5" i="20"/>
  <c r="D9" i="20" s="1"/>
  <c r="D27" i="20" l="1"/>
  <c r="D29" i="20"/>
  <c r="D18" i="20"/>
  <c r="D26" i="20"/>
  <c r="F31" i="20"/>
  <c r="H31" i="20"/>
  <c r="J31" i="20"/>
  <c r="L31" i="20"/>
  <c r="N31" i="20"/>
  <c r="D31" i="20"/>
  <c r="D13" i="20"/>
  <c r="O31" i="19"/>
  <c r="N31" i="19"/>
  <c r="L31" i="19"/>
  <c r="K31" i="19"/>
  <c r="J31" i="19"/>
  <c r="I31" i="19"/>
  <c r="H31" i="19"/>
  <c r="G31" i="19"/>
  <c r="F31" i="19"/>
  <c r="E31" i="19"/>
  <c r="O30" i="19"/>
  <c r="N30" i="19"/>
  <c r="L30" i="19"/>
  <c r="K30" i="19"/>
  <c r="J30" i="19"/>
  <c r="I30" i="19"/>
  <c r="H30" i="19"/>
  <c r="G30" i="19"/>
  <c r="F30" i="19"/>
  <c r="E30" i="19"/>
  <c r="O29" i="19"/>
  <c r="N29" i="19"/>
  <c r="L29" i="19"/>
  <c r="K29" i="19"/>
  <c r="J29" i="19"/>
  <c r="I29" i="19"/>
  <c r="H29" i="19"/>
  <c r="G29" i="19"/>
  <c r="F29" i="19"/>
  <c r="E29" i="19"/>
  <c r="O28" i="19"/>
  <c r="O32" i="19" s="1"/>
  <c r="N28" i="19"/>
  <c r="N32" i="19" s="1"/>
  <c r="L28" i="19"/>
  <c r="L32" i="19" s="1"/>
  <c r="K28" i="19"/>
  <c r="K32" i="19" s="1"/>
  <c r="J28" i="19"/>
  <c r="J32" i="19" s="1"/>
  <c r="I28" i="19"/>
  <c r="I32" i="19" s="1"/>
  <c r="H28" i="19"/>
  <c r="H32" i="19" s="1"/>
  <c r="G28" i="19"/>
  <c r="G32" i="19" s="1"/>
  <c r="F28" i="19"/>
  <c r="F32" i="19" s="1"/>
  <c r="E28" i="19"/>
  <c r="E32" i="19" s="1"/>
  <c r="O27" i="19"/>
  <c r="N27" i="19"/>
  <c r="L27" i="19"/>
  <c r="K27" i="19"/>
  <c r="J27" i="19"/>
  <c r="I27" i="19"/>
  <c r="H27" i="19"/>
  <c r="G27" i="19"/>
  <c r="F27" i="19"/>
  <c r="E27" i="19"/>
  <c r="M26" i="19"/>
  <c r="D26" i="19"/>
  <c r="M25" i="19"/>
  <c r="D25" i="19"/>
  <c r="M24" i="19"/>
  <c r="D24" i="19"/>
  <c r="M23" i="19"/>
  <c r="D23" i="19"/>
  <c r="O22" i="19"/>
  <c r="N22" i="19"/>
  <c r="L22" i="19"/>
  <c r="K22" i="19"/>
  <c r="J22" i="19"/>
  <c r="I22" i="19"/>
  <c r="H22" i="19"/>
  <c r="G22" i="19"/>
  <c r="F22" i="19"/>
  <c r="E22" i="19"/>
  <c r="M21" i="19"/>
  <c r="D21" i="19"/>
  <c r="M20" i="19"/>
  <c r="M22" i="19" s="1"/>
  <c r="D20" i="19"/>
  <c r="D22" i="19" s="1"/>
  <c r="O19" i="19"/>
  <c r="N19" i="19"/>
  <c r="L19" i="19"/>
  <c r="K19" i="19"/>
  <c r="J19" i="19"/>
  <c r="I19" i="19"/>
  <c r="H19" i="19"/>
  <c r="G19" i="19"/>
  <c r="F19" i="19"/>
  <c r="E19" i="19"/>
  <c r="M18" i="19"/>
  <c r="D18" i="19"/>
  <c r="M17" i="19"/>
  <c r="D17" i="19"/>
  <c r="M16" i="19"/>
  <c r="D16" i="19"/>
  <c r="M15" i="19"/>
  <c r="M19" i="19" s="1"/>
  <c r="D15" i="19"/>
  <c r="D19" i="19" s="1"/>
  <c r="O14" i="19"/>
  <c r="N14" i="19"/>
  <c r="L14" i="19"/>
  <c r="K14" i="19"/>
  <c r="J14" i="19"/>
  <c r="I14" i="19"/>
  <c r="H14" i="19"/>
  <c r="G14" i="19"/>
  <c r="F14" i="19"/>
  <c r="E14" i="19"/>
  <c r="M13" i="19"/>
  <c r="D13" i="19"/>
  <c r="M12" i="19"/>
  <c r="D12" i="19"/>
  <c r="M11" i="19"/>
  <c r="D11" i="19"/>
  <c r="M10" i="19"/>
  <c r="M14" i="19" s="1"/>
  <c r="D10" i="19"/>
  <c r="D14" i="19" s="1"/>
  <c r="O9" i="19"/>
  <c r="N9" i="19"/>
  <c r="L9" i="19"/>
  <c r="K9" i="19"/>
  <c r="J9" i="19"/>
  <c r="I9" i="19"/>
  <c r="H9" i="19"/>
  <c r="G9" i="19"/>
  <c r="F9" i="19"/>
  <c r="E9" i="19"/>
  <c r="M8" i="19"/>
  <c r="D8" i="19"/>
  <c r="D31" i="19" s="1"/>
  <c r="M7" i="19"/>
  <c r="D7" i="19"/>
  <c r="D30" i="19" s="1"/>
  <c r="M6" i="19"/>
  <c r="M29" i="19" s="1"/>
  <c r="D6" i="19"/>
  <c r="D29" i="19" s="1"/>
  <c r="M5" i="19"/>
  <c r="M9" i="19" s="1"/>
  <c r="D5" i="19"/>
  <c r="D9" i="19" s="1"/>
  <c r="M28" i="19" l="1"/>
  <c r="M32" i="19" s="1"/>
  <c r="M30" i="19"/>
  <c r="M31" i="19"/>
  <c r="D28" i="19"/>
  <c r="D32" i="19"/>
  <c r="D27" i="19"/>
  <c r="M27" i="19"/>
  <c r="F33" i="9" l="1"/>
  <c r="E33" i="9"/>
  <c r="F32" i="9"/>
  <c r="E32" i="9"/>
  <c r="F31" i="9"/>
  <c r="E31" i="9"/>
  <c r="F30" i="9"/>
  <c r="F34" i="9" s="1"/>
  <c r="E30" i="9"/>
  <c r="E34" i="9" s="1"/>
  <c r="K29" i="9"/>
  <c r="F29" i="9"/>
  <c r="D28" i="9"/>
  <c r="D27" i="9"/>
  <c r="D26" i="9"/>
  <c r="D25" i="9"/>
  <c r="K24" i="9"/>
  <c r="J24" i="9"/>
  <c r="F24" i="9"/>
  <c r="D20" i="9"/>
  <c r="D24" i="9" s="1"/>
  <c r="L19" i="9"/>
  <c r="K19" i="9"/>
  <c r="J19" i="9"/>
  <c r="I19" i="9"/>
  <c r="F19" i="9"/>
  <c r="E19" i="9"/>
  <c r="D18" i="9"/>
  <c r="D17" i="9"/>
  <c r="D16" i="9"/>
  <c r="D15" i="9"/>
  <c r="M14" i="9"/>
  <c r="K14" i="9"/>
  <c r="J14" i="9"/>
  <c r="I14" i="9"/>
  <c r="F14" i="9"/>
  <c r="D13" i="9"/>
  <c r="D12" i="9"/>
  <c r="D11" i="9"/>
  <c r="D10" i="9"/>
  <c r="D14" i="9" s="1"/>
  <c r="M9" i="9"/>
  <c r="L9" i="9"/>
  <c r="L34" i="9" s="1"/>
  <c r="K9" i="9"/>
  <c r="J9" i="9"/>
  <c r="J34" i="9" s="1"/>
  <c r="I9" i="9"/>
  <c r="I34" i="9" s="1"/>
  <c r="H9" i="9"/>
  <c r="H34" i="9" s="1"/>
  <c r="G9" i="9"/>
  <c r="G34" i="9" s="1"/>
  <c r="F9" i="9"/>
  <c r="E9" i="9"/>
  <c r="D8" i="9"/>
  <c r="D33" i="9" s="1"/>
  <c r="D7" i="9"/>
  <c r="D6" i="9"/>
  <c r="D31" i="9" s="1"/>
  <c r="D5" i="9"/>
  <c r="F33" i="8"/>
  <c r="E33" i="8"/>
  <c r="F32" i="8"/>
  <c r="E32" i="8"/>
  <c r="F31" i="8"/>
  <c r="E31" i="8"/>
  <c r="F30" i="8"/>
  <c r="F34" i="8" s="1"/>
  <c r="E30" i="8"/>
  <c r="E34" i="8" s="1"/>
  <c r="K29" i="8"/>
  <c r="F29" i="8"/>
  <c r="D28" i="8"/>
  <c r="D27" i="8"/>
  <c r="D26" i="8"/>
  <c r="D25" i="8"/>
  <c r="K24" i="8"/>
  <c r="F24" i="8"/>
  <c r="D20" i="8"/>
  <c r="D24" i="8" s="1"/>
  <c r="K19" i="8"/>
  <c r="J19" i="8"/>
  <c r="I19" i="8"/>
  <c r="F19" i="8"/>
  <c r="E19" i="8"/>
  <c r="D18" i="8"/>
  <c r="D17" i="8"/>
  <c r="D16" i="8"/>
  <c r="D15" i="8"/>
  <c r="M14" i="8"/>
  <c r="K14" i="8"/>
  <c r="J14" i="8"/>
  <c r="I14" i="8"/>
  <c r="F14" i="8"/>
  <c r="E14" i="8"/>
  <c r="D13" i="8"/>
  <c r="D11" i="8"/>
  <c r="D10" i="8"/>
  <c r="D14" i="8" s="1"/>
  <c r="M9" i="8"/>
  <c r="L9" i="8"/>
  <c r="L34" i="8" s="1"/>
  <c r="K9" i="8"/>
  <c r="J9" i="8"/>
  <c r="J34" i="8" s="1"/>
  <c r="I9" i="8"/>
  <c r="I34" i="8" s="1"/>
  <c r="H9" i="8"/>
  <c r="H34" i="8" s="1"/>
  <c r="G9" i="8"/>
  <c r="G34" i="8" s="1"/>
  <c r="F9" i="8"/>
  <c r="E9" i="8"/>
  <c r="D8" i="8"/>
  <c r="D33" i="8" s="1"/>
  <c r="D7" i="8"/>
  <c r="D32" i="8" s="1"/>
  <c r="D6" i="8"/>
  <c r="D31" i="8" s="1"/>
  <c r="D5" i="8"/>
  <c r="M33" i="7"/>
  <c r="L33" i="7"/>
  <c r="K33" i="7"/>
  <c r="J33" i="7"/>
  <c r="I33" i="7"/>
  <c r="H33" i="7"/>
  <c r="G33" i="7"/>
  <c r="F33" i="7"/>
  <c r="E33" i="7"/>
  <c r="M32" i="7"/>
  <c r="L32" i="7"/>
  <c r="K32" i="7"/>
  <c r="J32" i="7"/>
  <c r="I32" i="7"/>
  <c r="H32" i="7"/>
  <c r="G32" i="7"/>
  <c r="F32" i="7"/>
  <c r="E32" i="7"/>
  <c r="M31" i="7"/>
  <c r="L31" i="7"/>
  <c r="K31" i="7"/>
  <c r="J31" i="7"/>
  <c r="I31" i="7"/>
  <c r="H31" i="7"/>
  <c r="G31" i="7"/>
  <c r="F31" i="7"/>
  <c r="E31" i="7"/>
  <c r="M30" i="7"/>
  <c r="L30" i="7"/>
  <c r="K30" i="7"/>
  <c r="J30" i="7"/>
  <c r="I30" i="7"/>
  <c r="H30" i="7"/>
  <c r="G30" i="7"/>
  <c r="F30" i="7"/>
  <c r="F34" i="7" s="1"/>
  <c r="E30" i="7"/>
  <c r="K29" i="7"/>
  <c r="F29" i="7"/>
  <c r="D28" i="7"/>
  <c r="D27" i="7"/>
  <c r="D26" i="7"/>
  <c r="D25" i="7"/>
  <c r="K24" i="7"/>
  <c r="F24" i="7"/>
  <c r="E24" i="7"/>
  <c r="D21" i="7"/>
  <c r="D20" i="7"/>
  <c r="D24" i="7" s="1"/>
  <c r="L19" i="7"/>
  <c r="K19" i="7"/>
  <c r="J19" i="7"/>
  <c r="I19" i="7"/>
  <c r="F19" i="7"/>
  <c r="E19" i="7"/>
  <c r="D18" i="7"/>
  <c r="D17" i="7"/>
  <c r="D16" i="7"/>
  <c r="D15" i="7"/>
  <c r="D19" i="7" s="1"/>
  <c r="M14" i="7"/>
  <c r="K14" i="7"/>
  <c r="J14" i="7"/>
  <c r="I14" i="7"/>
  <c r="F14" i="7"/>
  <c r="D11" i="7"/>
  <c r="D10" i="7"/>
  <c r="M9" i="7"/>
  <c r="M34" i="7" s="1"/>
  <c r="L9" i="7"/>
  <c r="L34" i="7" s="1"/>
  <c r="K9" i="7"/>
  <c r="K34" i="7" s="1"/>
  <c r="J9" i="7"/>
  <c r="J34" i="7" s="1"/>
  <c r="I9" i="7"/>
  <c r="I34" i="7" s="1"/>
  <c r="H9" i="7"/>
  <c r="H34" i="7" s="1"/>
  <c r="G9" i="7"/>
  <c r="G34" i="7" s="1"/>
  <c r="F9" i="7"/>
  <c r="E9" i="7"/>
  <c r="D8" i="7"/>
  <c r="D7" i="7"/>
  <c r="D32" i="7" s="1"/>
  <c r="D6" i="7"/>
  <c r="D5" i="7"/>
  <c r="D30" i="7" s="1"/>
  <c r="M33" i="6"/>
  <c r="L33" i="6"/>
  <c r="K33" i="6"/>
  <c r="J33" i="6"/>
  <c r="I33" i="6"/>
  <c r="H33" i="6"/>
  <c r="G33" i="6"/>
  <c r="F33" i="6"/>
  <c r="E33" i="6"/>
  <c r="M32" i="6"/>
  <c r="L32" i="6"/>
  <c r="K32" i="6"/>
  <c r="J32" i="6"/>
  <c r="I32" i="6"/>
  <c r="H32" i="6"/>
  <c r="G32" i="6"/>
  <c r="F32" i="6"/>
  <c r="E32" i="6"/>
  <c r="M31" i="6"/>
  <c r="L31" i="6"/>
  <c r="K31" i="6"/>
  <c r="J31" i="6"/>
  <c r="I31" i="6"/>
  <c r="H31" i="6"/>
  <c r="G31" i="6"/>
  <c r="F31" i="6"/>
  <c r="E31" i="6"/>
  <c r="M30" i="6"/>
  <c r="L30" i="6"/>
  <c r="K30" i="6"/>
  <c r="J30" i="6"/>
  <c r="I30" i="6"/>
  <c r="H30" i="6"/>
  <c r="G30" i="6"/>
  <c r="F30" i="6"/>
  <c r="E30" i="6"/>
  <c r="E34" i="6" s="1"/>
  <c r="K29" i="6"/>
  <c r="F29" i="6"/>
  <c r="D28" i="6"/>
  <c r="D27" i="6"/>
  <c r="D26" i="6"/>
  <c r="D25" i="6"/>
  <c r="D29" i="6" s="1"/>
  <c r="K24" i="6"/>
  <c r="F24" i="6"/>
  <c r="D21" i="6"/>
  <c r="D20" i="6"/>
  <c r="D24" i="6" s="1"/>
  <c r="K19" i="6"/>
  <c r="J19" i="6"/>
  <c r="I19" i="6"/>
  <c r="F19" i="6"/>
  <c r="E19" i="6"/>
  <c r="D18" i="6"/>
  <c r="D17" i="6"/>
  <c r="D16" i="6"/>
  <c r="D15" i="6"/>
  <c r="M14" i="6"/>
  <c r="K14" i="6"/>
  <c r="J14" i="6"/>
  <c r="I14" i="6"/>
  <c r="F14" i="6"/>
  <c r="D11" i="6"/>
  <c r="D10" i="6"/>
  <c r="D14" i="6" s="1"/>
  <c r="M9" i="6"/>
  <c r="L9" i="6"/>
  <c r="L34" i="6" s="1"/>
  <c r="K9" i="6"/>
  <c r="K34" i="6" s="1"/>
  <c r="J9" i="6"/>
  <c r="J34" i="6" s="1"/>
  <c r="I9" i="6"/>
  <c r="I34" i="6" s="1"/>
  <c r="H9" i="6"/>
  <c r="H34" i="6" s="1"/>
  <c r="G9" i="6"/>
  <c r="G34" i="6" s="1"/>
  <c r="F9" i="6"/>
  <c r="E9" i="6"/>
  <c r="D8" i="6"/>
  <c r="D33" i="6" s="1"/>
  <c r="D7" i="6"/>
  <c r="D6" i="6"/>
  <c r="D31" i="6" s="1"/>
  <c r="D5" i="6"/>
  <c r="M33" i="5"/>
  <c r="L33" i="5"/>
  <c r="K33" i="5"/>
  <c r="J33" i="5"/>
  <c r="I33" i="5"/>
  <c r="H33" i="5"/>
  <c r="G33" i="5"/>
  <c r="F33" i="5"/>
  <c r="E33" i="5"/>
  <c r="M32" i="5"/>
  <c r="L32" i="5"/>
  <c r="K32" i="5"/>
  <c r="J32" i="5"/>
  <c r="I32" i="5"/>
  <c r="H32" i="5"/>
  <c r="G32" i="5"/>
  <c r="F32" i="5"/>
  <c r="E32" i="5"/>
  <c r="M31" i="5"/>
  <c r="L31" i="5"/>
  <c r="K31" i="5"/>
  <c r="J31" i="5"/>
  <c r="I31" i="5"/>
  <c r="H31" i="5"/>
  <c r="G31" i="5"/>
  <c r="F31" i="5"/>
  <c r="E31" i="5"/>
  <c r="M30" i="5"/>
  <c r="L30" i="5"/>
  <c r="K30" i="5"/>
  <c r="J30" i="5"/>
  <c r="I30" i="5"/>
  <c r="H30" i="5"/>
  <c r="G30" i="5"/>
  <c r="F30" i="5"/>
  <c r="F34" i="5" s="1"/>
  <c r="E30" i="5"/>
  <c r="M29" i="5"/>
  <c r="L29" i="5"/>
  <c r="K29" i="5"/>
  <c r="J29" i="5"/>
  <c r="I29" i="5"/>
  <c r="H29" i="5"/>
  <c r="G29" i="5"/>
  <c r="F29" i="5"/>
  <c r="E29" i="5"/>
  <c r="D28" i="5"/>
  <c r="D27" i="5"/>
  <c r="D26" i="5"/>
  <c r="D25" i="5"/>
  <c r="D29" i="5" s="1"/>
  <c r="M24" i="5"/>
  <c r="L24" i="5"/>
  <c r="K24" i="5"/>
  <c r="J24" i="5"/>
  <c r="I24" i="5"/>
  <c r="H24" i="5"/>
  <c r="G24" i="5"/>
  <c r="F24" i="5"/>
  <c r="E24" i="5"/>
  <c r="D23" i="5"/>
  <c r="D22" i="5"/>
  <c r="D21" i="5"/>
  <c r="D20" i="5"/>
  <c r="M19" i="5"/>
  <c r="L19" i="5"/>
  <c r="K19" i="5"/>
  <c r="J19" i="5"/>
  <c r="I19" i="5"/>
  <c r="H19" i="5"/>
  <c r="G19" i="5"/>
  <c r="F19" i="5"/>
  <c r="E19" i="5"/>
  <c r="D18" i="5"/>
  <c r="D17" i="5"/>
  <c r="D16" i="5"/>
  <c r="D15" i="5"/>
  <c r="D19" i="5" s="1"/>
  <c r="M14" i="5"/>
  <c r="L14" i="5"/>
  <c r="K14" i="5"/>
  <c r="J14" i="5"/>
  <c r="I14" i="5"/>
  <c r="H14" i="5"/>
  <c r="G14" i="5"/>
  <c r="F14" i="5"/>
  <c r="E14" i="5"/>
  <c r="D13" i="5"/>
  <c r="D12" i="5"/>
  <c r="D11" i="5"/>
  <c r="D10" i="5"/>
  <c r="M9" i="5"/>
  <c r="M34" i="5" s="1"/>
  <c r="L9" i="5"/>
  <c r="K9" i="5"/>
  <c r="K34" i="5" s="1"/>
  <c r="J9" i="5"/>
  <c r="I9" i="5"/>
  <c r="I34" i="5" s="1"/>
  <c r="H9" i="5"/>
  <c r="G9" i="5"/>
  <c r="G34" i="5" s="1"/>
  <c r="F9" i="5"/>
  <c r="E9" i="5"/>
  <c r="D8" i="5"/>
  <c r="D7" i="5"/>
  <c r="D32" i="5" s="1"/>
  <c r="D6" i="5"/>
  <c r="D5" i="5"/>
  <c r="D30" i="5" s="1"/>
  <c r="D31" i="5" l="1"/>
  <c r="D33" i="5"/>
  <c r="H34" i="5"/>
  <c r="J34" i="5"/>
  <c r="L34" i="5"/>
  <c r="D14" i="5"/>
  <c r="D24" i="5"/>
  <c r="E34" i="5"/>
  <c r="D30" i="6"/>
  <c r="D32" i="6"/>
  <c r="M34" i="6"/>
  <c r="D19" i="6"/>
  <c r="F34" i="6"/>
  <c r="D31" i="7"/>
  <c r="D34" i="7" s="1"/>
  <c r="D33" i="7"/>
  <c r="D14" i="7"/>
  <c r="D29" i="7"/>
  <c r="E34" i="7"/>
  <c r="D30" i="8"/>
  <c r="D34" i="8" s="1"/>
  <c r="K34" i="8"/>
  <c r="M34" i="8"/>
  <c r="D19" i="8"/>
  <c r="D29" i="8"/>
  <c r="D9" i="9"/>
  <c r="D32" i="9"/>
  <c r="K34" i="9"/>
  <c r="M34" i="9"/>
  <c r="D19" i="9"/>
  <c r="D29" i="9"/>
  <c r="D34" i="5"/>
  <c r="D9" i="5"/>
  <c r="D9" i="6"/>
  <c r="D9" i="7"/>
  <c r="D9" i="8"/>
  <c r="D30" i="9"/>
  <c r="D34" i="9" s="1"/>
  <c r="D34" i="6" l="1"/>
</calcChain>
</file>

<file path=xl/sharedStrings.xml><?xml version="1.0" encoding="utf-8"?>
<sst xmlns="http://schemas.openxmlformats.org/spreadsheetml/2006/main" count="1640" uniqueCount="108">
  <si>
    <t>Estadísticas pesqueras</t>
  </si>
  <si>
    <t>Encuesta de establecimientos de acuicultura. Producción</t>
  </si>
  <si>
    <t>Producción. Valor y Cantidad por fase, Grupo de especies  y destino geográfico</t>
  </si>
  <si>
    <t xml:space="preserve">Tabla 1. </t>
  </si>
  <si>
    <t>Año 2015. Producción. Valor y Cantidad por fase, Grupo de especies  y destino geográfico</t>
  </si>
  <si>
    <t xml:space="preserve">Tabla 2. </t>
  </si>
  <si>
    <t>Año 2014. Producción. Valor y Cantidad por fase, Grupo de especies  y destino geográfico</t>
  </si>
  <si>
    <t xml:space="preserve">Tabla 3. </t>
  </si>
  <si>
    <t>Año 2013. Producción. Valor y Cantidad por fase, Grupo de especies  y destino geográfico</t>
  </si>
  <si>
    <t xml:space="preserve">Tabla 4. </t>
  </si>
  <si>
    <t>Año 2012. Producción. Valor y Cantidad por fase, Grupo de especies  y destino geográfico</t>
  </si>
  <si>
    <t xml:space="preserve">Tabla 5. </t>
  </si>
  <si>
    <t>Año 2011. Producción. Valor y Cantidad por fase, Grupo de especies  y destino geográfico</t>
  </si>
  <si>
    <t xml:space="preserve">Tabla 6. </t>
  </si>
  <si>
    <t>Año 2010. Producción. Valor y Cantidad por fase, Grupo de especies  y destino geográfico</t>
  </si>
  <si>
    <t xml:space="preserve">Tabla 7. </t>
  </si>
  <si>
    <t>Año 2009. Producción. Valor y Cantidad por fase, Grupo de especies  y destino geográfico</t>
  </si>
  <si>
    <t xml:space="preserve">Tabla 8. </t>
  </si>
  <si>
    <t>Año 2008. Producción. Valor y Cantidad por fase, Grupo de especies  y destino geográfico</t>
  </si>
  <si>
    <t xml:space="preserve">Tabla 9. </t>
  </si>
  <si>
    <t>Año 2007. Producción. Valor y Cantidad por fase, Grupo de especies  y destino geográfico</t>
  </si>
  <si>
    <t xml:space="preserve">Tabla 10. </t>
  </si>
  <si>
    <t>Año 2006. Producción. Valor y Cantidad por fase, Grupo de especies  y destino geográfico</t>
  </si>
  <si>
    <t xml:space="preserve">Tabla 11. </t>
  </si>
  <si>
    <t>Año 2005. Producción. Valor y Cantidad por fase, Grupo de especies  y destino geográfico</t>
  </si>
  <si>
    <t xml:space="preserve">Tabla 12. </t>
  </si>
  <si>
    <t>Año 2004. Producción. Valor y Cantidad por fase, Grupo de especies  y destino geográfico</t>
  </si>
  <si>
    <t xml:space="preserve">Tabla 13. </t>
  </si>
  <si>
    <t>Año 2003. Producción. Valor y Cantidad por fase, Grupo de especies  y destino geográfico</t>
  </si>
  <si>
    <t xml:space="preserve">Tabla 14. </t>
  </si>
  <si>
    <t>Año 2002. Producción. Valor y Cantidad por fase, Grupo de especies  y destino geográfico</t>
  </si>
  <si>
    <t>PRODUCCIÓN. VALOR Y CANTIDAD POR FASE DE CULTIVO, GRUPO DE ESPECIES Y DESTINO GEOGRÁFICO. Año 2015</t>
  </si>
  <si>
    <t>Grupo de especies</t>
  </si>
  <si>
    <t>Destino geográfico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</si>
  <si>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</si>
  <si>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</si>
  <si>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</si>
  <si>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</si>
  <si>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</si>
  <si>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</si>
  <si>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</si>
  <si>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</si>
  <si>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</si>
  <si>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</si>
  <si>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</si>
  <si>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</si>
  <si>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Peces</t>
  </si>
  <si>
    <t>Misma Comunidad Autónoma</t>
  </si>
  <si>
    <t>Distinta Comunidad Autónoma</t>
  </si>
  <si>
    <t>Otro país de la Unión Europea</t>
  </si>
  <si>
    <t>Terceros países</t>
  </si>
  <si>
    <t>Suma</t>
  </si>
  <si>
    <t>Crustáceos</t>
  </si>
  <si>
    <t>Moluscos</t>
  </si>
  <si>
    <t>Otros invertebrados</t>
  </si>
  <si>
    <t>Macrófitos</t>
  </si>
  <si>
    <t>Plantas acuáticas</t>
  </si>
  <si>
    <t>TOTAL GRUPOS</t>
  </si>
  <si>
    <t>TOTAL</t>
  </si>
  <si>
    <t>FUENTE: Encuesta de Establecimientos de Acuicultura</t>
  </si>
  <si>
    <t>PRODUCCIÓN. VALOR Y CANTIDAD POR FASE DE CULTIVO, GRUPO DE ESPECIES Y DESTINO GEOGRÁFICO. Año 2014</t>
  </si>
  <si>
    <t>PRODUCCIÓN. VALOR Y CANTIDAD POR FASE DE CULTIVO, GRUPO DE ESPECIES Y DESTINO GEOGRÁFICO. Año 2013</t>
  </si>
  <si>
    <t>PRODUCCIÓN. VALOR Y CANTIDAD POR FASE DE CULTIVO, GRUPO DE ESPECIES Y DESTINO GEOGRÁFICO. Año 2012</t>
  </si>
  <si>
    <t>PRODUCCIÓN. VALOR Y CANTIDAD POR FASE DE CULTIVO, GRUPO DE ESPECIES Y DESTINO GEOGRÁFICO. Año 2011</t>
  </si>
  <si>
    <t>PRODUCCIÓN. VALOR Y CANTIDAD POR FASE DE CULTIVO, GRUPO DE ESPECIES Y DESTINO GEOGRÁFICO. Año 2010</t>
  </si>
  <si>
    <t>FUENTE: Subdirección General de Estadística del MARM</t>
  </si>
  <si>
    <t>PRODUCCIÓN. VALOR Y CANTIDAD POR FASE DE CULTIVO, GRUPO DE ESPECIES Y DESTINO GEOGRÁFICO. Año 2009</t>
  </si>
  <si>
    <t>PRODUCCIÓN. VALOR Y CANTIDAD POR FASE DE CULTIVO, GRUPO DE ESPECIES Y DESTINO GEOGRÁFICO. Año 2008</t>
  </si>
  <si>
    <t>PRODUCCIÓN. VALOR Y CANTIDAD POR FASE DE CULTIVO, GRUPO DE ESPECIES Y DESTINO GEOGRÁFICO. Año 2007</t>
  </si>
  <si>
    <t>PRODUCCIÓN. VALOR Y CANTIDAD POR FASE DE CULTIVO, GRUPO DE ESPECIES Y DESTINO GEOGRÁFICO. Año 2006</t>
  </si>
  <si>
    <t>Fase 1. Puesta (enMiles de huevos)</t>
  </si>
  <si>
    <t>PRODUCCIÓN. VALOR Y CANTIDAD POR FASE DE CULTIVO, GRUPO DE ESPECIES Y DESTINO GEOGRÁFICO. Año 2005</t>
  </si>
  <si>
    <t>PRODUCCIÓN. VALOR Y CANTIDAD POR FASE DE CULTIVO, GRUPO DE ESPECIES Y DESTINO GEOGRÁFICO. Año 2004</t>
  </si>
  <si>
    <t>PRODUCCIÓN. VALOR Y CANTIDAD POR FASE DE CULTIVO, GRUPO DE ESPECIES Y DESTINO GEOGRÁFICO. Año 2003</t>
  </si>
  <si>
    <t>Fase 1. Puesta (Miles de huevos)</t>
  </si>
  <si>
    <t>PRODUCCIÓN. VALOR Y CANTIDAD POR FASE DE CULTIVO, GRUPO DE ESPECIES Y DESTINO GEOGRÁFICO. Año 2002</t>
  </si>
  <si>
    <t>PRODUCCIÓN. VALOR Y CANTIDAD POR FASE DE CULTIVO, GRUPO DE ESPECIES Y DESTINO GEOGRÁFICO. Año 2016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</si>
  <si>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</si>
  <si>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</si>
  <si>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</si>
  <si>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fase, Grupo de especies  y destino geográfico</t>
  </si>
  <si>
    <t>PRODUCCIÓN. VALOR Y CANTIDAD POR FASE DE CULTIVO, GRUPO DE ESPECIES Y DESTINO GEOGRÁFICO. AÑO 2017</t>
  </si>
  <si>
    <t>Otros invertebrados acuáticos</t>
  </si>
  <si>
    <t xml:space="preserve">Tabla 16. </t>
  </si>
  <si>
    <t>Año 2017. Producción. Valor y Cantidad por fase, Grupo de especies  y destino geográfico</t>
  </si>
  <si>
    <t>PRODUCCIÓN. VALOR Y CANTIDAD POR FASE DE CULTIVO, GRUPO DE ESPECIES Y DESTINO GEOGRÁFICO. Año 2018</t>
  </si>
  <si>
    <t xml:space="preserve">Tabla 17. </t>
  </si>
  <si>
    <t>Año 2018. Producción. Valor y Cantidad por fase, Grupo de especies  y destino geográfico</t>
  </si>
  <si>
    <t>PRODUCCIÓN. VALOR Y CANTIDAD POR FASE DE CULTIVO, GRUPO DE ESPECIES Y DESTINO GEOGRÁFICO. Año 2019</t>
  </si>
  <si>
    <t xml:space="preserve">Tabla 18. </t>
  </si>
  <si>
    <t>Año 2019. Producción. Valor y Cantidad por fase, Grupo de especies  y destino geográfico</t>
  </si>
  <si>
    <t>PRODUCCIÓN. VALOR Y CANTIDAD POR FASE DE CULTIVO, GRUPO DE ESPECIES Y DESTINO GEOGRÁFICO. Año 2020</t>
  </si>
  <si>
    <t>Tabla 19.</t>
  </si>
  <si>
    <t>Año 2020. Producción. Valor y Cantidad por fase, Grupo de especies  y destino geográfico</t>
  </si>
  <si>
    <t>PRODUCCIÓN. VALOR Y CANTIDAD POR FASE DE CULTIVO, GRUPO DE ESPECIES Y DESTINO GEOGRÁFICO. Año 2021</t>
  </si>
  <si>
    <t>Tabla 20.</t>
  </si>
  <si>
    <t>Año 2021. Producción. Valor y Cantidad por fase, Grupo de especies  y destino geográfico</t>
  </si>
  <si>
    <t>S. E.</t>
  </si>
  <si>
    <t>s.e.: Dato no publicable por secreto estadístico</t>
  </si>
  <si>
    <t>S.E.</t>
  </si>
  <si>
    <t>PRODUCCIÓN. VALOR Y CANTIDAD POR FASE DE CULTIVO, GRUPO DE ESPECIES Y DESTINO GEOGRÁFICO. Año 2022</t>
  </si>
  <si>
    <t>Tabla 21.</t>
  </si>
  <si>
    <t>Año 2022. Producción. Valor y Cantidad por fase, Grupo de especies  y destino geográfico</t>
  </si>
  <si>
    <t>Anfibios</t>
  </si>
  <si>
    <t>Fase 1. Puesta (en kg)</t>
  </si>
  <si>
    <t>Tabla 22.</t>
  </si>
  <si>
    <t>Año 2023. Producción. Valor y Cantidad por fase, Grupo de especies  y destino geográfico</t>
  </si>
  <si>
    <t>PRODUCCIÓN. VALOR Y CANTIDAD POR FASE DE CULTIVO, GRUPO DE ESPECIES Y DESTINO GEOGRÁFICO.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</si>
</sst>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</cellStyleXfs>
  <cellXfs count="412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Fill="1"/>
    <xf numFmtId="0" fontId="4" fillId="0" borderId="0" xfId="2" applyFont="1" applyFill="1" applyAlignment="1">
      <alignment horizontal="left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0" fontId="9" fillId="4" borderId="0" xfId="7" applyFont="1" applyFill="1" applyBorder="1" applyAlignment="1">
      <alignment vertical="center"/>
    </xf>
    <xf numFmtId="4" fontId="8" fillId="0" borderId="0" xfId="5" applyNumberFormat="1"/>
    <xf numFmtId="4" fontId="9" fillId="6" borderId="9" xfId="6" applyNumberFormat="1" applyFont="1" applyFill="1" applyBorder="1" applyAlignment="1">
      <alignment horizontal="center" vertical="center" wrapText="1"/>
    </xf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0" xfId="6" applyNumberFormat="1" applyFont="1" applyFill="1" applyBorder="1" applyAlignment="1">
      <alignment horizontal="center" vertical="center" wrapText="1"/>
    </xf>
    <xf numFmtId="4" fontId="9" fillId="6" borderId="12" xfId="8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4" xfId="6" applyNumberFormat="1" applyFont="1" applyFill="1" applyBorder="1" applyAlignment="1">
      <alignment horizontal="center" vertical="center" wrapText="1"/>
    </xf>
    <xf numFmtId="4" fontId="9" fillId="6" borderId="14" xfId="8" applyNumberFormat="1" applyFont="1" applyFill="1" applyBorder="1" applyAlignment="1">
      <alignment horizontal="center" vertical="center" wrapText="1"/>
    </xf>
    <xf numFmtId="4" fontId="9" fillId="6" borderId="15" xfId="8" applyNumberFormat="1" applyFont="1" applyFill="1" applyBorder="1" applyAlignment="1">
      <alignment horizontal="center" vertical="center" wrapText="1"/>
    </xf>
    <xf numFmtId="4" fontId="1" fillId="0" borderId="17" xfId="7" applyNumberFormat="1" applyBorder="1" applyAlignment="1">
      <alignment vertical="center"/>
    </xf>
    <xf numFmtId="4" fontId="1" fillId="0" borderId="16" xfId="7" applyNumberFormat="1" applyBorder="1" applyAlignment="1">
      <alignment vertical="center"/>
    </xf>
    <xf numFmtId="4" fontId="1" fillId="0" borderId="18" xfId="7" applyNumberFormat="1" applyBorder="1" applyAlignment="1">
      <alignment vertical="center"/>
    </xf>
    <xf numFmtId="4" fontId="1" fillId="0" borderId="19" xfId="7" applyNumberFormat="1" applyFill="1" applyBorder="1" applyAlignment="1">
      <alignment vertical="center"/>
    </xf>
    <xf numFmtId="4" fontId="1" fillId="0" borderId="20" xfId="7" applyNumberFormat="1" applyBorder="1" applyAlignment="1">
      <alignment vertical="center"/>
    </xf>
    <xf numFmtId="4" fontId="1" fillId="0" borderId="21" xfId="7" applyNumberFormat="1" applyBorder="1" applyAlignment="1">
      <alignment vertical="center"/>
    </xf>
    <xf numFmtId="4" fontId="1" fillId="0" borderId="23" xfId="7" applyNumberFormat="1" applyBorder="1" applyAlignment="1">
      <alignment vertical="center"/>
    </xf>
    <xf numFmtId="4" fontId="1" fillId="0" borderId="24" xfId="7" applyNumberFormat="1" applyBorder="1" applyAlignment="1">
      <alignment vertical="center"/>
    </xf>
    <xf numFmtId="4" fontId="1" fillId="0" borderId="25" xfId="7" applyNumberFormat="1" applyBorder="1" applyAlignment="1">
      <alignment vertical="center"/>
    </xf>
    <xf numFmtId="4" fontId="1" fillId="0" borderId="26" xfId="7" applyNumberFormat="1" applyFill="1" applyBorder="1" applyAlignment="1">
      <alignment vertical="center"/>
    </xf>
    <xf numFmtId="4" fontId="1" fillId="0" borderId="27" xfId="7" applyNumberFormat="1" applyBorder="1" applyAlignment="1">
      <alignment vertical="center"/>
    </xf>
    <xf numFmtId="4" fontId="1" fillId="0" borderId="28" xfId="7" applyNumberFormat="1" applyBorder="1" applyAlignment="1">
      <alignment vertical="center"/>
    </xf>
    <xf numFmtId="4" fontId="1" fillId="0" borderId="29" xfId="7" applyNumberFormat="1" applyBorder="1" applyAlignment="1">
      <alignment vertical="center"/>
    </xf>
    <xf numFmtId="4" fontId="1" fillId="0" borderId="30" xfId="7" applyNumberFormat="1" applyBorder="1" applyAlignment="1">
      <alignment vertical="center"/>
    </xf>
    <xf numFmtId="4" fontId="1" fillId="0" borderId="31" xfId="7" applyNumberFormat="1" applyFill="1" applyBorder="1" applyAlignment="1">
      <alignment vertical="center"/>
    </xf>
    <xf numFmtId="4" fontId="1" fillId="0" borderId="32" xfId="7" applyNumberFormat="1" applyBorder="1" applyAlignment="1">
      <alignment vertical="center"/>
    </xf>
    <xf numFmtId="4" fontId="1" fillId="0" borderId="33" xfId="7" applyNumberFormat="1" applyBorder="1" applyAlignment="1">
      <alignment vertical="center"/>
    </xf>
    <xf numFmtId="4" fontId="1" fillId="7" borderId="35" xfId="7" applyNumberFormat="1" applyFon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vertical="center"/>
    </xf>
    <xf numFmtId="4" fontId="9" fillId="7" borderId="30" xfId="7" applyNumberFormat="1" applyFont="1" applyFill="1" applyBorder="1" applyAlignment="1">
      <alignment vertical="center"/>
    </xf>
    <xf numFmtId="4" fontId="9" fillId="7" borderId="29" xfId="7" applyNumberFormat="1" applyFont="1" applyFill="1" applyBorder="1" applyAlignment="1">
      <alignment vertical="center"/>
    </xf>
    <xf numFmtId="4" fontId="9" fillId="7" borderId="31" xfId="7" applyNumberFormat="1" applyFont="1" applyFill="1" applyBorder="1" applyAlignment="1">
      <alignment vertical="center"/>
    </xf>
    <xf numFmtId="4" fontId="9" fillId="7" borderId="32" xfId="7" applyNumberFormat="1" applyFont="1" applyFill="1" applyBorder="1" applyAlignment="1">
      <alignment vertical="center"/>
    </xf>
    <xf numFmtId="4" fontId="9" fillId="7" borderId="33" xfId="7" applyNumberFormat="1" applyFont="1" applyFill="1" applyBorder="1" applyAlignment="1">
      <alignment vertical="center"/>
    </xf>
    <xf numFmtId="4" fontId="1" fillId="0" borderId="10" xfId="7" applyNumberFormat="1" applyBorder="1" applyAlignment="1">
      <alignment vertical="center"/>
    </xf>
    <xf numFmtId="4" fontId="1" fillId="0" borderId="11" xfId="7" applyNumberFormat="1" applyBorder="1" applyAlignment="1">
      <alignment vertical="center"/>
    </xf>
    <xf numFmtId="4" fontId="1" fillId="0" borderId="37" xfId="7" applyNumberFormat="1" applyBorder="1" applyAlignment="1">
      <alignment vertical="center"/>
    </xf>
    <xf numFmtId="4" fontId="1" fillId="0" borderId="38" xfId="7" applyNumberFormat="1" applyBorder="1" applyAlignment="1">
      <alignment vertical="center"/>
    </xf>
    <xf numFmtId="4" fontId="1" fillId="0" borderId="39" xfId="7" applyNumberFormat="1" applyBorder="1" applyAlignment="1">
      <alignment vertical="center"/>
    </xf>
    <xf numFmtId="4" fontId="1" fillId="0" borderId="26" xfId="7" applyNumberFormat="1" applyBorder="1" applyAlignment="1">
      <alignment vertical="center"/>
    </xf>
    <xf numFmtId="4" fontId="1" fillId="0" borderId="40" xfId="7" applyNumberFormat="1" applyBorder="1" applyAlignment="1">
      <alignment vertical="center"/>
    </xf>
    <xf numFmtId="4" fontId="1" fillId="0" borderId="41" xfId="7" applyNumberFormat="1" applyBorder="1" applyAlignment="1">
      <alignment vertical="center"/>
    </xf>
    <xf numFmtId="4" fontId="1" fillId="0" borderId="42" xfId="7" applyNumberFormat="1" applyBorder="1" applyAlignment="1">
      <alignment vertical="center"/>
    </xf>
    <xf numFmtId="4" fontId="1" fillId="0" borderId="43" xfId="7" applyNumberFormat="1" applyBorder="1" applyAlignment="1">
      <alignment vertical="center"/>
    </xf>
    <xf numFmtId="4" fontId="1" fillId="0" borderId="31" xfId="7" applyNumberFormat="1" applyBorder="1" applyAlignment="1">
      <alignment vertical="center"/>
    </xf>
    <xf numFmtId="4" fontId="9" fillId="7" borderId="44" xfId="7" applyNumberFormat="1" applyFont="1" applyFill="1" applyBorder="1" applyAlignment="1">
      <alignment vertical="center"/>
    </xf>
    <xf numFmtId="4" fontId="9" fillId="7" borderId="40" xfId="7" applyNumberFormat="1" applyFont="1" applyFill="1" applyBorder="1" applyAlignment="1">
      <alignment vertical="center"/>
    </xf>
    <xf numFmtId="4" fontId="9" fillId="7" borderId="45" xfId="7" applyNumberFormat="1" applyFont="1" applyFill="1" applyBorder="1" applyAlignment="1">
      <alignment vertical="center"/>
    </xf>
    <xf numFmtId="4" fontId="1" fillId="0" borderId="46" xfId="7" applyNumberFormat="1" applyBorder="1" applyAlignment="1">
      <alignment vertical="center"/>
    </xf>
    <xf numFmtId="4" fontId="1" fillId="0" borderId="47" xfId="7" applyNumberFormat="1" applyBorder="1" applyAlignment="1">
      <alignment vertical="center"/>
    </xf>
    <xf numFmtId="4" fontId="1" fillId="0" borderId="45" xfId="7" applyNumberFormat="1" applyBorder="1" applyAlignment="1">
      <alignment vertical="center"/>
    </xf>
    <xf numFmtId="4" fontId="9" fillId="7" borderId="48" xfId="7" applyNumberFormat="1" applyFont="1" applyFill="1" applyBorder="1" applyAlignment="1">
      <alignment vertical="center"/>
    </xf>
    <xf numFmtId="4" fontId="9" fillId="7" borderId="35" xfId="7" applyNumberFormat="1" applyFont="1" applyFill="1" applyBorder="1" applyAlignment="1">
      <alignment vertical="center"/>
    </xf>
    <xf numFmtId="4" fontId="9" fillId="7" borderId="49" xfId="7" applyNumberFormat="1" applyFont="1" applyFill="1" applyBorder="1" applyAlignment="1">
      <alignment vertical="center"/>
    </xf>
    <xf numFmtId="4" fontId="1" fillId="0" borderId="23" xfId="7" applyNumberFormat="1" applyFont="1" applyBorder="1" applyAlignment="1">
      <alignment vertical="center"/>
    </xf>
    <xf numFmtId="4" fontId="1" fillId="0" borderId="50" xfId="7" applyNumberFormat="1" applyBorder="1" applyAlignment="1">
      <alignment vertical="center"/>
    </xf>
    <xf numFmtId="4" fontId="1" fillId="0" borderId="51" xfId="7" applyNumberFormat="1" applyBorder="1" applyAlignment="1">
      <alignment vertical="center"/>
    </xf>
    <xf numFmtId="4" fontId="1" fillId="0" borderId="52" xfId="7" applyNumberFormat="1" applyBorder="1" applyAlignment="1">
      <alignment vertical="center"/>
    </xf>
    <xf numFmtId="4" fontId="1" fillId="0" borderId="53" xfId="7" applyNumberFormat="1" applyBorder="1" applyAlignment="1">
      <alignment vertical="center"/>
    </xf>
    <xf numFmtId="4" fontId="1" fillId="0" borderId="54" xfId="7" applyNumberFormat="1" applyBorder="1" applyAlignment="1">
      <alignment vertical="center"/>
    </xf>
    <xf numFmtId="4" fontId="1" fillId="0" borderId="55" xfId="7" applyNumberFormat="1" applyBorder="1" applyAlignment="1">
      <alignment vertical="center"/>
    </xf>
    <xf numFmtId="4" fontId="1" fillId="0" borderId="56" xfId="7" applyNumberFormat="1" applyBorder="1" applyAlignment="1">
      <alignment vertical="center"/>
    </xf>
    <xf numFmtId="4" fontId="1" fillId="0" borderId="57" xfId="7" applyNumberFormat="1" applyBorder="1" applyAlignment="1">
      <alignment vertical="center"/>
    </xf>
    <xf numFmtId="4" fontId="1" fillId="0" borderId="58" xfId="7" applyNumberFormat="1" applyBorder="1" applyAlignment="1">
      <alignment vertical="center"/>
    </xf>
    <xf numFmtId="4" fontId="9" fillId="7" borderId="59" xfId="7" applyNumberFormat="1" applyFont="1" applyFill="1" applyBorder="1" applyAlignment="1">
      <alignment vertical="center"/>
    </xf>
    <xf numFmtId="4" fontId="1" fillId="0" borderId="24" xfId="7" applyNumberFormat="1" applyFill="1" applyBorder="1" applyAlignment="1">
      <alignment vertical="center"/>
    </xf>
    <xf numFmtId="4" fontId="1" fillId="0" borderId="40" xfId="7" applyNumberFormat="1" applyFill="1" applyBorder="1" applyAlignment="1">
      <alignment vertical="center"/>
    </xf>
    <xf numFmtId="4" fontId="1" fillId="0" borderId="41" xfId="7" applyNumberFormat="1" applyFill="1" applyBorder="1" applyAlignment="1">
      <alignment vertical="center"/>
    </xf>
    <xf numFmtId="4" fontId="1" fillId="0" borderId="52" xfId="7" applyNumberFormat="1" applyFill="1" applyBorder="1" applyAlignment="1">
      <alignment vertical="center"/>
    </xf>
    <xf numFmtId="4" fontId="1" fillId="0" borderId="53" xfId="7" applyNumberFormat="1" applyFill="1" applyBorder="1" applyAlignment="1">
      <alignment vertical="center"/>
    </xf>
    <xf numFmtId="4" fontId="1" fillId="0" borderId="50" xfId="7" applyNumberFormat="1" applyFill="1" applyBorder="1" applyAlignment="1">
      <alignment vertical="center"/>
    </xf>
    <xf numFmtId="4" fontId="1" fillId="0" borderId="51" xfId="7" applyNumberFormat="1" applyFill="1" applyBorder="1" applyAlignment="1">
      <alignment vertical="center"/>
    </xf>
    <xf numFmtId="4" fontId="1" fillId="0" borderId="54" xfId="7" applyNumberFormat="1" applyFill="1" applyBorder="1" applyAlignment="1">
      <alignment vertical="center"/>
    </xf>
    <xf numFmtId="4" fontId="1" fillId="0" borderId="25" xfId="7" applyNumberFormat="1" applyFill="1" applyBorder="1" applyAlignment="1">
      <alignment vertical="center"/>
    </xf>
    <xf numFmtId="4" fontId="1" fillId="0" borderId="23" xfId="7" applyNumberFormat="1" applyFill="1" applyBorder="1" applyAlignment="1">
      <alignment vertical="center"/>
    </xf>
    <xf numFmtId="4" fontId="1" fillId="0" borderId="27" xfId="7" applyNumberFormat="1" applyFill="1" applyBorder="1" applyAlignment="1">
      <alignment vertical="center"/>
    </xf>
    <xf numFmtId="4" fontId="1" fillId="0" borderId="28" xfId="7" applyNumberFormat="1" applyFill="1" applyBorder="1" applyAlignment="1">
      <alignment vertical="center"/>
    </xf>
    <xf numFmtId="4" fontId="1" fillId="0" borderId="60" xfId="7" applyNumberFormat="1" applyBorder="1" applyAlignment="1">
      <alignment vertical="center"/>
    </xf>
    <xf numFmtId="4" fontId="1" fillId="0" borderId="61" xfId="7" applyNumberFormat="1" applyBorder="1" applyAlignment="1">
      <alignment vertical="center"/>
    </xf>
    <xf numFmtId="4" fontId="1" fillId="7" borderId="49" xfId="7" applyNumberFormat="1" applyFont="1" applyFill="1" applyBorder="1" applyAlignment="1">
      <alignment horizontal="right" vertical="center"/>
    </xf>
    <xf numFmtId="4" fontId="9" fillId="7" borderId="62" xfId="7" applyNumberFormat="1" applyFont="1" applyFill="1" applyBorder="1" applyAlignment="1">
      <alignment vertical="center"/>
    </xf>
    <xf numFmtId="4" fontId="1" fillId="0" borderId="63" xfId="7" applyNumberFormat="1" applyBorder="1" applyAlignment="1">
      <alignment vertical="center"/>
    </xf>
    <xf numFmtId="4" fontId="1" fillId="0" borderId="64" xfId="7" applyNumberFormat="1" applyBorder="1" applyAlignment="1">
      <alignment vertical="center"/>
    </xf>
    <xf numFmtId="4" fontId="1" fillId="0" borderId="65" xfId="7" applyNumberFormat="1" applyBorder="1" applyAlignment="1">
      <alignment vertical="center"/>
    </xf>
    <xf numFmtId="4" fontId="1" fillId="0" borderId="66" xfId="7" applyNumberFormat="1" applyBorder="1" applyAlignment="1">
      <alignment vertical="center"/>
    </xf>
    <xf numFmtId="4" fontId="1" fillId="0" borderId="67" xfId="7" applyNumberFormat="1" applyBorder="1" applyAlignment="1">
      <alignment vertical="center"/>
    </xf>
    <xf numFmtId="4" fontId="1" fillId="0" borderId="68" xfId="7" applyNumberFormat="1" applyBorder="1" applyAlignment="1">
      <alignment vertical="center"/>
    </xf>
    <xf numFmtId="4" fontId="9" fillId="8" borderId="70" xfId="7" applyNumberFormat="1" applyFont="1" applyFill="1" applyBorder="1" applyAlignment="1">
      <alignment horizontal="center" vertical="center"/>
    </xf>
    <xf numFmtId="4" fontId="9" fillId="8" borderId="71" xfId="7" applyNumberFormat="1" applyFont="1" applyFill="1" applyBorder="1" applyAlignment="1">
      <alignment vertical="center"/>
    </xf>
    <xf numFmtId="4" fontId="9" fillId="8" borderId="72" xfId="7" applyNumberFormat="1" applyFont="1" applyFill="1" applyBorder="1" applyAlignment="1">
      <alignment vertical="center"/>
    </xf>
    <xf numFmtId="4" fontId="9" fillId="8" borderId="73" xfId="7" applyNumberFormat="1" applyFont="1" applyFill="1" applyBorder="1" applyAlignment="1">
      <alignment vertical="center"/>
    </xf>
    <xf numFmtId="4" fontId="9" fillId="8" borderId="74" xfId="7" applyNumberFormat="1" applyFont="1" applyFill="1" applyBorder="1" applyAlignment="1">
      <alignment vertical="center"/>
    </xf>
    <xf numFmtId="4" fontId="9" fillId="8" borderId="70" xfId="7" applyNumberFormat="1" applyFont="1" applyFill="1" applyBorder="1" applyAlignment="1">
      <alignment vertical="center"/>
    </xf>
    <xf numFmtId="0" fontId="11" fillId="4" borderId="0" xfId="5" applyFont="1" applyFill="1"/>
    <xf numFmtId="4" fontId="12" fillId="4" borderId="0" xfId="5" applyNumberFormat="1" applyFont="1" applyFill="1"/>
    <xf numFmtId="4" fontId="1" fillId="0" borderId="22" xfId="7" applyNumberFormat="1" applyBorder="1" applyAlignment="1">
      <alignment vertical="center"/>
    </xf>
    <xf numFmtId="4" fontId="9" fillId="7" borderId="46" xfId="7" applyNumberFormat="1" applyFont="1" applyFill="1" applyBorder="1" applyAlignment="1">
      <alignment vertical="center"/>
    </xf>
    <xf numFmtId="4" fontId="9" fillId="7" borderId="47" xfId="7" applyNumberFormat="1" applyFont="1" applyFill="1" applyBorder="1" applyAlignment="1">
      <alignment vertical="center"/>
    </xf>
    <xf numFmtId="4" fontId="9" fillId="7" borderId="41" xfId="7" applyNumberFormat="1" applyFont="1" applyFill="1" applyBorder="1" applyAlignment="1">
      <alignment vertical="center"/>
    </xf>
    <xf numFmtId="4" fontId="1" fillId="0" borderId="75" xfId="7" applyNumberFormat="1" applyBorder="1" applyAlignment="1">
      <alignment vertical="center"/>
    </xf>
    <xf numFmtId="4" fontId="9" fillId="7" borderId="76" xfId="7" applyNumberFormat="1" applyFont="1" applyFill="1" applyBorder="1" applyAlignment="1">
      <alignment vertical="center"/>
    </xf>
    <xf numFmtId="4" fontId="1" fillId="0" borderId="77" xfId="7" applyNumberFormat="1" applyBorder="1" applyAlignment="1">
      <alignment vertical="center"/>
    </xf>
    <xf numFmtId="4" fontId="1" fillId="0" borderId="78" xfId="7" applyNumberFormat="1" applyBorder="1" applyAlignment="1">
      <alignment vertical="center"/>
    </xf>
    <xf numFmtId="4" fontId="1" fillId="0" borderId="79" xfId="7" applyNumberFormat="1" applyBorder="1" applyAlignment="1">
      <alignment vertical="center"/>
    </xf>
    <xf numFmtId="4" fontId="9" fillId="8" borderId="80" xfId="7" applyNumberFormat="1" applyFont="1" applyFill="1" applyBorder="1" applyAlignment="1">
      <alignment horizontal="center" vertical="center"/>
    </xf>
    <xf numFmtId="4" fontId="9" fillId="8" borderId="69" xfId="7" applyNumberFormat="1" applyFont="1" applyFill="1" applyBorder="1" applyAlignment="1">
      <alignment vertical="center"/>
    </xf>
    <xf numFmtId="4" fontId="13" fillId="4" borderId="0" xfId="5" applyNumberFormat="1" applyFont="1" applyFill="1"/>
    <xf numFmtId="0" fontId="9" fillId="0" borderId="0" xfId="7" applyFont="1" applyFill="1" applyBorder="1" applyAlignment="1">
      <alignment vertical="center"/>
    </xf>
    <xf numFmtId="4" fontId="1" fillId="0" borderId="19" xfId="7" applyNumberFormat="1" applyBorder="1" applyAlignment="1">
      <alignment vertical="center"/>
    </xf>
    <xf numFmtId="4" fontId="1" fillId="0" borderId="34" xfId="7" applyNumberFormat="1" applyBorder="1" applyAlignment="1">
      <alignment vertical="center"/>
    </xf>
    <xf numFmtId="4" fontId="9" fillId="7" borderId="34" xfId="7" applyNumberFormat="1" applyFont="1" applyFill="1" applyBorder="1" applyAlignment="1">
      <alignment vertical="center"/>
    </xf>
    <xf numFmtId="4" fontId="1" fillId="0" borderId="9" xfId="7" applyNumberFormat="1" applyBorder="1" applyAlignment="1">
      <alignment vertical="center"/>
    </xf>
    <xf numFmtId="4" fontId="1" fillId="0" borderId="81" xfId="7" applyNumberFormat="1" applyBorder="1" applyAlignment="1">
      <alignment vertical="center"/>
    </xf>
    <xf numFmtId="4" fontId="1" fillId="0" borderId="82" xfId="7" applyNumberFormat="1" applyBorder="1" applyAlignment="1">
      <alignment vertical="center"/>
    </xf>
    <xf numFmtId="3" fontId="1" fillId="0" borderId="16" xfId="7" applyNumberFormat="1" applyBorder="1" applyAlignment="1">
      <alignment vertical="center"/>
    </xf>
    <xf numFmtId="3" fontId="1" fillId="0" borderId="18" xfId="7" applyNumberFormat="1" applyBorder="1" applyAlignment="1">
      <alignment vertical="center"/>
    </xf>
    <xf numFmtId="3" fontId="1" fillId="0" borderId="17" xfId="7" applyNumberFormat="1" applyBorder="1" applyAlignment="1">
      <alignment vertical="center"/>
    </xf>
    <xf numFmtId="3" fontId="1" fillId="0" borderId="20" xfId="7" applyNumberFormat="1" applyBorder="1" applyAlignment="1">
      <alignment vertical="center"/>
    </xf>
    <xf numFmtId="3" fontId="1" fillId="0" borderId="24" xfId="7" applyNumberFormat="1" applyBorder="1" applyAlignment="1">
      <alignment vertical="center"/>
    </xf>
    <xf numFmtId="3" fontId="1" fillId="0" borderId="25" xfId="7" applyNumberFormat="1" applyBorder="1" applyAlignment="1">
      <alignment vertical="center"/>
    </xf>
    <xf numFmtId="3" fontId="1" fillId="0" borderId="23" xfId="7" applyNumberFormat="1" applyBorder="1" applyAlignment="1">
      <alignment vertical="center"/>
    </xf>
    <xf numFmtId="3" fontId="1" fillId="0" borderId="27" xfId="7" applyNumberFormat="1" applyBorder="1" applyAlignment="1">
      <alignment vertical="center"/>
    </xf>
    <xf numFmtId="3" fontId="1" fillId="0" borderId="34" xfId="7" applyNumberFormat="1" applyBorder="1" applyAlignment="1">
      <alignment vertical="center"/>
    </xf>
    <xf numFmtId="3" fontId="1" fillId="0" borderId="30" xfId="7" applyNumberFormat="1" applyBorder="1" applyAlignment="1">
      <alignment vertical="center"/>
    </xf>
    <xf numFmtId="3" fontId="1" fillId="0" borderId="29" xfId="7" applyNumberFormat="1" applyBorder="1" applyAlignment="1">
      <alignment vertical="center"/>
    </xf>
    <xf numFmtId="3" fontId="1" fillId="0" borderId="32" xfId="7" applyNumberFormat="1" applyBorder="1" applyAlignment="1">
      <alignment vertical="center"/>
    </xf>
    <xf numFmtId="3" fontId="9" fillId="7" borderId="34" xfId="7" applyNumberFormat="1" applyFont="1" applyFill="1" applyBorder="1" applyAlignment="1">
      <alignment vertical="center"/>
    </xf>
    <xf numFmtId="3" fontId="9" fillId="7" borderId="30" xfId="7" applyNumberFormat="1" applyFont="1" applyFill="1" applyBorder="1" applyAlignment="1">
      <alignment vertical="center"/>
    </xf>
    <xf numFmtId="3" fontId="9" fillId="7" borderId="29" xfId="7" applyNumberFormat="1" applyFont="1" applyFill="1" applyBorder="1" applyAlignment="1">
      <alignment vertical="center"/>
    </xf>
    <xf numFmtId="3" fontId="9" fillId="7" borderId="32" xfId="7" applyNumberFormat="1" applyFont="1" applyFill="1" applyBorder="1" applyAlignment="1">
      <alignment vertical="center"/>
    </xf>
    <xf numFmtId="3" fontId="1" fillId="0" borderId="9" xfId="7" applyNumberFormat="1" applyBorder="1" applyAlignment="1">
      <alignment vertical="center"/>
    </xf>
    <xf numFmtId="3" fontId="1" fillId="0" borderId="11" xfId="7" applyNumberFormat="1" applyBorder="1" applyAlignment="1">
      <alignment vertical="center"/>
    </xf>
    <xf numFmtId="3" fontId="1" fillId="0" borderId="10" xfId="7" applyNumberFormat="1" applyBorder="1" applyAlignment="1">
      <alignment vertical="center"/>
    </xf>
    <xf numFmtId="3" fontId="1" fillId="0" borderId="38" xfId="7" applyNumberFormat="1" applyBorder="1" applyAlignment="1">
      <alignment vertical="center"/>
    </xf>
    <xf numFmtId="3" fontId="1" fillId="0" borderId="22" xfId="7" applyNumberFormat="1" applyBorder="1" applyAlignment="1">
      <alignment vertical="center"/>
    </xf>
    <xf numFmtId="3" fontId="1" fillId="0" borderId="40" xfId="7" applyNumberFormat="1" applyBorder="1" applyAlignment="1">
      <alignment vertical="center"/>
    </xf>
    <xf numFmtId="3" fontId="1" fillId="0" borderId="41" xfId="7" applyNumberFormat="1" applyBorder="1" applyAlignment="1">
      <alignment vertical="center"/>
    </xf>
    <xf numFmtId="3" fontId="1" fillId="0" borderId="75" xfId="7" applyNumberFormat="1" applyBorder="1" applyAlignment="1">
      <alignment vertical="center"/>
    </xf>
    <xf numFmtId="3" fontId="1" fillId="0" borderId="42" xfId="7" applyNumberFormat="1" applyBorder="1" applyAlignment="1">
      <alignment vertical="center"/>
    </xf>
    <xf numFmtId="3" fontId="1" fillId="0" borderId="43" xfId="7" applyNumberFormat="1" applyBorder="1" applyAlignment="1">
      <alignment vertical="center"/>
    </xf>
    <xf numFmtId="3" fontId="9" fillId="7" borderId="47" xfId="7" applyNumberFormat="1" applyFont="1" applyFill="1" applyBorder="1" applyAlignment="1">
      <alignment vertical="center"/>
    </xf>
    <xf numFmtId="3" fontId="9" fillId="7" borderId="40" xfId="7" applyNumberFormat="1" applyFont="1" applyFill="1" applyBorder="1" applyAlignment="1">
      <alignment vertical="center"/>
    </xf>
    <xf numFmtId="3" fontId="1" fillId="0" borderId="47" xfId="7" applyNumberFormat="1" applyBorder="1" applyAlignment="1">
      <alignment vertical="center"/>
    </xf>
    <xf numFmtId="3" fontId="9" fillId="7" borderId="36" xfId="7" applyNumberFormat="1" applyFont="1" applyFill="1" applyBorder="1" applyAlignment="1">
      <alignment vertical="center"/>
    </xf>
    <xf numFmtId="3" fontId="9" fillId="7" borderId="48" xfId="7" applyNumberFormat="1" applyFont="1" applyFill="1" applyBorder="1" applyAlignment="1">
      <alignment vertical="center"/>
    </xf>
    <xf numFmtId="3" fontId="9" fillId="7" borderId="35" xfId="7" applyNumberFormat="1" applyFont="1" applyFill="1" applyBorder="1" applyAlignment="1">
      <alignment vertical="center"/>
    </xf>
    <xf numFmtId="3" fontId="9" fillId="7" borderId="62" xfId="7" applyNumberFormat="1" applyFont="1" applyFill="1" applyBorder="1" applyAlignment="1">
      <alignment vertical="center"/>
    </xf>
    <xf numFmtId="3" fontId="1" fillId="0" borderId="81" xfId="7" applyNumberFormat="1" applyBorder="1" applyAlignment="1">
      <alignment vertical="center"/>
    </xf>
    <xf numFmtId="3" fontId="1" fillId="0" borderId="50" xfId="7" applyNumberFormat="1" applyBorder="1" applyAlignment="1">
      <alignment vertical="center"/>
    </xf>
    <xf numFmtId="3" fontId="1" fillId="0" borderId="51" xfId="7" applyNumberFormat="1" applyBorder="1" applyAlignment="1">
      <alignment vertical="center"/>
    </xf>
    <xf numFmtId="3" fontId="1" fillId="0" borderId="53" xfId="7" applyNumberFormat="1" applyBorder="1" applyAlignment="1">
      <alignment vertical="center"/>
    </xf>
    <xf numFmtId="3" fontId="1" fillId="0" borderId="55" xfId="7" applyNumberFormat="1" applyBorder="1" applyAlignment="1">
      <alignment vertical="center"/>
    </xf>
    <xf numFmtId="3" fontId="1" fillId="0" borderId="57" xfId="7" applyNumberFormat="1" applyBorder="1" applyAlignment="1">
      <alignment vertical="center"/>
    </xf>
    <xf numFmtId="3" fontId="9" fillId="7" borderId="59" xfId="7" applyNumberFormat="1" applyFont="1" applyFill="1" applyBorder="1" applyAlignment="1">
      <alignment vertical="center"/>
    </xf>
    <xf numFmtId="3" fontId="1" fillId="0" borderId="82" xfId="7" applyNumberFormat="1" applyBorder="1" applyAlignment="1">
      <alignment vertical="center"/>
    </xf>
    <xf numFmtId="3" fontId="1" fillId="0" borderId="60" xfId="7" applyNumberFormat="1" applyBorder="1" applyAlignment="1">
      <alignment vertical="center"/>
    </xf>
    <xf numFmtId="3" fontId="1" fillId="0" borderId="61" xfId="7" applyNumberFormat="1" applyBorder="1" applyAlignment="1">
      <alignment vertical="center"/>
    </xf>
    <xf numFmtId="4" fontId="1" fillId="7" borderId="76" xfId="7" applyNumberFormat="1" applyFill="1" applyBorder="1" applyAlignment="1">
      <alignment vertical="center"/>
    </xf>
    <xf numFmtId="3" fontId="1" fillId="7" borderId="48" xfId="7" applyNumberFormat="1" applyFill="1" applyBorder="1" applyAlignment="1">
      <alignment vertical="center"/>
    </xf>
    <xf numFmtId="4" fontId="1" fillId="7" borderId="30" xfId="7" applyNumberFormat="1" applyFill="1" applyBorder="1" applyAlignment="1">
      <alignment vertical="center"/>
    </xf>
    <xf numFmtId="4" fontId="1" fillId="7" borderId="33" xfId="7" applyNumberFormat="1" applyFill="1" applyBorder="1" applyAlignment="1">
      <alignment vertical="center"/>
    </xf>
    <xf numFmtId="3" fontId="1" fillId="0" borderId="79" xfId="7" applyNumberFormat="1" applyBorder="1" applyAlignment="1">
      <alignment vertical="center"/>
    </xf>
    <xf numFmtId="3" fontId="1" fillId="0" borderId="65" xfId="7" applyNumberFormat="1" applyBorder="1" applyAlignment="1">
      <alignment vertical="center"/>
    </xf>
    <xf numFmtId="3" fontId="1" fillId="0" borderId="66" xfId="7" applyNumberFormat="1" applyBorder="1" applyAlignment="1">
      <alignment vertical="center"/>
    </xf>
    <xf numFmtId="3" fontId="9" fillId="8" borderId="69" xfId="7" applyNumberFormat="1" applyFont="1" applyFill="1" applyBorder="1" applyAlignment="1">
      <alignment vertical="center"/>
    </xf>
    <xf numFmtId="3" fontId="9" fillId="8" borderId="71" xfId="7" applyNumberFormat="1" applyFont="1" applyFill="1" applyBorder="1" applyAlignment="1">
      <alignment vertical="center"/>
    </xf>
    <xf numFmtId="3" fontId="9" fillId="8" borderId="72" xfId="7" applyNumberFormat="1" applyFont="1" applyFill="1" applyBorder="1" applyAlignment="1">
      <alignment vertical="center"/>
    </xf>
    <xf numFmtId="0" fontId="11" fillId="0" borderId="0" xfId="5" applyFont="1" applyFill="1"/>
    <xf numFmtId="4" fontId="10" fillId="4" borderId="0" xfId="10" applyNumberFormat="1" applyFill="1" applyBorder="1"/>
    <xf numFmtId="4" fontId="10" fillId="0" borderId="0" xfId="10" applyNumberFormat="1" applyBorder="1"/>
    <xf numFmtId="4" fontId="10" fillId="4" borderId="0" xfId="10" applyNumberFormat="1" applyFill="1"/>
    <xf numFmtId="4" fontId="10" fillId="0" borderId="0" xfId="10" applyNumberFormat="1"/>
    <xf numFmtId="4" fontId="9" fillId="6" borderId="39" xfId="6" applyNumberFormat="1" applyFont="1" applyFill="1" applyBorder="1" applyAlignment="1">
      <alignment horizontal="center" vertical="center" wrapText="1"/>
    </xf>
    <xf numFmtId="4" fontId="9" fillId="6" borderId="84" xfId="8" applyNumberFormat="1" applyFont="1" applyFill="1" applyBorder="1" applyAlignment="1">
      <alignment horizontal="center" vertical="center" wrapText="1"/>
    </xf>
    <xf numFmtId="4" fontId="1" fillId="0" borderId="16" xfId="7" applyNumberFormat="1" applyFill="1" applyBorder="1" applyAlignment="1">
      <alignment vertical="center"/>
    </xf>
    <xf numFmtId="4" fontId="1" fillId="0" borderId="18" xfId="7" applyNumberFormat="1" applyFill="1" applyBorder="1" applyAlignment="1">
      <alignment vertical="center"/>
    </xf>
    <xf numFmtId="4" fontId="1" fillId="0" borderId="21" xfId="7" applyNumberFormat="1" applyFill="1" applyBorder="1" applyAlignment="1">
      <alignment vertical="center"/>
    </xf>
    <xf numFmtId="4" fontId="1" fillId="0" borderId="34" xfId="7" applyNumberFormat="1" applyFill="1" applyBorder="1" applyAlignment="1">
      <alignment vertical="center"/>
    </xf>
    <xf numFmtId="4" fontId="1" fillId="0" borderId="30" xfId="7" applyNumberFormat="1" applyFill="1" applyBorder="1" applyAlignment="1">
      <alignment vertical="center"/>
    </xf>
    <xf numFmtId="4" fontId="1" fillId="0" borderId="33" xfId="7" applyNumberFormat="1" applyFill="1" applyBorder="1" applyAlignment="1">
      <alignment vertical="center"/>
    </xf>
    <xf numFmtId="4" fontId="1" fillId="0" borderId="9" xfId="7" applyNumberFormat="1" applyFill="1" applyBorder="1" applyAlignment="1">
      <alignment vertical="center"/>
    </xf>
    <xf numFmtId="4" fontId="1" fillId="0" borderId="11" xfId="7" applyNumberFormat="1" applyFill="1" applyBorder="1" applyAlignment="1">
      <alignment vertical="center"/>
    </xf>
    <xf numFmtId="4" fontId="1" fillId="0" borderId="39" xfId="7" applyNumberFormat="1" applyFill="1" applyBorder="1" applyAlignment="1">
      <alignment vertical="center"/>
    </xf>
    <xf numFmtId="4" fontId="1" fillId="0" borderId="42" xfId="7" applyNumberFormat="1" applyFill="1" applyBorder="1" applyAlignment="1">
      <alignment vertical="center"/>
    </xf>
    <xf numFmtId="4" fontId="10" fillId="4" borderId="85" xfId="10" applyNumberFormat="1" applyFill="1" applyBorder="1"/>
    <xf numFmtId="4" fontId="1" fillId="0" borderId="22" xfId="7" applyNumberFormat="1" applyFill="1" applyBorder="1" applyAlignment="1">
      <alignment vertical="center"/>
    </xf>
    <xf numFmtId="4" fontId="1" fillId="0" borderId="45" xfId="7" applyNumberFormat="1" applyFill="1" applyBorder="1" applyAlignment="1">
      <alignment vertical="center"/>
    </xf>
    <xf numFmtId="4" fontId="1" fillId="0" borderId="81" xfId="7" applyNumberFormat="1" applyFill="1" applyBorder="1" applyAlignment="1">
      <alignment vertical="center"/>
    </xf>
    <xf numFmtId="4" fontId="1" fillId="0" borderId="86" xfId="7" applyNumberFormat="1" applyBorder="1" applyAlignment="1">
      <alignment vertical="center"/>
    </xf>
    <xf numFmtId="4" fontId="1" fillId="0" borderId="87" xfId="7" applyNumberFormat="1" applyBorder="1" applyAlignment="1">
      <alignment vertical="center"/>
    </xf>
    <xf numFmtId="4" fontId="1" fillId="0" borderId="75" xfId="7" applyNumberFormat="1" applyFill="1" applyBorder="1" applyAlignment="1">
      <alignment vertical="center"/>
    </xf>
    <xf numFmtId="4" fontId="1" fillId="0" borderId="58" xfId="7" applyNumberFormat="1" applyFill="1" applyBorder="1" applyAlignment="1">
      <alignment vertical="center"/>
    </xf>
    <xf numFmtId="4" fontId="1" fillId="0" borderId="88" xfId="7" applyNumberFormat="1" applyBorder="1" applyAlignment="1">
      <alignment vertical="center"/>
    </xf>
    <xf numFmtId="4" fontId="1" fillId="0" borderId="89" xfId="7" applyNumberFormat="1" applyBorder="1" applyAlignment="1">
      <alignment vertical="center"/>
    </xf>
    <xf numFmtId="4" fontId="1" fillId="0" borderId="90" xfId="7" applyNumberFormat="1" applyBorder="1" applyAlignment="1">
      <alignment vertical="center"/>
    </xf>
    <xf numFmtId="0" fontId="11" fillId="4" borderId="0" xfId="10" applyFont="1" applyFill="1"/>
    <xf numFmtId="4" fontId="12" fillId="4" borderId="0" xfId="10" applyNumberFormat="1" applyFont="1" applyFill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9" fillId="6" borderId="94" xfId="6" applyNumberFormat="1" applyFont="1" applyFill="1" applyBorder="1" applyAlignment="1">
      <alignment horizontal="center" vertical="center" wrapText="1"/>
    </xf>
    <xf numFmtId="4" fontId="9" fillId="6" borderId="13" xfId="8" applyNumberFormat="1" applyFont="1" applyFill="1" applyBorder="1" applyAlignment="1">
      <alignment horizontal="center" vertical="center" wrapText="1"/>
    </xf>
    <xf numFmtId="4" fontId="1" fillId="9" borderId="23" xfId="7" applyNumberFormat="1" applyFont="1" applyFill="1" applyBorder="1" applyAlignment="1">
      <alignment vertical="center"/>
    </xf>
    <xf numFmtId="4" fontId="1" fillId="9" borderId="95" xfId="7" applyNumberFormat="1" applyFont="1" applyFill="1" applyBorder="1" applyAlignment="1">
      <alignment vertical="center"/>
    </xf>
    <xf numFmtId="4" fontId="1" fillId="0" borderId="50" xfId="7" applyNumberFormat="1" applyFont="1" applyBorder="1" applyAlignment="1">
      <alignment vertical="center"/>
    </xf>
    <xf numFmtId="4" fontId="15" fillId="0" borderId="96" xfId="11" applyNumberFormat="1" applyFont="1" applyBorder="1"/>
    <xf numFmtId="4" fontId="1" fillId="0" borderId="53" xfId="7" applyNumberFormat="1" applyFont="1" applyFill="1" applyBorder="1" applyAlignment="1">
      <alignment vertical="center"/>
    </xf>
    <xf numFmtId="4" fontId="1" fillId="0" borderId="50" xfId="7" applyNumberFormat="1" applyFont="1" applyFill="1" applyBorder="1" applyAlignment="1">
      <alignment vertical="center"/>
    </xf>
    <xf numFmtId="4" fontId="15" fillId="0" borderId="40" xfId="11" applyNumberFormat="1" applyFont="1" applyBorder="1"/>
    <xf numFmtId="4" fontId="15" fillId="0" borderId="89" xfId="11" applyNumberFormat="1" applyFont="1" applyBorder="1"/>
    <xf numFmtId="4" fontId="1" fillId="0" borderId="97" xfId="7" applyNumberFormat="1" applyFont="1" applyFill="1" applyBorder="1" applyAlignment="1">
      <alignment vertical="center"/>
    </xf>
    <xf numFmtId="4" fontId="1" fillId="9" borderId="86" xfId="7" applyNumberFormat="1" applyFont="1" applyFill="1" applyBorder="1" applyAlignment="1">
      <alignment vertical="center"/>
    </xf>
    <xf numFmtId="4" fontId="1" fillId="9" borderId="24" xfId="7" applyNumberFormat="1" applyFont="1" applyFill="1" applyBorder="1" applyAlignment="1">
      <alignment vertical="center"/>
    </xf>
    <xf numFmtId="4" fontId="15" fillId="0" borderId="98" xfId="11" applyNumberFormat="1" applyFont="1" applyBorder="1"/>
    <xf numFmtId="4" fontId="15" fillId="0" borderId="25" xfId="11" applyNumberFormat="1" applyFont="1" applyBorder="1"/>
    <xf numFmtId="4" fontId="1" fillId="0" borderId="25" xfId="7" applyNumberFormat="1" applyFont="1" applyBorder="1" applyAlignment="1">
      <alignment vertical="center"/>
    </xf>
    <xf numFmtId="4" fontId="15" fillId="0" borderId="99" xfId="11" applyNumberFormat="1" applyFont="1" applyBorder="1"/>
    <xf numFmtId="4" fontId="1" fillId="0" borderId="27" xfId="7" applyNumberFormat="1" applyFont="1" applyFill="1" applyBorder="1" applyAlignment="1">
      <alignment vertical="center"/>
    </xf>
    <xf numFmtId="4" fontId="1" fillId="0" borderId="25" xfId="7" applyNumberFormat="1" applyFont="1" applyFill="1" applyBorder="1" applyAlignment="1">
      <alignment vertical="center"/>
    </xf>
    <xf numFmtId="4" fontId="15" fillId="0" borderId="42" xfId="11" applyNumberFormat="1" applyFont="1" applyBorder="1"/>
    <xf numFmtId="4" fontId="1" fillId="0" borderId="100" xfId="7" applyNumberFormat="1" applyFont="1" applyFill="1" applyBorder="1" applyAlignment="1">
      <alignment vertical="center"/>
    </xf>
    <xf numFmtId="4" fontId="9" fillId="7" borderId="101" xfId="7" applyNumberFormat="1" applyFont="1" applyFill="1" applyBorder="1" applyAlignment="1">
      <alignment vertical="center"/>
    </xf>
    <xf numFmtId="4" fontId="1" fillId="9" borderId="90" xfId="7" applyNumberFormat="1" applyFont="1" applyFill="1" applyBorder="1" applyAlignment="1">
      <alignment vertical="center"/>
    </xf>
    <xf numFmtId="4" fontId="1" fillId="9" borderId="81" xfId="7" applyNumberFormat="1" applyFont="1" applyFill="1" applyBorder="1" applyAlignment="1">
      <alignment vertical="center"/>
    </xf>
    <xf numFmtId="4" fontId="15" fillId="0" borderId="53" xfId="12" applyNumberFormat="1" applyFont="1" applyBorder="1"/>
    <xf numFmtId="4" fontId="15" fillId="0" borderId="102" xfId="11" applyNumberFormat="1" applyFont="1" applyBorder="1"/>
    <xf numFmtId="4" fontId="15" fillId="0" borderId="53" xfId="11" applyNumberFormat="1" applyFont="1" applyBorder="1"/>
    <xf numFmtId="4" fontId="15" fillId="0" borderId="50" xfId="11" applyNumberFormat="1" applyFont="1" applyBorder="1"/>
    <xf numFmtId="4" fontId="15" fillId="0" borderId="97" xfId="11" applyNumberFormat="1" applyFont="1" applyBorder="1"/>
    <xf numFmtId="4" fontId="1" fillId="9" borderId="41" xfId="7" applyNumberFormat="1" applyFont="1" applyFill="1" applyBorder="1" applyAlignment="1">
      <alignment vertical="center"/>
    </xf>
    <xf numFmtId="4" fontId="15" fillId="0" borderId="27" xfId="13" applyNumberFormat="1" applyFont="1" applyBorder="1"/>
    <xf numFmtId="4" fontId="15" fillId="0" borderId="27" xfId="11" applyNumberFormat="1" applyFont="1" applyBorder="1"/>
    <xf numFmtId="4" fontId="15" fillId="0" borderId="100" xfId="11" applyNumberFormat="1" applyFont="1" applyBorder="1"/>
    <xf numFmtId="4" fontId="15" fillId="0" borderId="27" xfId="14" applyNumberFormat="1" applyFont="1" applyBorder="1"/>
    <xf numFmtId="4" fontId="1" fillId="9" borderId="10" xfId="7" applyNumberFormat="1" applyFont="1" applyFill="1" applyBorder="1" applyAlignment="1">
      <alignment vertical="center"/>
    </xf>
    <xf numFmtId="4" fontId="1" fillId="0" borderId="11" xfId="7" applyNumberFormat="1" applyFont="1" applyBorder="1" applyAlignment="1">
      <alignment vertical="center"/>
    </xf>
    <xf numFmtId="4" fontId="1" fillId="0" borderId="38" xfId="7" applyNumberFormat="1" applyFont="1" applyFill="1" applyBorder="1" applyAlignment="1">
      <alignment vertical="center"/>
    </xf>
    <xf numFmtId="4" fontId="1" fillId="0" borderId="11" xfId="7" applyNumberFormat="1" applyFont="1" applyFill="1" applyBorder="1" applyAlignment="1">
      <alignment vertical="center"/>
    </xf>
    <xf numFmtId="4" fontId="1" fillId="0" borderId="89" xfId="7" applyNumberFormat="1" applyFont="1" applyFill="1" applyBorder="1" applyAlignment="1">
      <alignment vertical="center"/>
    </xf>
    <xf numFmtId="4" fontId="15" fillId="0" borderId="103" xfId="11" applyNumberFormat="1" applyFont="1" applyBorder="1"/>
    <xf numFmtId="4" fontId="1" fillId="0" borderId="41" xfId="5" applyNumberFormat="1" applyFont="1" applyBorder="1"/>
    <xf numFmtId="4" fontId="1" fillId="0" borderId="40" xfId="7" applyNumberFormat="1" applyFont="1" applyBorder="1" applyAlignment="1">
      <alignment vertical="center"/>
    </xf>
    <xf numFmtId="4" fontId="1" fillId="0" borderId="42" xfId="7" applyNumberFormat="1" applyFont="1" applyBorder="1" applyAlignment="1">
      <alignment vertical="center"/>
    </xf>
    <xf numFmtId="4" fontId="1" fillId="0" borderId="43" xfId="7" applyNumberFormat="1" applyFont="1" applyBorder="1" applyAlignment="1">
      <alignment vertical="center"/>
    </xf>
    <xf numFmtId="4" fontId="1" fillId="0" borderId="32" xfId="7" applyNumberFormat="1" applyFont="1" applyFill="1" applyBorder="1" applyAlignment="1">
      <alignment vertical="center"/>
    </xf>
    <xf numFmtId="4" fontId="1" fillId="0" borderId="30" xfId="7" applyNumberFormat="1" applyFont="1" applyFill="1" applyBorder="1" applyAlignment="1">
      <alignment vertical="center"/>
    </xf>
    <xf numFmtId="4" fontId="1" fillId="0" borderId="42" xfId="7" applyNumberFormat="1" applyFont="1" applyFill="1" applyBorder="1" applyAlignment="1">
      <alignment vertical="center"/>
    </xf>
    <xf numFmtId="4" fontId="1" fillId="0" borderId="104" xfId="7" applyNumberFormat="1" applyFont="1" applyFill="1" applyBorder="1" applyAlignment="1">
      <alignment vertical="center"/>
    </xf>
    <xf numFmtId="4" fontId="15" fillId="0" borderId="47" xfId="15" applyNumberFormat="1" applyFont="1" applyBorder="1"/>
    <xf numFmtId="4" fontId="1" fillId="0" borderId="105" xfId="7" applyNumberFormat="1" applyFont="1" applyFill="1" applyBorder="1" applyAlignment="1">
      <alignment vertical="center"/>
    </xf>
    <xf numFmtId="4" fontId="15" fillId="0" borderId="60" xfId="16" applyNumberFormat="1" applyFont="1" applyBorder="1"/>
    <xf numFmtId="4" fontId="15" fillId="0" borderId="60" xfId="11" applyNumberFormat="1" applyFont="1" applyBorder="1"/>
    <xf numFmtId="4" fontId="1" fillId="9" borderId="28" xfId="7" applyNumberFormat="1" applyFont="1" applyFill="1" applyBorder="1" applyAlignment="1">
      <alignment vertical="center"/>
    </xf>
    <xf numFmtId="4" fontId="1" fillId="0" borderId="60" xfId="7" applyNumberFormat="1" applyFont="1" applyBorder="1" applyAlignment="1">
      <alignment vertical="center"/>
    </xf>
    <xf numFmtId="4" fontId="1" fillId="0" borderId="57" xfId="7" applyNumberFormat="1" applyFont="1" applyFill="1" applyBorder="1" applyAlignment="1">
      <alignment vertical="center"/>
    </xf>
    <xf numFmtId="4" fontId="1" fillId="0" borderId="106" xfId="7" applyNumberFormat="1" applyFont="1" applyFill="1" applyBorder="1" applyAlignment="1">
      <alignment vertical="center"/>
    </xf>
    <xf numFmtId="4" fontId="1" fillId="9" borderId="39" xfId="7" applyNumberFormat="1" applyFont="1" applyFill="1" applyBorder="1" applyAlignment="1">
      <alignment vertical="center"/>
    </xf>
    <xf numFmtId="4" fontId="1" fillId="9" borderId="107" xfId="7" applyNumberFormat="1" applyFont="1" applyFill="1" applyBorder="1" applyAlignment="1">
      <alignment vertical="center"/>
    </xf>
    <xf numFmtId="4" fontId="1" fillId="9" borderId="89" xfId="7" applyNumberFormat="1" applyFont="1" applyFill="1" applyBorder="1" applyAlignment="1">
      <alignment vertical="center"/>
    </xf>
    <xf numFmtId="4" fontId="1" fillId="9" borderId="96" xfId="7" applyNumberFormat="1" applyFont="1" applyFill="1" applyBorder="1" applyAlignment="1">
      <alignment vertical="center"/>
    </xf>
    <xf numFmtId="4" fontId="1" fillId="9" borderId="108" xfId="7" applyNumberFormat="1" applyFont="1" applyFill="1" applyBorder="1" applyAlignment="1">
      <alignment vertical="center"/>
    </xf>
    <xf numFmtId="4" fontId="1" fillId="9" borderId="27" xfId="7" applyNumberFormat="1" applyFont="1" applyFill="1" applyBorder="1" applyAlignment="1">
      <alignment vertical="center"/>
    </xf>
    <xf numFmtId="4" fontId="1" fillId="9" borderId="98" xfId="7" applyNumberFormat="1" applyFont="1" applyFill="1" applyBorder="1" applyAlignment="1">
      <alignment vertical="center"/>
    </xf>
    <xf numFmtId="4" fontId="1" fillId="9" borderId="64" xfId="7" applyNumberFormat="1" applyFont="1" applyFill="1" applyBorder="1" applyAlignment="1">
      <alignment vertical="center"/>
    </xf>
    <xf numFmtId="4" fontId="1" fillId="9" borderId="65" xfId="7" applyNumberFormat="1" applyFont="1" applyFill="1" applyBorder="1" applyAlignment="1">
      <alignment vertical="center"/>
    </xf>
    <xf numFmtId="4" fontId="1" fillId="9" borderId="109" xfId="7" applyNumberFormat="1" applyFont="1" applyFill="1" applyBorder="1" applyAlignment="1">
      <alignment vertical="center"/>
    </xf>
    <xf numFmtId="4" fontId="9" fillId="8" borderId="110" xfId="7" applyNumberFormat="1" applyFont="1" applyFill="1" applyBorder="1" applyAlignment="1">
      <alignment vertical="center"/>
    </xf>
    <xf numFmtId="0" fontId="1" fillId="4" borderId="0" xfId="5" applyFont="1" applyFill="1"/>
    <xf numFmtId="4" fontId="8" fillId="4" borderId="85" xfId="5" applyNumberFormat="1" applyFill="1" applyBorder="1"/>
    <xf numFmtId="4" fontId="1" fillId="6" borderId="9" xfId="6" applyNumberFormat="1" applyFont="1" applyFill="1" applyBorder="1" applyAlignment="1">
      <alignment horizontal="center" vertical="center" wrapText="1"/>
    </xf>
    <xf numFmtId="4" fontId="9" fillId="8" borderId="93" xfId="7" applyNumberFormat="1" applyFont="1" applyFill="1" applyBorder="1" applyAlignment="1">
      <alignment horizontal="right" vertical="center"/>
    </xf>
    <xf numFmtId="4" fontId="9" fillId="8" borderId="93" xfId="7" applyNumberFormat="1" applyFont="1" applyFill="1" applyBorder="1" applyAlignment="1">
      <alignment horizontal="right" vertical="center"/>
    </xf>
    <xf numFmtId="4" fontId="1" fillId="0" borderId="16" xfId="7" applyNumberFormat="1" applyBorder="1" applyAlignment="1">
      <alignment horizontal="right" vertical="center"/>
    </xf>
    <xf numFmtId="4" fontId="1" fillId="0" borderId="18" xfId="7" applyNumberFormat="1" applyBorder="1" applyAlignment="1">
      <alignment horizontal="right" vertical="center"/>
    </xf>
    <xf numFmtId="4" fontId="1" fillId="0" borderId="17" xfId="7" applyNumberFormat="1" applyBorder="1" applyAlignment="1">
      <alignment horizontal="right" vertical="center"/>
    </xf>
    <xf numFmtId="4" fontId="1" fillId="0" borderId="19" xfId="7" applyNumberFormat="1" applyFill="1" applyBorder="1" applyAlignment="1">
      <alignment horizontal="right" vertical="center"/>
    </xf>
    <xf numFmtId="4" fontId="1" fillId="0" borderId="20" xfId="7" applyNumberFormat="1" applyFill="1" applyBorder="1" applyAlignment="1">
      <alignment horizontal="right" vertical="center"/>
    </xf>
    <xf numFmtId="4" fontId="1" fillId="0" borderId="18" xfId="7" applyNumberFormat="1" applyFill="1" applyBorder="1" applyAlignment="1">
      <alignment horizontal="right" vertical="center"/>
    </xf>
    <xf numFmtId="4" fontId="1" fillId="0" borderId="17" xfId="7" applyNumberFormat="1" applyFill="1" applyBorder="1" applyAlignment="1">
      <alignment horizontal="right" vertical="center"/>
    </xf>
    <xf numFmtId="4" fontId="1" fillId="0" borderId="21" xfId="7" applyNumberFormat="1" applyFill="1" applyBorder="1" applyAlignment="1">
      <alignment horizontal="right" vertical="center"/>
    </xf>
    <xf numFmtId="4" fontId="1" fillId="0" borderId="24" xfId="7" applyNumberFormat="1" applyBorder="1" applyAlignment="1">
      <alignment horizontal="right" vertical="center"/>
    </xf>
    <xf numFmtId="4" fontId="1" fillId="0" borderId="25" xfId="7" applyNumberFormat="1" applyBorder="1" applyAlignment="1">
      <alignment horizontal="right" vertical="center"/>
    </xf>
    <xf numFmtId="4" fontId="1" fillId="0" borderId="23" xfId="7" applyNumberFormat="1" applyBorder="1" applyAlignment="1">
      <alignment horizontal="right" vertical="center"/>
    </xf>
    <xf numFmtId="4" fontId="1" fillId="0" borderId="26" xfId="7" applyNumberFormat="1" applyFill="1" applyBorder="1" applyAlignment="1">
      <alignment horizontal="right" vertical="center"/>
    </xf>
    <xf numFmtId="4" fontId="1" fillId="0" borderId="27" xfId="7" applyNumberFormat="1" applyFill="1" applyBorder="1" applyAlignment="1">
      <alignment horizontal="right" vertical="center"/>
    </xf>
    <xf numFmtId="4" fontId="1" fillId="0" borderId="25" xfId="7" applyNumberFormat="1" applyFill="1" applyBorder="1" applyAlignment="1">
      <alignment horizontal="right" vertical="center"/>
    </xf>
    <xf numFmtId="4" fontId="1" fillId="0" borderId="23" xfId="7" applyNumberFormat="1" applyFill="1" applyBorder="1" applyAlignment="1">
      <alignment horizontal="right" vertical="center"/>
    </xf>
    <xf numFmtId="4" fontId="1" fillId="0" borderId="28" xfId="7" applyNumberFormat="1" applyFill="1" applyBorder="1" applyAlignment="1">
      <alignment horizontal="right" vertical="center"/>
    </xf>
    <xf numFmtId="4" fontId="1" fillId="0" borderId="30" xfId="7" applyNumberFormat="1" applyBorder="1" applyAlignment="1">
      <alignment horizontal="right" vertical="center"/>
    </xf>
    <xf numFmtId="4" fontId="1" fillId="0" borderId="29" xfId="7" applyNumberFormat="1" applyBorder="1" applyAlignment="1">
      <alignment horizontal="right" vertical="center"/>
    </xf>
    <xf numFmtId="4" fontId="1" fillId="0" borderId="31" xfId="7" applyNumberFormat="1" applyFill="1" applyBorder="1" applyAlignment="1">
      <alignment horizontal="right" vertical="center"/>
    </xf>
    <xf numFmtId="4" fontId="1" fillId="0" borderId="32" xfId="7" applyNumberFormat="1" applyFill="1" applyBorder="1" applyAlignment="1">
      <alignment horizontal="right" vertical="center"/>
    </xf>
    <xf numFmtId="4" fontId="1" fillId="0" borderId="30" xfId="7" applyNumberFormat="1" applyFill="1" applyBorder="1" applyAlignment="1">
      <alignment horizontal="right" vertical="center"/>
    </xf>
    <xf numFmtId="4" fontId="1" fillId="0" borderId="29" xfId="7" applyNumberFormat="1" applyFill="1" applyBorder="1" applyAlignment="1">
      <alignment horizontal="right" vertical="center"/>
    </xf>
    <xf numFmtId="4" fontId="1" fillId="0" borderId="33" xfId="7" applyNumberForma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horizontal="right" vertical="center"/>
    </xf>
    <xf numFmtId="4" fontId="9" fillId="7" borderId="30" xfId="7" applyNumberFormat="1" applyFont="1" applyFill="1" applyBorder="1" applyAlignment="1">
      <alignment horizontal="right" vertical="center"/>
    </xf>
    <xf numFmtId="4" fontId="9" fillId="7" borderId="29" xfId="7" applyNumberFormat="1" applyFont="1" applyFill="1" applyBorder="1" applyAlignment="1">
      <alignment horizontal="right" vertical="center"/>
    </xf>
    <xf numFmtId="4" fontId="9" fillId="7" borderId="31" xfId="7" applyNumberFormat="1" applyFont="1" applyFill="1" applyBorder="1" applyAlignment="1">
      <alignment horizontal="right" vertical="center"/>
    </xf>
    <xf numFmtId="4" fontId="9" fillId="7" borderId="32" xfId="7" applyNumberFormat="1" applyFont="1" applyFill="1" applyBorder="1" applyAlignment="1">
      <alignment horizontal="right" vertical="center"/>
    </xf>
    <xf numFmtId="4" fontId="9" fillId="7" borderId="33" xfId="7" applyNumberFormat="1" applyFont="1" applyFill="1" applyBorder="1" applyAlignment="1">
      <alignment horizontal="right" vertical="center"/>
    </xf>
    <xf numFmtId="4" fontId="1" fillId="0" borderId="11" xfId="7" applyNumberFormat="1" applyBorder="1" applyAlignment="1">
      <alignment horizontal="right" vertical="center"/>
    </xf>
    <xf numFmtId="4" fontId="1" fillId="0" borderId="10" xfId="7" applyNumberFormat="1" applyBorder="1" applyAlignment="1">
      <alignment horizontal="right" vertical="center"/>
    </xf>
    <xf numFmtId="4" fontId="1" fillId="0" borderId="37" xfId="7" applyNumberFormat="1" applyFill="1" applyBorder="1" applyAlignment="1">
      <alignment horizontal="right" vertical="center"/>
    </xf>
    <xf numFmtId="4" fontId="1" fillId="0" borderId="38" xfId="7" applyNumberFormat="1" applyFill="1" applyBorder="1" applyAlignment="1">
      <alignment horizontal="right" vertical="center"/>
    </xf>
    <xf numFmtId="4" fontId="1" fillId="0" borderId="11" xfId="7" applyNumberFormat="1" applyFill="1" applyBorder="1" applyAlignment="1">
      <alignment horizontal="right" vertical="center"/>
    </xf>
    <xf numFmtId="4" fontId="1" fillId="0" borderId="10" xfId="7" applyNumberFormat="1" applyFill="1" applyBorder="1" applyAlignment="1">
      <alignment horizontal="right" vertical="center"/>
    </xf>
    <xf numFmtId="4" fontId="1" fillId="0" borderId="39" xfId="7" applyNumberFormat="1" applyFill="1" applyBorder="1" applyAlignment="1">
      <alignment horizontal="right" vertical="center"/>
    </xf>
    <xf numFmtId="4" fontId="1" fillId="0" borderId="40" xfId="7" applyNumberFormat="1" applyBorder="1" applyAlignment="1">
      <alignment horizontal="right" vertical="center"/>
    </xf>
    <xf numFmtId="4" fontId="1" fillId="0" borderId="41" xfId="7" applyNumberFormat="1" applyBorder="1" applyAlignment="1">
      <alignment horizontal="right" vertical="center"/>
    </xf>
    <xf numFmtId="4" fontId="1" fillId="0" borderId="42" xfId="7" applyNumberFormat="1" applyBorder="1" applyAlignment="1">
      <alignment horizontal="right" vertical="center"/>
    </xf>
    <xf numFmtId="4" fontId="1" fillId="0" borderId="43" xfId="7" applyNumberFormat="1" applyBorder="1" applyAlignment="1">
      <alignment horizontal="right" vertical="center"/>
    </xf>
    <xf numFmtId="4" fontId="1" fillId="0" borderId="42" xfId="7" applyNumberFormat="1" applyFill="1" applyBorder="1" applyAlignment="1">
      <alignment horizontal="right" vertical="center"/>
    </xf>
    <xf numFmtId="4" fontId="9" fillId="7" borderId="44" xfId="7" applyNumberFormat="1" applyFont="1" applyFill="1" applyBorder="1" applyAlignment="1">
      <alignment horizontal="right" vertical="center"/>
    </xf>
    <xf numFmtId="4" fontId="9" fillId="7" borderId="40" xfId="7" applyNumberFormat="1" applyFont="1" applyFill="1" applyBorder="1" applyAlignment="1">
      <alignment horizontal="right" vertical="center"/>
    </xf>
    <xf numFmtId="4" fontId="9" fillId="7" borderId="41" xfId="7" applyNumberFormat="1" applyFont="1" applyFill="1" applyBorder="1" applyAlignment="1">
      <alignment horizontal="right" vertical="center"/>
    </xf>
    <xf numFmtId="4" fontId="1" fillId="0" borderId="46" xfId="7" applyNumberFormat="1" applyFill="1" applyBorder="1" applyAlignment="1">
      <alignment horizontal="right" vertical="center"/>
    </xf>
    <xf numFmtId="4" fontId="1" fillId="0" borderId="47" xfId="7" applyNumberFormat="1" applyFill="1" applyBorder="1" applyAlignment="1">
      <alignment horizontal="right" vertical="center"/>
    </xf>
    <xf numFmtId="4" fontId="1" fillId="0" borderId="40" xfId="7" applyNumberFormat="1" applyFill="1" applyBorder="1" applyAlignment="1">
      <alignment horizontal="right" vertical="center"/>
    </xf>
    <xf numFmtId="4" fontId="1" fillId="0" borderId="41" xfId="7" applyNumberFormat="1" applyFill="1" applyBorder="1" applyAlignment="1">
      <alignment horizontal="right" vertical="center"/>
    </xf>
    <xf numFmtId="4" fontId="1" fillId="0" borderId="45" xfId="7" applyNumberFormat="1" applyFill="1" applyBorder="1" applyAlignment="1">
      <alignment horizontal="right" vertical="center"/>
    </xf>
    <xf numFmtId="4" fontId="9" fillId="7" borderId="62" xfId="7" applyNumberFormat="1" applyFont="1" applyFill="1" applyBorder="1" applyAlignment="1">
      <alignment horizontal="right" vertical="center"/>
    </xf>
    <xf numFmtId="4" fontId="9" fillId="7" borderId="48" xfId="7" applyNumberFormat="1" applyFont="1" applyFill="1" applyBorder="1" applyAlignment="1">
      <alignment horizontal="right" vertical="center"/>
    </xf>
    <xf numFmtId="4" fontId="9" fillId="7" borderId="59" xfId="7" applyNumberFormat="1" applyFont="1" applyFill="1" applyBorder="1" applyAlignment="1">
      <alignment horizontal="right" vertical="center"/>
    </xf>
    <xf numFmtId="4" fontId="9" fillId="7" borderId="35" xfId="7" applyNumberFormat="1" applyFont="1" applyFill="1" applyBorder="1" applyAlignment="1">
      <alignment horizontal="right" vertical="center"/>
    </xf>
    <xf numFmtId="4" fontId="1" fillId="0" borderId="50" xfId="7" applyNumberFormat="1" applyBorder="1" applyAlignment="1">
      <alignment horizontal="right" vertical="center"/>
    </xf>
    <xf numFmtId="4" fontId="1" fillId="0" borderId="51" xfId="7" applyNumberFormat="1" applyBorder="1" applyAlignment="1">
      <alignment horizontal="right" vertical="center"/>
    </xf>
    <xf numFmtId="4" fontId="1" fillId="0" borderId="52" xfId="7" applyNumberFormat="1" applyFill="1" applyBorder="1" applyAlignment="1">
      <alignment horizontal="right" vertical="center"/>
    </xf>
    <xf numFmtId="4" fontId="1" fillId="0" borderId="53" xfId="7" applyNumberFormat="1" applyFill="1" applyBorder="1" applyAlignment="1">
      <alignment horizontal="right" vertical="center"/>
    </xf>
    <xf numFmtId="4" fontId="1" fillId="0" borderId="50" xfId="7" applyNumberFormat="1" applyFill="1" applyBorder="1" applyAlignment="1">
      <alignment horizontal="right" vertical="center"/>
    </xf>
    <xf numFmtId="4" fontId="1" fillId="0" borderId="51" xfId="7" applyNumberFormat="1" applyFill="1" applyBorder="1" applyAlignment="1">
      <alignment horizontal="right" vertical="center"/>
    </xf>
    <xf numFmtId="4" fontId="1" fillId="0" borderId="54" xfId="7" applyNumberFormat="1" applyFill="1" applyBorder="1" applyAlignment="1">
      <alignment horizontal="right" vertical="center"/>
    </xf>
    <xf numFmtId="4" fontId="9" fillId="7" borderId="49" xfId="7" applyNumberFormat="1" applyFont="1" applyFill="1" applyBorder="1" applyAlignment="1">
      <alignment horizontal="right" vertical="center"/>
    </xf>
    <xf numFmtId="4" fontId="1" fillId="0" borderId="24" xfId="7" applyNumberFormat="1" applyFill="1" applyBorder="1" applyAlignment="1">
      <alignment horizontal="right" vertical="center"/>
    </xf>
    <xf numFmtId="4" fontId="1" fillId="0" borderId="60" xfId="7" applyNumberFormat="1" applyBorder="1" applyAlignment="1">
      <alignment horizontal="right" vertical="center"/>
    </xf>
    <xf numFmtId="4" fontId="1" fillId="0" borderId="61" xfId="7" applyNumberFormat="1" applyBorder="1" applyAlignment="1">
      <alignment horizontal="right" vertical="center"/>
    </xf>
    <xf numFmtId="4" fontId="1" fillId="0" borderId="56" xfId="7" applyNumberFormat="1" applyFill="1" applyBorder="1" applyAlignment="1">
      <alignment horizontal="right" vertical="center"/>
    </xf>
    <xf numFmtId="4" fontId="1" fillId="0" borderId="57" xfId="7" applyNumberFormat="1" applyFill="1" applyBorder="1" applyAlignment="1">
      <alignment horizontal="right" vertical="center"/>
    </xf>
    <xf numFmtId="4" fontId="1" fillId="0" borderId="55" xfId="7" applyNumberFormat="1" applyFill="1" applyBorder="1" applyAlignment="1">
      <alignment horizontal="right" vertical="center"/>
    </xf>
    <xf numFmtId="4" fontId="1" fillId="0" borderId="58" xfId="7" applyNumberFormat="1" applyFill="1" applyBorder="1" applyAlignment="1">
      <alignment horizontal="right" vertical="center"/>
    </xf>
    <xf numFmtId="4" fontId="9" fillId="7" borderId="111" xfId="7" applyNumberFormat="1" applyFont="1" applyFill="1" applyBorder="1" applyAlignment="1">
      <alignment horizontal="right" vertical="center"/>
    </xf>
    <xf numFmtId="4" fontId="1" fillId="0" borderId="63" xfId="7" applyNumberFormat="1" applyBorder="1" applyAlignment="1">
      <alignment horizontal="right" vertical="center"/>
    </xf>
    <xf numFmtId="4" fontId="1" fillId="0" borderId="112" xfId="7" applyNumberFormat="1" applyBorder="1" applyAlignment="1">
      <alignment horizontal="right" vertical="center"/>
    </xf>
    <xf numFmtId="4" fontId="1" fillId="0" borderId="96" xfId="7" applyNumberFormat="1" applyBorder="1" applyAlignment="1">
      <alignment horizontal="right" vertical="center"/>
    </xf>
    <xf numFmtId="4" fontId="1" fillId="0" borderId="113" xfId="7" applyNumberFormat="1" applyBorder="1" applyAlignment="1">
      <alignment horizontal="right" vertical="center"/>
    </xf>
    <xf numFmtId="4" fontId="1" fillId="0" borderId="27" xfId="7" applyNumberFormat="1" applyBorder="1" applyAlignment="1">
      <alignment horizontal="right" vertical="center"/>
    </xf>
    <xf numFmtId="4" fontId="1" fillId="0" borderId="98" xfId="7" applyNumberFormat="1" applyBorder="1" applyAlignment="1">
      <alignment horizontal="right" vertical="center"/>
    </xf>
    <xf numFmtId="4" fontId="1" fillId="0" borderId="100" xfId="7" applyNumberFormat="1" applyBorder="1" applyAlignment="1">
      <alignment horizontal="right" vertical="center"/>
    </xf>
    <xf numFmtId="4" fontId="1" fillId="0" borderId="65" xfId="7" applyNumberFormat="1" applyBorder="1" applyAlignment="1">
      <alignment horizontal="right" vertical="center"/>
    </xf>
    <xf numFmtId="4" fontId="1" fillId="0" borderId="109" xfId="7" applyNumberFormat="1" applyBorder="1" applyAlignment="1">
      <alignment horizontal="right" vertical="center"/>
    </xf>
    <xf numFmtId="4" fontId="1" fillId="0" borderId="114" xfId="7" applyNumberFormat="1" applyBorder="1" applyAlignment="1">
      <alignment horizontal="right" vertical="center"/>
    </xf>
    <xf numFmtId="4" fontId="9" fillId="8" borderId="71" xfId="7" applyNumberFormat="1" applyFont="1" applyFill="1" applyBorder="1" applyAlignment="1">
      <alignment horizontal="right" vertical="center"/>
    </xf>
    <xf numFmtId="4" fontId="9" fillId="8" borderId="116" xfId="7" applyNumberFormat="1" applyFont="1" applyFill="1" applyBorder="1" applyAlignment="1">
      <alignment horizontal="right" vertical="center"/>
    </xf>
    <xf numFmtId="4" fontId="9" fillId="8" borderId="115" xfId="7" applyNumberFormat="1" applyFont="1" applyFill="1" applyBorder="1" applyAlignment="1">
      <alignment horizontal="right" vertical="center"/>
    </xf>
    <xf numFmtId="4" fontId="1" fillId="0" borderId="82" xfId="7" applyNumberFormat="1" applyBorder="1" applyAlignment="1">
      <alignment horizontal="right" vertical="center"/>
    </xf>
    <xf numFmtId="4" fontId="1" fillId="0" borderId="117" xfId="7" applyNumberFormat="1" applyFill="1" applyBorder="1" applyAlignment="1">
      <alignment horizontal="right" vertical="center"/>
    </xf>
    <xf numFmtId="4" fontId="1" fillId="0" borderId="118" xfId="7" applyNumberFormat="1" applyFill="1" applyBorder="1" applyAlignment="1">
      <alignment horizontal="right" vertical="center"/>
    </xf>
    <xf numFmtId="4" fontId="1" fillId="0" borderId="60" xfId="7" applyNumberFormat="1" applyFill="1" applyBorder="1" applyAlignment="1">
      <alignment horizontal="right" vertical="center"/>
    </xf>
    <xf numFmtId="4" fontId="1" fillId="0" borderId="86" xfId="7" applyNumberFormat="1" applyFill="1" applyBorder="1" applyAlignment="1">
      <alignment horizontal="right" vertical="center"/>
    </xf>
    <xf numFmtId="4" fontId="1" fillId="0" borderId="87" xfId="7" applyNumberFormat="1" applyFill="1" applyBorder="1" applyAlignment="1">
      <alignment horizontal="right" vertical="center"/>
    </xf>
    <xf numFmtId="4" fontId="1" fillId="0" borderId="86" xfId="7" applyNumberFormat="1" applyBorder="1" applyAlignment="1">
      <alignment horizontal="right" vertical="center"/>
    </xf>
    <xf numFmtId="4" fontId="9" fillId="8" borderId="93" xfId="7" applyNumberFormat="1" applyFont="1" applyFill="1" applyBorder="1" applyAlignment="1">
      <alignment horizontal="right" vertical="center"/>
    </xf>
    <xf numFmtId="4" fontId="1" fillId="0" borderId="41" xfId="7" applyNumberFormat="1" applyFont="1" applyBorder="1" applyAlignment="1">
      <alignment vertical="center"/>
    </xf>
    <xf numFmtId="4" fontId="1" fillId="0" borderId="22" xfId="7" applyNumberFormat="1" applyBorder="1" applyAlignment="1">
      <alignment horizontal="right" vertical="center"/>
    </xf>
    <xf numFmtId="4" fontId="1" fillId="0" borderId="119" xfId="7" applyNumberFormat="1" applyBorder="1" applyAlignment="1">
      <alignment horizontal="right" vertical="center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6" borderId="9" xfId="6" applyNumberFormat="1" applyFont="1" applyFill="1" applyBorder="1" applyAlignment="1">
      <alignment horizontal="center" vertical="center" wrapText="1"/>
    </xf>
    <xf numFmtId="4" fontId="1" fillId="6" borderId="22" xfId="6" applyNumberFormat="1" applyFont="1" applyFill="1" applyBorder="1" applyAlignment="1">
      <alignment horizontal="center" vertical="center" wrapText="1"/>
    </xf>
    <xf numFmtId="4" fontId="1" fillId="6" borderId="34" xfId="6" applyNumberFormat="1" applyFont="1" applyFill="1" applyBorder="1" applyAlignment="1">
      <alignment horizontal="center" vertical="center" wrapText="1"/>
    </xf>
    <xf numFmtId="4" fontId="1" fillId="7" borderId="36" xfId="7" applyNumberFormat="1" applyFont="1" applyFill="1" applyBorder="1" applyAlignment="1">
      <alignment horizontal="right" vertical="center"/>
    </xf>
    <xf numFmtId="4" fontId="1" fillId="7" borderId="35" xfId="7" applyNumberFormat="1" applyFont="1" applyFill="1" applyBorder="1" applyAlignment="1">
      <alignment horizontal="right" vertical="center"/>
    </xf>
    <xf numFmtId="4" fontId="1" fillId="6" borderId="91" xfId="6" applyNumberFormat="1" applyFont="1" applyFill="1" applyBorder="1" applyAlignment="1">
      <alignment horizontal="center" vertical="center" wrapText="1"/>
    </xf>
    <xf numFmtId="4" fontId="9" fillId="8" borderId="92" xfId="7" applyNumberFormat="1" applyFont="1" applyFill="1" applyBorder="1" applyAlignment="1">
      <alignment horizontal="right" vertical="center"/>
    </xf>
    <xf numFmtId="4" fontId="9" fillId="8" borderId="93" xfId="7" applyNumberFormat="1" applyFont="1" applyFill="1" applyBorder="1" applyAlignment="1">
      <alignment horizontal="right" vertical="center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6" applyNumberFormat="1" applyFont="1" applyFill="1" applyBorder="1" applyAlignment="1">
      <alignment horizontal="center" vertical="center" wrapText="1"/>
    </xf>
    <xf numFmtId="4" fontId="9" fillId="5" borderId="9" xfId="6" applyNumberFormat="1" applyFont="1" applyFill="1" applyBorder="1" applyAlignment="1">
      <alignment horizontal="center" vertical="center" wrapText="1"/>
    </xf>
    <xf numFmtId="4" fontId="9" fillId="5" borderId="4" xfId="6" applyNumberFormat="1" applyFont="1" applyFill="1" applyBorder="1" applyAlignment="1">
      <alignment horizontal="center" vertical="center" wrapText="1"/>
    </xf>
    <xf numFmtId="4" fontId="9" fillId="5" borderId="10" xfId="6" applyNumberFormat="1" applyFont="1" applyFill="1" applyBorder="1" applyAlignment="1">
      <alignment horizontal="center" vertical="center" wrapText="1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6" borderId="16" xfId="6" applyNumberFormat="1" applyFont="1" applyFill="1" applyBorder="1" applyAlignment="1">
      <alignment horizontal="center" vertical="center" wrapText="1"/>
    </xf>
    <xf numFmtId="4" fontId="1" fillId="7" borderId="49" xfId="7" applyNumberFormat="1" applyFont="1" applyFill="1" applyBorder="1" applyAlignment="1">
      <alignment horizontal="right" vertical="center"/>
    </xf>
    <xf numFmtId="4" fontId="9" fillId="5" borderId="83" xfId="6" applyNumberFormat="1" applyFont="1" applyFill="1" applyBorder="1" applyAlignment="1">
      <alignment horizontal="center" vertical="center" wrapText="1"/>
    </xf>
    <xf numFmtId="4" fontId="9" fillId="5" borderId="15" xfId="6" applyNumberFormat="1" applyFont="1" applyFill="1" applyBorder="1" applyAlignment="1">
      <alignment horizontal="center" vertical="center" wrapText="1"/>
    </xf>
    <xf numFmtId="4" fontId="1" fillId="7" borderId="9" xfId="7" applyNumberFormat="1" applyFont="1" applyFill="1" applyBorder="1" applyAlignment="1">
      <alignment horizontal="right" vertical="center"/>
    </xf>
    <xf numFmtId="4" fontId="1" fillId="7" borderId="10" xfId="7" applyNumberFormat="1" applyFont="1" applyFill="1" applyBorder="1" applyAlignment="1">
      <alignment horizontal="right" vertical="center"/>
    </xf>
    <xf numFmtId="4" fontId="9" fillId="2" borderId="83" xfId="6" applyNumberFormat="1" applyFont="1" applyFill="1" applyBorder="1" applyAlignment="1">
      <alignment horizontal="center" vertical="center" wrapText="1"/>
    </xf>
    <xf numFmtId="4" fontId="10" fillId="6" borderId="34" xfId="5" applyNumberFormat="1" applyFont="1" applyFill="1" applyBorder="1" applyAlignment="1">
      <alignment horizontal="center" vertical="center" wrapText="1"/>
    </xf>
    <xf numFmtId="4" fontId="10" fillId="6" borderId="69" xfId="5" applyNumberFormat="1" applyFont="1" applyFill="1" applyBorder="1" applyAlignment="1">
      <alignment horizontal="center" vertical="center" wrapText="1"/>
    </xf>
  </cellXfs>
  <cellStyles count="20">
    <cellStyle name="Hipervínculo_2.1.26. 2008-2010.Ppales.rdos._tipo establec._especie" xfId="4"/>
    <cellStyle name="Normal" xfId="0" builtinId="0"/>
    <cellStyle name="Normal 10" xfId="11"/>
    <cellStyle name="Normal 11_2.3.10. 2021_10_Prod_fase_grupo_destino" xfId="19"/>
    <cellStyle name="Normal 2" xfId="5"/>
    <cellStyle name="Normal 2 2" xfId="10"/>
    <cellStyle name="Normal 2_2.1.16. 2008-2010.Ppales.macrom._tipo acui._establec" xfId="1"/>
    <cellStyle name="Normal 3" xfId="16"/>
    <cellStyle name="Normal 4" xfId="15"/>
    <cellStyle name="Normal 5" xfId="17"/>
    <cellStyle name="Normal 6" xfId="13"/>
    <cellStyle name="Normal 7" xfId="12"/>
    <cellStyle name="Normal 8" xfId="14"/>
    <cellStyle name="Normal 9" xfId="18"/>
    <cellStyle name="Normal_2.1.26. 2008-2010.Ppales.rdos._tipo establec._especie" xfId="2"/>
    <cellStyle name="Normal_acu_resto tablas_28mar07" xfId="8"/>
    <cellStyle name="Normal_acu_usos_2005" xfId="6"/>
    <cellStyle name="Normal_geo2" xfId="7"/>
    <cellStyle name="Normal_Lista Tablas_1" xfId="3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4.285156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4.285156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4.285156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4.285156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4.285156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4.285156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4.285156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4.285156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4.285156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4.285156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4.285156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4.285156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4.285156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4.285156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4.285156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4.285156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4.285156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4.285156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4.285156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4.285156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4.285156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4.285156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4.285156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4.285156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4.285156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4.285156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4.285156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4.285156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4.285156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4.285156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4.285156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4.285156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4.285156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4.285156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4.285156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4.285156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4.285156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4.285156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4.285156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4.285156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4.285156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4.285156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4.285156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4.285156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4.285156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4.285156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4.285156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4.285156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4.285156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4.285156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4.285156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4.285156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4.285156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4.285156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4.285156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4.285156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4.285156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4.285156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4.285156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4.285156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4.285156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4.285156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4.285156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4.28515625" style="1" customWidth="1"/>
    <col min="16138" max="16384" width="11.42578125" style="1"/>
  </cols>
  <sheetData>
    <row r="7" spans="2:9" ht="15.75" x14ac:dyDescent="0.2">
      <c r="B7" s="381" t="s">
        <v>0</v>
      </c>
      <c r="C7" s="381"/>
      <c r="D7" s="381"/>
      <c r="E7" s="381"/>
      <c r="F7" s="381"/>
      <c r="G7" s="381"/>
      <c r="H7" s="381"/>
      <c r="I7" s="381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382" t="s">
        <v>2</v>
      </c>
      <c r="D11" s="382"/>
      <c r="E11" s="382"/>
      <c r="F11" s="382"/>
      <c r="G11" s="382"/>
      <c r="H11" s="382"/>
      <c r="I11" s="382"/>
    </row>
    <row r="12" spans="2:9" ht="21.75" customHeight="1" x14ac:dyDescent="0.2">
      <c r="B12" s="2"/>
      <c r="C12" s="382"/>
      <c r="D12" s="382"/>
      <c r="E12" s="382"/>
      <c r="F12" s="382"/>
      <c r="G12" s="382"/>
      <c r="H12" s="382"/>
      <c r="I12" s="382"/>
    </row>
    <row r="13" spans="2:9" s="6" customFormat="1" ht="21.75" customHeight="1" x14ac:dyDescent="0.2">
      <c r="B13" s="4"/>
      <c r="C13" s="5"/>
      <c r="D13" s="5"/>
      <c r="E13" s="5"/>
      <c r="F13" s="5"/>
      <c r="G13" s="5"/>
      <c r="H13" s="5"/>
      <c r="I13" s="5"/>
    </row>
    <row r="14" spans="2:9" s="9" customFormat="1" ht="35.25" customHeight="1" thickBot="1" x14ac:dyDescent="0.3">
      <c r="B14" s="7"/>
      <c r="C14" s="8" t="s">
        <v>3</v>
      </c>
      <c r="D14" s="380" t="s">
        <v>106</v>
      </c>
      <c r="E14" s="380"/>
      <c r="F14" s="380"/>
      <c r="G14" s="380"/>
      <c r="H14" s="380"/>
      <c r="I14" s="380"/>
    </row>
    <row r="15" spans="2:9" s="9" customFormat="1" ht="35.25" customHeight="1" thickBot="1" x14ac:dyDescent="0.3">
      <c r="B15" s="7"/>
      <c r="C15" s="8" t="s">
        <v>5</v>
      </c>
      <c r="D15" s="380" t="s">
        <v>102</v>
      </c>
      <c r="E15" s="380"/>
      <c r="F15" s="380"/>
      <c r="G15" s="380"/>
      <c r="H15" s="380"/>
      <c r="I15" s="380"/>
    </row>
    <row r="16" spans="2:9" s="9" customFormat="1" ht="35.25" customHeight="1" thickBot="1" x14ac:dyDescent="0.3">
      <c r="B16" s="7"/>
      <c r="C16" s="8" t="s">
        <v>7</v>
      </c>
      <c r="D16" s="380" t="s">
        <v>96</v>
      </c>
      <c r="E16" s="380"/>
      <c r="F16" s="380"/>
      <c r="G16" s="380"/>
      <c r="H16" s="380"/>
      <c r="I16" s="380"/>
    </row>
    <row r="17" spans="2:9" s="9" customFormat="1" ht="35.25" customHeight="1" thickBot="1" x14ac:dyDescent="0.3">
      <c r="B17" s="7"/>
      <c r="C17" s="8" t="s">
        <v>9</v>
      </c>
      <c r="D17" s="380" t="s">
        <v>93</v>
      </c>
      <c r="E17" s="380"/>
      <c r="F17" s="380"/>
      <c r="G17" s="380"/>
      <c r="H17" s="380"/>
      <c r="I17" s="380"/>
    </row>
    <row r="18" spans="2:9" s="9" customFormat="1" ht="35.25" customHeight="1" thickBot="1" x14ac:dyDescent="0.3">
      <c r="B18" s="7"/>
      <c r="C18" s="8" t="s">
        <v>11</v>
      </c>
      <c r="D18" s="380" t="s">
        <v>90</v>
      </c>
      <c r="E18" s="380"/>
      <c r="F18" s="380"/>
      <c r="G18" s="380"/>
      <c r="H18" s="380"/>
      <c r="I18" s="380"/>
    </row>
    <row r="19" spans="2:9" s="9" customFormat="1" ht="35.25" customHeight="1" thickBot="1" x14ac:dyDescent="0.3">
      <c r="B19" s="7"/>
      <c r="C19" s="8" t="s">
        <v>13</v>
      </c>
      <c r="D19" s="380" t="s">
        <v>87</v>
      </c>
      <c r="E19" s="380"/>
      <c r="F19" s="380"/>
      <c r="G19" s="380"/>
      <c r="H19" s="380"/>
      <c r="I19" s="380"/>
    </row>
    <row r="20" spans="2:9" s="9" customFormat="1" ht="35.25" customHeight="1" thickBot="1" x14ac:dyDescent="0.3">
      <c r="B20" s="7"/>
      <c r="C20" s="10" t="s">
        <v>15</v>
      </c>
      <c r="D20" s="380" t="s">
        <v>84</v>
      </c>
      <c r="E20" s="380"/>
      <c r="F20" s="380"/>
      <c r="G20" s="380"/>
      <c r="H20" s="380"/>
      <c r="I20" s="380"/>
    </row>
    <row r="21" spans="2:9" s="9" customFormat="1" ht="35.25" customHeight="1" thickBot="1" x14ac:dyDescent="0.3">
      <c r="B21" s="7"/>
      <c r="C21" s="10" t="s">
        <v>17</v>
      </c>
      <c r="D21" s="380" t="s">
        <v>80</v>
      </c>
      <c r="E21" s="380"/>
      <c r="F21" s="380"/>
      <c r="G21" s="380"/>
      <c r="H21" s="380"/>
      <c r="I21" s="380"/>
    </row>
    <row r="22" spans="2:9" s="9" customFormat="1" ht="35.25" customHeight="1" thickBot="1" x14ac:dyDescent="0.3">
      <c r="B22" s="7"/>
      <c r="C22" s="10" t="s">
        <v>19</v>
      </c>
      <c r="D22" s="380" t="s">
        <v>4</v>
      </c>
      <c r="E22" s="380"/>
      <c r="F22" s="380"/>
      <c r="G22" s="380"/>
      <c r="H22" s="380"/>
      <c r="I22" s="380"/>
    </row>
    <row r="23" spans="2:9" s="9" customFormat="1" ht="35.25" customHeight="1" thickBot="1" x14ac:dyDescent="0.3">
      <c r="B23" s="7"/>
      <c r="C23" s="10" t="s">
        <v>21</v>
      </c>
      <c r="D23" s="380" t="s">
        <v>6</v>
      </c>
      <c r="E23" s="380"/>
      <c r="F23" s="380"/>
      <c r="G23" s="380"/>
      <c r="H23" s="380"/>
      <c r="I23" s="380"/>
    </row>
    <row r="24" spans="2:9" s="9" customFormat="1" ht="35.25" customHeight="1" thickBot="1" x14ac:dyDescent="0.3">
      <c r="B24" s="7"/>
      <c r="C24" s="10" t="s">
        <v>23</v>
      </c>
      <c r="D24" s="380" t="s">
        <v>8</v>
      </c>
      <c r="E24" s="380"/>
      <c r="F24" s="380"/>
      <c r="G24" s="380"/>
      <c r="H24" s="380"/>
      <c r="I24" s="380"/>
    </row>
    <row r="25" spans="2:9" s="9" customFormat="1" ht="35.25" customHeight="1" thickBot="1" x14ac:dyDescent="0.3">
      <c r="B25" s="7"/>
      <c r="C25" s="10" t="s">
        <v>25</v>
      </c>
      <c r="D25" s="380" t="s">
        <v>10</v>
      </c>
      <c r="E25" s="380"/>
      <c r="F25" s="380"/>
      <c r="G25" s="380"/>
      <c r="H25" s="380"/>
      <c r="I25" s="380"/>
    </row>
    <row r="26" spans="2:9" s="9" customFormat="1" ht="35.25" customHeight="1" thickBot="1" x14ac:dyDescent="0.3">
      <c r="B26" s="7"/>
      <c r="C26" s="10" t="s">
        <v>27</v>
      </c>
      <c r="D26" s="380" t="s">
        <v>12</v>
      </c>
      <c r="E26" s="380"/>
      <c r="F26" s="380"/>
      <c r="G26" s="380"/>
      <c r="H26" s="380"/>
      <c r="I26" s="380"/>
    </row>
    <row r="27" spans="2:9" s="9" customFormat="1" ht="35.25" customHeight="1" thickBot="1" x14ac:dyDescent="0.3">
      <c r="B27" s="7"/>
      <c r="C27" s="10" t="s">
        <v>29</v>
      </c>
      <c r="D27" s="380" t="s">
        <v>14</v>
      </c>
      <c r="E27" s="380"/>
      <c r="F27" s="380"/>
      <c r="G27" s="380"/>
      <c r="H27" s="380"/>
      <c r="I27" s="380"/>
    </row>
    <row r="28" spans="2:9" s="9" customFormat="1" ht="35.25" customHeight="1" thickBot="1" x14ac:dyDescent="0.3">
      <c r="B28" s="7"/>
      <c r="C28" s="10" t="s">
        <v>79</v>
      </c>
      <c r="D28" s="383" t="s">
        <v>16</v>
      </c>
      <c r="E28" s="383"/>
      <c r="F28" s="383"/>
      <c r="G28" s="383"/>
      <c r="H28" s="383"/>
      <c r="I28" s="383"/>
    </row>
    <row r="29" spans="2:9" s="9" customFormat="1" ht="35.25" customHeight="1" thickBot="1" x14ac:dyDescent="0.3">
      <c r="B29" s="7"/>
      <c r="C29" s="10" t="s">
        <v>83</v>
      </c>
      <c r="D29" s="383" t="s">
        <v>18</v>
      </c>
      <c r="E29" s="383"/>
      <c r="F29" s="383"/>
      <c r="G29" s="383"/>
      <c r="H29" s="383"/>
      <c r="I29" s="383"/>
    </row>
    <row r="30" spans="2:9" s="9" customFormat="1" ht="35.25" customHeight="1" thickBot="1" x14ac:dyDescent="0.3">
      <c r="B30" s="7"/>
      <c r="C30" s="10" t="s">
        <v>86</v>
      </c>
      <c r="D30" s="383" t="s">
        <v>20</v>
      </c>
      <c r="E30" s="383"/>
      <c r="F30" s="383"/>
      <c r="G30" s="383"/>
      <c r="H30" s="383"/>
      <c r="I30" s="383"/>
    </row>
    <row r="31" spans="2:9" s="9" customFormat="1" ht="35.25" customHeight="1" thickBot="1" x14ac:dyDescent="0.3">
      <c r="B31" s="7"/>
      <c r="C31" s="10" t="s">
        <v>89</v>
      </c>
      <c r="D31" s="383" t="s">
        <v>22</v>
      </c>
      <c r="E31" s="383"/>
      <c r="F31" s="383"/>
      <c r="G31" s="383"/>
      <c r="H31" s="383"/>
      <c r="I31" s="383"/>
    </row>
    <row r="32" spans="2:9" s="9" customFormat="1" ht="35.25" customHeight="1" thickBot="1" x14ac:dyDescent="0.3">
      <c r="B32" s="7"/>
      <c r="C32" s="10" t="s">
        <v>92</v>
      </c>
      <c r="D32" s="383" t="s">
        <v>24</v>
      </c>
      <c r="E32" s="383"/>
      <c r="F32" s="383"/>
      <c r="G32" s="383"/>
      <c r="H32" s="383"/>
      <c r="I32" s="383"/>
    </row>
    <row r="33" spans="2:9" s="9" customFormat="1" ht="35.25" customHeight="1" thickBot="1" x14ac:dyDescent="0.3">
      <c r="B33" s="7"/>
      <c r="C33" s="10" t="s">
        <v>95</v>
      </c>
      <c r="D33" s="383" t="s">
        <v>26</v>
      </c>
      <c r="E33" s="383"/>
      <c r="F33" s="383"/>
      <c r="G33" s="383"/>
      <c r="H33" s="383"/>
      <c r="I33" s="383"/>
    </row>
    <row r="34" spans="2:9" s="9" customFormat="1" ht="35.25" customHeight="1" thickBot="1" x14ac:dyDescent="0.3">
      <c r="B34" s="7"/>
      <c r="C34" s="10" t="s">
        <v>101</v>
      </c>
      <c r="D34" s="383" t="s">
        <v>28</v>
      </c>
      <c r="E34" s="383"/>
      <c r="F34" s="383"/>
      <c r="G34" s="383"/>
      <c r="H34" s="383"/>
      <c r="I34" s="383"/>
    </row>
    <row r="35" spans="2:9" s="9" customFormat="1" ht="35.25" customHeight="1" thickBot="1" x14ac:dyDescent="0.3">
      <c r="B35" s="7"/>
      <c r="C35" s="10" t="s">
        <v>105</v>
      </c>
      <c r="D35" s="383" t="s">
        <v>30</v>
      </c>
      <c r="E35" s="383"/>
      <c r="F35" s="383"/>
      <c r="G35" s="383"/>
      <c r="H35" s="383"/>
      <c r="I35" s="383"/>
    </row>
  </sheetData>
  <mergeCells count="24"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31:I31"/>
    <mergeCell ref="D25:I25"/>
    <mergeCell ref="D21:I21"/>
    <mergeCell ref="B7:I7"/>
    <mergeCell ref="C11:I12"/>
    <mergeCell ref="D22:I22"/>
    <mergeCell ref="D23:I23"/>
    <mergeCell ref="D24:I24"/>
    <mergeCell ref="D20:I20"/>
    <mergeCell ref="D19:I19"/>
    <mergeCell ref="D18:I18"/>
    <mergeCell ref="D17:I17"/>
    <mergeCell ref="D16:I16"/>
    <mergeCell ref="D15:I15"/>
    <mergeCell ref="D14:I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 por fase, Grupo de especies  y destino geográfico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por Fase, Grupo de Especies y Destino Geográfic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por Fase, Grupo de Especies y Destino Geográfic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por Fase, Grupo de Especies y Destino Geográfic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por Fase, Grupo de Especies y Destino Geográfic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por Fase, Grupo de Especies y Destino Geográfic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por Fase, Grupo de Especies y Destino Geográfic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por Fase, Grupo de Especies y Destino Geográfico"/>
    <hyperlink ref="D28:I28" location="'2009'!A1" display="Año 2009. Producción. Valor y Cantidad por Fase, Grupo de Especies y Destino Geográfico"/>
    <hyperlink ref="D28" location="'2010'!A1" display="Año 2010. Nº Establecimientos con Producción po Año, Origen del Agua y Tipo de Establecimiento"/>
    <hyperlink ref="D28:H28" location="'2009'!A1" display="Año 2009. Comparación principales macromagnitudes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Producción. Valor y Cantidad por Fase, Grupo de Especies y Destino Geográfic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 por fase, Grupo de especies  y destino geográfic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 por fase, Grupo de especies  y destino geográfic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 por fase, Grupo de especies  y destino geográfic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3. Producción. Valor y Cantidad por fase, Grupo de especies  y destino geográfic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 por fase, Grupo de especies  y destino geográfic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 por fase, Grupo de especies  y destino geográfic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 por fase, Grupo de especies  y destino geográfic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 por fase, Grupo de especies  y destino geográfic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 por fase, Grupo de especies  y destino geográfic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 por fase, Grupo de especies  y destino geográfic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 por fase, Grupo de especies  y destino geográfic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 por fase, Grupo de especies  y destino geográfico"/>
  </hyperlinks>
  <pageMargins left="0.34" right="0.56999999999999995" top="0.75" bottom="0.75" header="0.3" footer="0.3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92" t="s">
        <v>31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1:39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3" t="s">
        <v>46</v>
      </c>
      <c r="C5" s="24" t="s">
        <v>47</v>
      </c>
      <c r="D5" s="25">
        <f>E5+F5</f>
        <v>113114417.82000001</v>
      </c>
      <c r="E5" s="26">
        <v>16530922.869999999</v>
      </c>
      <c r="F5" s="24">
        <v>96583494.950000003</v>
      </c>
      <c r="G5" s="27">
        <v>55.26</v>
      </c>
      <c r="H5" s="28">
        <v>300.16000000000003</v>
      </c>
      <c r="I5" s="26">
        <v>657022.96</v>
      </c>
      <c r="J5" s="26">
        <v>35369.040000000001</v>
      </c>
      <c r="K5" s="26">
        <v>17233842.280000001</v>
      </c>
      <c r="L5" s="24">
        <v>917.75</v>
      </c>
      <c r="M5" s="29">
        <v>55.55</v>
      </c>
    </row>
    <row r="6" spans="1:39" ht="12.75" x14ac:dyDescent="0.2">
      <c r="B6" s="385"/>
      <c r="C6" s="30" t="s">
        <v>48</v>
      </c>
      <c r="D6" s="31">
        <f>E6+F6</f>
        <v>176331275.28999999</v>
      </c>
      <c r="E6" s="32">
        <v>35942559.090000004</v>
      </c>
      <c r="F6" s="30">
        <v>140388716.19999999</v>
      </c>
      <c r="G6" s="33">
        <v>81900</v>
      </c>
      <c r="H6" s="34">
        <v>17262.72</v>
      </c>
      <c r="I6" s="32">
        <v>11418.4</v>
      </c>
      <c r="J6" s="32">
        <v>104959.9</v>
      </c>
      <c r="K6" s="32">
        <v>28510886.600000001</v>
      </c>
      <c r="L6" s="30">
        <v>450.97</v>
      </c>
      <c r="M6" s="35">
        <v>45.62</v>
      </c>
    </row>
    <row r="7" spans="1:39" ht="12.75" x14ac:dyDescent="0.2">
      <c r="B7" s="385"/>
      <c r="C7" s="30" t="s">
        <v>49</v>
      </c>
      <c r="D7" s="31">
        <f>E7+F7</f>
        <v>77753182.037999988</v>
      </c>
      <c r="E7" s="32">
        <v>4071674.2179999999</v>
      </c>
      <c r="F7" s="30">
        <v>73681507.819999993</v>
      </c>
      <c r="G7" s="33">
        <v>35700</v>
      </c>
      <c r="H7" s="34">
        <v>13540.8</v>
      </c>
      <c r="I7" s="32">
        <v>430.08</v>
      </c>
      <c r="J7" s="32">
        <v>5983.5</v>
      </c>
      <c r="K7" s="32">
        <v>14309119.26</v>
      </c>
      <c r="L7" s="30"/>
      <c r="M7" s="35">
        <v>3.55</v>
      </c>
    </row>
    <row r="8" spans="1:39" ht="12.75" x14ac:dyDescent="0.2">
      <c r="B8" s="385"/>
      <c r="C8" s="36" t="s">
        <v>50</v>
      </c>
      <c r="D8" s="31">
        <f>E8+F8</f>
        <v>79713672.129999995</v>
      </c>
      <c r="E8" s="37">
        <v>7143926.5199999996</v>
      </c>
      <c r="F8" s="36">
        <v>72569745.609999999</v>
      </c>
      <c r="G8" s="38">
        <v>81600</v>
      </c>
      <c r="H8" s="39">
        <v>64.319999999999993</v>
      </c>
      <c r="I8" s="37">
        <v>3127.38</v>
      </c>
      <c r="J8" s="37">
        <v>8048.71</v>
      </c>
      <c r="K8" s="37">
        <v>5514633.3099999996</v>
      </c>
      <c r="L8" s="36"/>
      <c r="M8" s="40"/>
    </row>
    <row r="9" spans="1:39" ht="12.75" x14ac:dyDescent="0.2">
      <c r="B9" s="410"/>
      <c r="C9" s="41" t="s">
        <v>51</v>
      </c>
      <c r="D9" s="42">
        <f t="shared" ref="D9:M9" si="0">SUM(D5:D8)</f>
        <v>446912547.278</v>
      </c>
      <c r="E9" s="43">
        <f t="shared" si="0"/>
        <v>63689082.697999999</v>
      </c>
      <c r="F9" s="44">
        <f t="shared" si="0"/>
        <v>383223464.57999998</v>
      </c>
      <c r="G9" s="45">
        <f>SUM(G5:G8)</f>
        <v>199255.26</v>
      </c>
      <c r="H9" s="46">
        <f t="shared" si="0"/>
        <v>31168</v>
      </c>
      <c r="I9" s="43">
        <f t="shared" si="0"/>
        <v>671998.82</v>
      </c>
      <c r="J9" s="43">
        <f t="shared" si="0"/>
        <v>154361.15</v>
      </c>
      <c r="K9" s="43">
        <f t="shared" si="0"/>
        <v>65568481.450000003</v>
      </c>
      <c r="L9" s="44">
        <f t="shared" si="0"/>
        <v>1368.72</v>
      </c>
      <c r="M9" s="47">
        <f t="shared" si="0"/>
        <v>104.71999999999998</v>
      </c>
    </row>
    <row r="10" spans="1:39" ht="12.75" x14ac:dyDescent="0.2">
      <c r="B10" s="384" t="s">
        <v>52</v>
      </c>
      <c r="C10" s="48" t="s">
        <v>47</v>
      </c>
      <c r="D10" s="31">
        <f>E10+F10</f>
        <v>829263.66</v>
      </c>
      <c r="E10" s="49"/>
      <c r="F10" s="48">
        <v>829263.66</v>
      </c>
      <c r="G10" s="50"/>
      <c r="H10" s="51"/>
      <c r="I10" s="49">
        <v>9.6</v>
      </c>
      <c r="J10" s="49">
        <v>6.17</v>
      </c>
      <c r="K10" s="49">
        <v>165357.95000000001</v>
      </c>
      <c r="L10" s="48">
        <v>2.5</v>
      </c>
      <c r="M10" s="52">
        <v>10.27</v>
      </c>
    </row>
    <row r="11" spans="1:39" ht="12.75" x14ac:dyDescent="0.2">
      <c r="B11" s="385"/>
      <c r="C11" s="30" t="s">
        <v>48</v>
      </c>
      <c r="D11" s="31">
        <f>E11+F11</f>
        <v>270078.7</v>
      </c>
      <c r="E11" s="32"/>
      <c r="F11" s="30">
        <v>270078.7</v>
      </c>
      <c r="G11" s="53"/>
      <c r="H11" s="34"/>
      <c r="I11" s="32"/>
      <c r="J11" s="32"/>
      <c r="K11" s="32">
        <v>37603.279999999999</v>
      </c>
      <c r="L11" s="30"/>
      <c r="M11" s="35"/>
    </row>
    <row r="12" spans="1:39" ht="12.75" x14ac:dyDescent="0.2">
      <c r="B12" s="385"/>
      <c r="C12" s="30" t="s">
        <v>49</v>
      </c>
      <c r="D12" s="31">
        <f>E12+F12</f>
        <v>3874.38</v>
      </c>
      <c r="E12" s="54"/>
      <c r="F12" s="55">
        <v>3874.38</v>
      </c>
      <c r="G12" s="53"/>
      <c r="H12" s="34"/>
      <c r="I12" s="32"/>
      <c r="J12" s="32"/>
      <c r="K12" s="32">
        <v>222.07</v>
      </c>
      <c r="L12" s="30"/>
      <c r="M12" s="35"/>
    </row>
    <row r="13" spans="1:39" ht="12.75" x14ac:dyDescent="0.2">
      <c r="B13" s="385"/>
      <c r="C13" s="36" t="s">
        <v>50</v>
      </c>
      <c r="D13" s="31">
        <f>E13+F13</f>
        <v>10231</v>
      </c>
      <c r="E13" s="56"/>
      <c r="F13" s="57">
        <v>10231</v>
      </c>
      <c r="G13" s="58"/>
      <c r="H13" s="39"/>
      <c r="I13" s="37"/>
      <c r="J13" s="37"/>
      <c r="K13" s="56">
        <v>450</v>
      </c>
      <c r="L13" s="36"/>
      <c r="M13" s="40"/>
    </row>
    <row r="14" spans="1:39" ht="12.75" x14ac:dyDescent="0.2">
      <c r="B14" s="410"/>
      <c r="C14" s="41" t="s">
        <v>51</v>
      </c>
      <c r="D14" s="42">
        <f t="shared" ref="D14:M14" si="1">SUM(D10:D13)</f>
        <v>1113447.74</v>
      </c>
      <c r="E14" s="44">
        <f t="shared" si="1"/>
        <v>0</v>
      </c>
      <c r="F14" s="44">
        <f t="shared" si="1"/>
        <v>1113447.74</v>
      </c>
      <c r="G14" s="59">
        <f t="shared" si="1"/>
        <v>0</v>
      </c>
      <c r="H14" s="60">
        <f t="shared" si="1"/>
        <v>0</v>
      </c>
      <c r="I14" s="60">
        <f t="shared" si="1"/>
        <v>9.6</v>
      </c>
      <c r="J14" s="60">
        <f t="shared" si="1"/>
        <v>6.17</v>
      </c>
      <c r="K14" s="60">
        <f t="shared" si="1"/>
        <v>203633.30000000002</v>
      </c>
      <c r="L14" s="60">
        <f t="shared" si="1"/>
        <v>2.5</v>
      </c>
      <c r="M14" s="61">
        <f t="shared" si="1"/>
        <v>10.27</v>
      </c>
    </row>
    <row r="15" spans="1:39" ht="12.75" x14ac:dyDescent="0.2">
      <c r="B15" s="384" t="s">
        <v>53</v>
      </c>
      <c r="C15" s="48" t="s">
        <v>47</v>
      </c>
      <c r="D15" s="31">
        <f>E15+F15</f>
        <v>105644615.58</v>
      </c>
      <c r="E15" s="49">
        <v>1484241.35</v>
      </c>
      <c r="F15" s="48">
        <v>104160374.23</v>
      </c>
      <c r="G15" s="50"/>
      <c r="H15" s="51"/>
      <c r="I15" s="49"/>
      <c r="J15" s="49">
        <v>154345.93</v>
      </c>
      <c r="K15" s="49">
        <v>177348910.02000001</v>
      </c>
      <c r="L15" s="48"/>
      <c r="M15" s="52"/>
    </row>
    <row r="16" spans="1:39" ht="12.75" x14ac:dyDescent="0.2">
      <c r="B16" s="385" t="s">
        <v>53</v>
      </c>
      <c r="C16" s="30" t="s">
        <v>48</v>
      </c>
      <c r="D16" s="31">
        <f>E16+F16</f>
        <v>8283488.6099999994</v>
      </c>
      <c r="E16" s="32">
        <v>360732.8</v>
      </c>
      <c r="F16" s="30">
        <v>7922755.8099999996</v>
      </c>
      <c r="G16" s="53"/>
      <c r="H16" s="34"/>
      <c r="I16" s="32"/>
      <c r="J16" s="32">
        <v>61640.9</v>
      </c>
      <c r="K16" s="32">
        <v>14276074.32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31">
        <f>E17+F17</f>
        <v>18542072.289999999</v>
      </c>
      <c r="E17" s="32">
        <v>6964</v>
      </c>
      <c r="F17" s="30">
        <v>18535108.289999999</v>
      </c>
      <c r="G17" s="53"/>
      <c r="H17" s="34"/>
      <c r="I17" s="32"/>
      <c r="J17" s="32">
        <v>4020</v>
      </c>
      <c r="K17" s="32">
        <v>36171738.689999998</v>
      </c>
      <c r="L17" s="30"/>
      <c r="M17" s="35"/>
    </row>
    <row r="18" spans="2:13" ht="12.75" x14ac:dyDescent="0.2">
      <c r="B18" s="385"/>
      <c r="C18" s="36" t="s">
        <v>50</v>
      </c>
      <c r="D18" s="31">
        <f>E18+F18</f>
        <v>25441.360000000001</v>
      </c>
      <c r="E18" s="32"/>
      <c r="F18" s="30">
        <v>25441.360000000001</v>
      </c>
      <c r="G18" s="62"/>
      <c r="H18" s="63"/>
      <c r="I18" s="54"/>
      <c r="J18" s="54"/>
      <c r="K18" s="54">
        <v>8328.51</v>
      </c>
      <c r="L18" s="55"/>
      <c r="M18" s="64"/>
    </row>
    <row r="19" spans="2:13" ht="12.75" x14ac:dyDescent="0.2">
      <c r="B19" s="410"/>
      <c r="C19" s="41" t="s">
        <v>51</v>
      </c>
      <c r="D19" s="42">
        <f t="shared" ref="D19:M19" si="2">SUM(D15:D18)</f>
        <v>132495617.83999999</v>
      </c>
      <c r="E19" s="65">
        <f t="shared" si="2"/>
        <v>1851938.1500000001</v>
      </c>
      <c r="F19" s="66">
        <f t="shared" si="2"/>
        <v>130643679.69000001</v>
      </c>
      <c r="G19" s="59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220006.83</v>
      </c>
      <c r="K19" s="65">
        <f t="shared" si="2"/>
        <v>227805051.53999999</v>
      </c>
      <c r="L19" s="65">
        <f t="shared" si="2"/>
        <v>0</v>
      </c>
      <c r="M19" s="67">
        <f t="shared" si="2"/>
        <v>0</v>
      </c>
    </row>
    <row r="20" spans="2:13" ht="12.75" x14ac:dyDescent="0.2">
      <c r="B20" s="384" t="s">
        <v>54</v>
      </c>
      <c r="C20" s="68" t="s">
        <v>47</v>
      </c>
      <c r="D20" s="31">
        <f>E20+F20</f>
        <v>5725.67</v>
      </c>
      <c r="E20" s="69"/>
      <c r="F20" s="70">
        <v>5725.67</v>
      </c>
      <c r="G20" s="71"/>
      <c r="H20" s="72"/>
      <c r="I20" s="69"/>
      <c r="J20" s="69">
        <v>8.66</v>
      </c>
      <c r="K20" s="69">
        <v>511.4</v>
      </c>
      <c r="L20" s="70"/>
      <c r="M20" s="73"/>
    </row>
    <row r="21" spans="2:13" ht="12.75" x14ac:dyDescent="0.2">
      <c r="B21" s="385"/>
      <c r="C21" s="30" t="s">
        <v>48</v>
      </c>
      <c r="D21" s="31">
        <f>E21+F21</f>
        <v>4266.66</v>
      </c>
      <c r="E21" s="32"/>
      <c r="F21" s="30">
        <v>4266.66</v>
      </c>
      <c r="G21" s="53"/>
      <c r="H21" s="34"/>
      <c r="I21" s="32"/>
      <c r="J21" s="32"/>
      <c r="K21" s="32">
        <v>53.6</v>
      </c>
      <c r="L21" s="30"/>
      <c r="M21" s="35"/>
    </row>
    <row r="22" spans="2:13" ht="12.75" x14ac:dyDescent="0.2">
      <c r="B22" s="385" t="s">
        <v>55</v>
      </c>
      <c r="C22" s="35" t="s">
        <v>49</v>
      </c>
      <c r="D22" s="31">
        <f>E22+F22</f>
        <v>0</v>
      </c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5"/>
      <c r="C23" s="36" t="s">
        <v>50</v>
      </c>
      <c r="D23" s="31">
        <f>E23+F23</f>
        <v>0</v>
      </c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10"/>
      <c r="C24" s="41" t="s">
        <v>51</v>
      </c>
      <c r="D24" s="42">
        <f t="shared" ref="D24:M24" si="3">SUM(D20:D23)</f>
        <v>9992.33</v>
      </c>
      <c r="E24" s="78">
        <f t="shared" si="3"/>
        <v>0</v>
      </c>
      <c r="F24" s="78">
        <f t="shared" si="3"/>
        <v>9992.33</v>
      </c>
      <c r="G24" s="65">
        <f t="shared" si="3"/>
        <v>0</v>
      </c>
      <c r="H24" s="65">
        <f t="shared" si="3"/>
        <v>0</v>
      </c>
      <c r="I24" s="65">
        <f t="shared" si="3"/>
        <v>0</v>
      </c>
      <c r="J24" s="65">
        <f t="shared" si="3"/>
        <v>8.66</v>
      </c>
      <c r="K24" s="65">
        <f t="shared" si="3"/>
        <v>565</v>
      </c>
      <c r="L24" s="65">
        <f t="shared" si="3"/>
        <v>0</v>
      </c>
      <c r="M24" s="67">
        <f t="shared" si="3"/>
        <v>0</v>
      </c>
    </row>
    <row r="25" spans="2:13" ht="12.75" x14ac:dyDescent="0.2">
      <c r="B25" s="384" t="s">
        <v>56</v>
      </c>
      <c r="C25" s="68" t="s">
        <v>47</v>
      </c>
      <c r="D25" s="79">
        <f>E25+F25</f>
        <v>7113.62</v>
      </c>
      <c r="E25" s="80"/>
      <c r="F25" s="81">
        <v>7113.62</v>
      </c>
      <c r="G25" s="82"/>
      <c r="H25" s="83"/>
      <c r="I25" s="84"/>
      <c r="J25" s="84"/>
      <c r="K25" s="84">
        <v>12.69</v>
      </c>
      <c r="L25" s="85"/>
      <c r="M25" s="86"/>
    </row>
    <row r="26" spans="2:13" ht="12.75" x14ac:dyDescent="0.2">
      <c r="B26" s="385"/>
      <c r="C26" s="30" t="s">
        <v>48</v>
      </c>
      <c r="D26" s="79">
        <f>E26+F26</f>
        <v>100284.61</v>
      </c>
      <c r="E26" s="87"/>
      <c r="F26" s="88">
        <v>100284.61</v>
      </c>
      <c r="G26" s="33"/>
      <c r="H26" s="89"/>
      <c r="I26" s="87"/>
      <c r="J26" s="87"/>
      <c r="K26" s="87">
        <v>250.66</v>
      </c>
      <c r="L26" s="88"/>
      <c r="M26" s="90"/>
    </row>
    <row r="27" spans="2:13" ht="12.75" x14ac:dyDescent="0.2">
      <c r="B27" s="385" t="s">
        <v>55</v>
      </c>
      <c r="C27" s="35" t="s">
        <v>49</v>
      </c>
      <c r="D27" s="31">
        <f>E27+F27</f>
        <v>0</v>
      </c>
      <c r="E27" s="32"/>
      <c r="F27" s="30"/>
      <c r="G27" s="53"/>
      <c r="H27" s="34"/>
      <c r="I27" s="32"/>
      <c r="J27" s="32"/>
      <c r="K27" s="32"/>
      <c r="L27" s="30"/>
      <c r="M27" s="35"/>
    </row>
    <row r="28" spans="2:13" ht="12.75" x14ac:dyDescent="0.2">
      <c r="B28" s="385"/>
      <c r="C28" s="36" t="s">
        <v>50</v>
      </c>
      <c r="D28" s="31">
        <f>E28+F28</f>
        <v>604657.28</v>
      </c>
      <c r="E28" s="91"/>
      <c r="F28" s="92">
        <v>604657.28</v>
      </c>
      <c r="G28" s="75"/>
      <c r="H28" s="76"/>
      <c r="I28" s="56"/>
      <c r="J28" s="56"/>
      <c r="K28" s="56">
        <v>1078.6500000000001</v>
      </c>
      <c r="L28" s="74"/>
      <c r="M28" s="77"/>
    </row>
    <row r="29" spans="2:13" ht="12.75" x14ac:dyDescent="0.2">
      <c r="B29" s="410"/>
      <c r="C29" s="93" t="s">
        <v>51</v>
      </c>
      <c r="D29" s="94">
        <f t="shared" ref="D29:M29" si="4">SUM(D25:D28)</f>
        <v>712055.51</v>
      </c>
      <c r="E29" s="78">
        <f t="shared" si="4"/>
        <v>0</v>
      </c>
      <c r="F29" s="78">
        <f t="shared" si="4"/>
        <v>712055.51</v>
      </c>
      <c r="G29" s="43">
        <f t="shared" si="4"/>
        <v>0</v>
      </c>
      <c r="H29" s="43">
        <f t="shared" si="4"/>
        <v>0</v>
      </c>
      <c r="I29" s="43">
        <f t="shared" si="4"/>
        <v>0</v>
      </c>
      <c r="J29" s="43">
        <f t="shared" si="4"/>
        <v>0</v>
      </c>
      <c r="K29" s="43">
        <f t="shared" si="4"/>
        <v>1342</v>
      </c>
      <c r="L29" s="43">
        <f t="shared" si="4"/>
        <v>0</v>
      </c>
      <c r="M29" s="47">
        <f t="shared" si="4"/>
        <v>0</v>
      </c>
    </row>
    <row r="30" spans="2:13" ht="12.75" x14ac:dyDescent="0.2">
      <c r="B30" s="384" t="s">
        <v>57</v>
      </c>
      <c r="C30" s="52" t="s">
        <v>47</v>
      </c>
      <c r="D30" s="95">
        <f t="shared" ref="D30:M34" si="5">D5+D10+D15+D20+D25</f>
        <v>219601136.34999999</v>
      </c>
      <c r="E30" s="63">
        <f t="shared" si="5"/>
        <v>18015164.219999999</v>
      </c>
      <c r="F30" s="54">
        <f>F5+F10+F15+F20+F25</f>
        <v>201585972.13</v>
      </c>
      <c r="G30" s="62">
        <f t="shared" si="5"/>
        <v>55.26</v>
      </c>
      <c r="H30" s="63">
        <f t="shared" si="5"/>
        <v>300.16000000000003</v>
      </c>
      <c r="I30" s="54">
        <f t="shared" si="5"/>
        <v>657032.55999999994</v>
      </c>
      <c r="J30" s="54">
        <f t="shared" si="5"/>
        <v>189729.8</v>
      </c>
      <c r="K30" s="54">
        <f t="shared" si="5"/>
        <v>194748634.34</v>
      </c>
      <c r="L30" s="55">
        <f t="shared" si="5"/>
        <v>920.25</v>
      </c>
      <c r="M30" s="73">
        <f t="shared" si="5"/>
        <v>65.819999999999993</v>
      </c>
    </row>
    <row r="31" spans="2:13" ht="12.75" x14ac:dyDescent="0.2">
      <c r="B31" s="385"/>
      <c r="C31" s="35" t="s">
        <v>48</v>
      </c>
      <c r="D31" s="34">
        <f t="shared" si="5"/>
        <v>184989393.86999997</v>
      </c>
      <c r="E31" s="34">
        <f t="shared" si="5"/>
        <v>36303291.890000001</v>
      </c>
      <c r="F31" s="32">
        <f>F6+F11+F16+F21+F26</f>
        <v>148686101.97999999</v>
      </c>
      <c r="G31" s="53">
        <f t="shared" si="5"/>
        <v>81900</v>
      </c>
      <c r="H31" s="34">
        <f t="shared" si="5"/>
        <v>17262.72</v>
      </c>
      <c r="I31" s="32">
        <f t="shared" si="5"/>
        <v>11418.4</v>
      </c>
      <c r="J31" s="32">
        <f t="shared" si="5"/>
        <v>166600.79999999999</v>
      </c>
      <c r="K31" s="32">
        <f t="shared" si="5"/>
        <v>42824868.460000001</v>
      </c>
      <c r="L31" s="30">
        <f t="shared" si="5"/>
        <v>450.97</v>
      </c>
      <c r="M31" s="35">
        <f t="shared" si="5"/>
        <v>45.62</v>
      </c>
    </row>
    <row r="32" spans="2:13" ht="12.75" x14ac:dyDescent="0.2">
      <c r="B32" s="385"/>
      <c r="C32" s="35" t="s">
        <v>49</v>
      </c>
      <c r="D32" s="34">
        <f t="shared" si="5"/>
        <v>96299128.707999974</v>
      </c>
      <c r="E32" s="34">
        <f t="shared" si="5"/>
        <v>4078638.2179999999</v>
      </c>
      <c r="F32" s="32">
        <f>F7+F12+F17+F22+F27</f>
        <v>92220490.48999998</v>
      </c>
      <c r="G32" s="53">
        <f t="shared" si="5"/>
        <v>35700</v>
      </c>
      <c r="H32" s="34">
        <f t="shared" si="5"/>
        <v>13540.8</v>
      </c>
      <c r="I32" s="32">
        <f t="shared" si="5"/>
        <v>430.08</v>
      </c>
      <c r="J32" s="32">
        <f t="shared" si="5"/>
        <v>10003.5</v>
      </c>
      <c r="K32" s="32">
        <f t="shared" si="5"/>
        <v>50481080.019999996</v>
      </c>
      <c r="L32" s="30">
        <f t="shared" si="5"/>
        <v>0</v>
      </c>
      <c r="M32" s="35">
        <f t="shared" si="5"/>
        <v>3.55</v>
      </c>
    </row>
    <row r="33" spans="2:13" ht="13.5" thickBot="1" x14ac:dyDescent="0.25">
      <c r="B33" s="385"/>
      <c r="C33" s="96" t="s">
        <v>50</v>
      </c>
      <c r="D33" s="97">
        <f t="shared" si="5"/>
        <v>80354001.769999996</v>
      </c>
      <c r="E33" s="97">
        <f t="shared" si="5"/>
        <v>7143926.5199999996</v>
      </c>
      <c r="F33" s="98">
        <f>F8+F13+F18+F23+F28</f>
        <v>73210075.25</v>
      </c>
      <c r="G33" s="99">
        <f t="shared" si="5"/>
        <v>81600</v>
      </c>
      <c r="H33" s="97">
        <f t="shared" si="5"/>
        <v>64.319999999999993</v>
      </c>
      <c r="I33" s="98">
        <f t="shared" si="5"/>
        <v>3127.38</v>
      </c>
      <c r="J33" s="98">
        <f t="shared" si="5"/>
        <v>8048.71</v>
      </c>
      <c r="K33" s="98">
        <f t="shared" si="5"/>
        <v>5524490.4699999997</v>
      </c>
      <c r="L33" s="100">
        <f t="shared" si="5"/>
        <v>0</v>
      </c>
      <c r="M33" s="96">
        <f t="shared" si="5"/>
        <v>0</v>
      </c>
    </row>
    <row r="34" spans="2:13" ht="13.5" thickBot="1" x14ac:dyDescent="0.25">
      <c r="B34" s="411"/>
      <c r="C34" s="101" t="s">
        <v>58</v>
      </c>
      <c r="D34" s="102">
        <f>SUM(D30:D33)</f>
        <v>581243660.69799995</v>
      </c>
      <c r="E34" s="102">
        <f>SUM(E30:E33)</f>
        <v>65541020.848000005</v>
      </c>
      <c r="F34" s="103">
        <f>SUM(F30:F33)</f>
        <v>515702639.85000002</v>
      </c>
      <c r="G34" s="104">
        <f t="shared" si="5"/>
        <v>199255.26</v>
      </c>
      <c r="H34" s="102">
        <f t="shared" si="5"/>
        <v>31168</v>
      </c>
      <c r="I34" s="103">
        <f t="shared" si="5"/>
        <v>672008.41999999993</v>
      </c>
      <c r="J34" s="103">
        <f t="shared" si="5"/>
        <v>374382.81</v>
      </c>
      <c r="K34" s="103">
        <f t="shared" si="5"/>
        <v>293579073.28999996</v>
      </c>
      <c r="L34" s="105">
        <f t="shared" si="5"/>
        <v>1371.22</v>
      </c>
      <c r="M34" s="106">
        <f t="shared" si="5"/>
        <v>114.98999999999998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customHeight="1" x14ac:dyDescent="0.2">
      <c r="B36" s="107" t="s">
        <v>59</v>
      </c>
      <c r="C36" s="13"/>
      <c r="D36" s="13"/>
      <c r="E36" s="13"/>
      <c r="F36" s="108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0" r:id="rId1"/>
  <colBreaks count="1" manualBreakCount="1">
    <brk id="13" max="35" man="1"/>
  </colBreaks>
  <ignoredErrors>
    <ignoredError sqref="D9:D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92" t="s">
        <v>60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1:39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3" t="s">
        <v>46</v>
      </c>
      <c r="C5" s="24" t="s">
        <v>47</v>
      </c>
      <c r="D5" s="25">
        <f>E5+F5</f>
        <v>106332983.5212</v>
      </c>
      <c r="E5" s="26">
        <v>17259986.7733</v>
      </c>
      <c r="F5" s="24">
        <v>89072996.747899994</v>
      </c>
      <c r="G5" s="27">
        <v>2289</v>
      </c>
      <c r="H5" s="28">
        <v>619.64</v>
      </c>
      <c r="I5" s="26">
        <v>26345.212199999998</v>
      </c>
      <c r="J5" s="26">
        <v>40573.076969999995</v>
      </c>
      <c r="K5" s="26">
        <v>16958041.096999995</v>
      </c>
      <c r="L5" s="24">
        <v>1268.0899999999999</v>
      </c>
      <c r="M5" s="29">
        <v>16.545000000000002</v>
      </c>
    </row>
    <row r="6" spans="1:39" ht="12.75" x14ac:dyDescent="0.2">
      <c r="B6" s="385"/>
      <c r="C6" s="30" t="s">
        <v>48</v>
      </c>
      <c r="D6" s="31">
        <f>E6+F6</f>
        <v>173309596.8603</v>
      </c>
      <c r="E6" s="32">
        <v>39524739.555100001</v>
      </c>
      <c r="F6" s="30">
        <v>133784857.3052</v>
      </c>
      <c r="G6" s="33">
        <v>131774.04999999999</v>
      </c>
      <c r="H6" s="34">
        <v>11441.5</v>
      </c>
      <c r="I6" s="32">
        <v>11551.4748</v>
      </c>
      <c r="J6" s="32">
        <v>123081.42555000001</v>
      </c>
      <c r="K6" s="32">
        <v>27807287.477000006</v>
      </c>
      <c r="L6" s="30">
        <v>334.56700000000001</v>
      </c>
      <c r="M6" s="35">
        <v>62</v>
      </c>
    </row>
    <row r="7" spans="1:39" ht="12.75" x14ac:dyDescent="0.2">
      <c r="B7" s="385"/>
      <c r="C7" s="30" t="s">
        <v>49</v>
      </c>
      <c r="D7" s="31">
        <f>E7+F7</f>
        <v>71664181.307099998</v>
      </c>
      <c r="E7" s="32">
        <v>5889260.9807999991</v>
      </c>
      <c r="F7" s="30">
        <v>65774920.326300003</v>
      </c>
      <c r="G7" s="33">
        <v>76791.25</v>
      </c>
      <c r="H7" s="34">
        <v>9480.52</v>
      </c>
      <c r="I7" s="32"/>
      <c r="J7" s="32">
        <v>10542.47186</v>
      </c>
      <c r="K7" s="32">
        <v>13397399.386</v>
      </c>
      <c r="L7" s="30"/>
      <c r="M7" s="35"/>
    </row>
    <row r="8" spans="1:39" ht="12.75" x14ac:dyDescent="0.2">
      <c r="B8" s="385"/>
      <c r="C8" s="36" t="s">
        <v>50</v>
      </c>
      <c r="D8" s="31">
        <f>E8+F8</f>
        <v>66778468.981399998</v>
      </c>
      <c r="E8" s="37">
        <v>6264180.4307999993</v>
      </c>
      <c r="F8" s="36">
        <v>60514288.5506</v>
      </c>
      <c r="G8" s="38">
        <v>98599.7</v>
      </c>
      <c r="H8" s="39">
        <v>87.34</v>
      </c>
      <c r="I8" s="37">
        <v>2994.183</v>
      </c>
      <c r="J8" s="37">
        <v>8297.6806199999992</v>
      </c>
      <c r="K8" s="37">
        <v>4267483.4400000004</v>
      </c>
      <c r="L8" s="36"/>
      <c r="M8" s="40"/>
    </row>
    <row r="9" spans="1:39" ht="12.75" x14ac:dyDescent="0.2">
      <c r="B9" s="410"/>
      <c r="C9" s="41" t="s">
        <v>51</v>
      </c>
      <c r="D9" s="42">
        <f t="shared" ref="D9:M9" si="0">SUM(D5:D8)</f>
        <v>418085230.67000002</v>
      </c>
      <c r="E9" s="43">
        <f t="shared" si="0"/>
        <v>68938167.74000001</v>
      </c>
      <c r="F9" s="44">
        <f t="shared" si="0"/>
        <v>349147062.93000001</v>
      </c>
      <c r="G9" s="45">
        <f>SUM(G5:G8)</f>
        <v>309454</v>
      </c>
      <c r="H9" s="46">
        <f t="shared" si="0"/>
        <v>21629</v>
      </c>
      <c r="I9" s="43">
        <f t="shared" si="0"/>
        <v>40890.869999999995</v>
      </c>
      <c r="J9" s="43">
        <f t="shared" si="0"/>
        <v>182494.655</v>
      </c>
      <c r="K9" s="43">
        <f t="shared" si="0"/>
        <v>62430211.399999999</v>
      </c>
      <c r="L9" s="44">
        <f t="shared" si="0"/>
        <v>1602.6569999999999</v>
      </c>
      <c r="M9" s="47">
        <f t="shared" si="0"/>
        <v>78.545000000000002</v>
      </c>
    </row>
    <row r="10" spans="1:39" ht="12.75" x14ac:dyDescent="0.2">
      <c r="B10" s="384" t="s">
        <v>52</v>
      </c>
      <c r="C10" s="48" t="s">
        <v>47</v>
      </c>
      <c r="D10" s="31">
        <f>E10+F10</f>
        <v>380466.16</v>
      </c>
      <c r="E10" s="49"/>
      <c r="F10" s="48">
        <v>380466.16</v>
      </c>
      <c r="G10" s="50"/>
      <c r="H10" s="51"/>
      <c r="I10" s="49">
        <v>19.75</v>
      </c>
      <c r="J10" s="49">
        <v>1.8759999999999999</v>
      </c>
      <c r="K10" s="49">
        <v>134478.70000000001</v>
      </c>
      <c r="L10" s="48"/>
      <c r="M10" s="52">
        <v>2</v>
      </c>
    </row>
    <row r="11" spans="1:39" ht="12.75" x14ac:dyDescent="0.2">
      <c r="B11" s="385"/>
      <c r="C11" s="30" t="s">
        <v>48</v>
      </c>
      <c r="D11" s="31">
        <f>E11+F11</f>
        <v>145225.4</v>
      </c>
      <c r="E11" s="32"/>
      <c r="F11" s="30">
        <v>145225.4</v>
      </c>
      <c r="G11" s="53"/>
      <c r="H11" s="34"/>
      <c r="I11" s="32"/>
      <c r="J11" s="32"/>
      <c r="K11" s="32">
        <v>27518.799999999999</v>
      </c>
      <c r="L11" s="30"/>
      <c r="M11" s="35"/>
    </row>
    <row r="12" spans="1:39" ht="12.75" x14ac:dyDescent="0.2">
      <c r="B12" s="385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5"/>
      <c r="C13" s="36" t="s">
        <v>50</v>
      </c>
      <c r="D13" s="31"/>
      <c r="E13" s="56"/>
      <c r="F13" s="57"/>
      <c r="G13" s="58"/>
      <c r="H13" s="39"/>
      <c r="I13" s="37"/>
      <c r="J13" s="37"/>
      <c r="K13" s="56"/>
      <c r="L13" s="36"/>
      <c r="M13" s="40"/>
    </row>
    <row r="14" spans="1:39" ht="12.75" x14ac:dyDescent="0.2">
      <c r="B14" s="410"/>
      <c r="C14" s="41" t="s">
        <v>51</v>
      </c>
      <c r="D14" s="42">
        <f>SUM(D10:D13)</f>
        <v>525691.55999999994</v>
      </c>
      <c r="E14" s="43"/>
      <c r="F14" s="44">
        <f>SUM(F10:F13)</f>
        <v>525691.55999999994</v>
      </c>
      <c r="G14" s="110"/>
      <c r="H14" s="111"/>
      <c r="I14" s="60">
        <f>SUM(I10:I13)</f>
        <v>19.75</v>
      </c>
      <c r="J14" s="60">
        <f>SUM(J10:J13)</f>
        <v>1.8759999999999999</v>
      </c>
      <c r="K14" s="60">
        <f>SUM(K10:K13)</f>
        <v>161997.5</v>
      </c>
      <c r="L14" s="112"/>
      <c r="M14" s="61">
        <f>SUM(M10:M13)</f>
        <v>2</v>
      </c>
    </row>
    <row r="15" spans="1:39" ht="12.75" x14ac:dyDescent="0.2">
      <c r="B15" s="384" t="s">
        <v>53</v>
      </c>
      <c r="C15" s="48" t="s">
        <v>47</v>
      </c>
      <c r="D15" s="31">
        <f>E15+F15</f>
        <v>114032801.40329957</v>
      </c>
      <c r="E15" s="49">
        <v>979977.39</v>
      </c>
      <c r="F15" s="48">
        <v>113052824.01329957</v>
      </c>
      <c r="G15" s="50"/>
      <c r="H15" s="51"/>
      <c r="I15" s="49">
        <v>20990</v>
      </c>
      <c r="J15" s="49">
        <v>81716.630499999999</v>
      </c>
      <c r="K15" s="49">
        <v>204225815.77129748</v>
      </c>
      <c r="L15" s="48"/>
      <c r="M15" s="52"/>
    </row>
    <row r="16" spans="1:39" ht="12.75" x14ac:dyDescent="0.2">
      <c r="B16" s="385" t="s">
        <v>53</v>
      </c>
      <c r="C16" s="30" t="s">
        <v>48</v>
      </c>
      <c r="D16" s="31">
        <f>E16+F16</f>
        <v>3741186.1444999804</v>
      </c>
      <c r="E16" s="32">
        <v>376188.73</v>
      </c>
      <c r="F16" s="30">
        <v>3364997.4144999804</v>
      </c>
      <c r="G16" s="53"/>
      <c r="H16" s="34"/>
      <c r="I16" s="32"/>
      <c r="J16" s="32">
        <v>63600.164499999999</v>
      </c>
      <c r="K16" s="32">
        <v>5222920.9529999699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31">
        <f>E17+F17</f>
        <v>6806603.2422000282</v>
      </c>
      <c r="E17" s="32">
        <v>3500</v>
      </c>
      <c r="F17" s="30">
        <v>6803103.2422000282</v>
      </c>
      <c r="G17" s="53"/>
      <c r="H17" s="34"/>
      <c r="I17" s="32"/>
      <c r="J17" s="32">
        <v>2000</v>
      </c>
      <c r="K17" s="32">
        <v>13087700.055700086</v>
      </c>
      <c r="L17" s="30"/>
      <c r="M17" s="35"/>
    </row>
    <row r="18" spans="2:13" ht="12.75" x14ac:dyDescent="0.2">
      <c r="B18" s="385"/>
      <c r="C18" s="36" t="s">
        <v>50</v>
      </c>
      <c r="D18" s="31">
        <f>E18+F18</f>
        <v>21195.54</v>
      </c>
      <c r="E18" s="32"/>
      <c r="F18" s="30">
        <v>21195.54</v>
      </c>
      <c r="G18" s="62"/>
      <c r="H18" s="63"/>
      <c r="I18" s="54"/>
      <c r="J18" s="54"/>
      <c r="K18" s="54">
        <v>6664.24</v>
      </c>
      <c r="L18" s="55"/>
      <c r="M18" s="64"/>
    </row>
    <row r="19" spans="2:13" ht="12.75" x14ac:dyDescent="0.2">
      <c r="B19" s="410"/>
      <c r="C19" s="41" t="s">
        <v>51</v>
      </c>
      <c r="D19" s="42">
        <f>SUM(D15:D18)</f>
        <v>124601786.3299996</v>
      </c>
      <c r="E19" s="65">
        <f>SUM(E15:E18)</f>
        <v>1359666.12</v>
      </c>
      <c r="F19" s="66">
        <f>SUM(F15:F18)</f>
        <v>123242120.20999959</v>
      </c>
      <c r="G19" s="59"/>
      <c r="H19" s="94"/>
      <c r="I19" s="65">
        <f>SUM(I15:I18)</f>
        <v>20990</v>
      </c>
      <c r="J19" s="65">
        <f>SUM(J15:J18)</f>
        <v>147316.79499999998</v>
      </c>
      <c r="K19" s="65">
        <f>SUM(K15:K18)</f>
        <v>222543101.01999757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31">
        <f>E20+F20</f>
        <v>15790</v>
      </c>
      <c r="E20" s="69"/>
      <c r="F20" s="70">
        <v>15790</v>
      </c>
      <c r="G20" s="71"/>
      <c r="H20" s="72"/>
      <c r="I20" s="69"/>
      <c r="J20" s="69">
        <v>0.5</v>
      </c>
      <c r="K20" s="69">
        <v>333</v>
      </c>
      <c r="L20" s="70"/>
      <c r="M20" s="73"/>
    </row>
    <row r="21" spans="2:13" ht="12.75" x14ac:dyDescent="0.2">
      <c r="B21" s="385"/>
      <c r="C21" s="30" t="s">
        <v>48</v>
      </c>
      <c r="D21" s="31">
        <f>E21+F21</f>
        <v>9120</v>
      </c>
      <c r="E21" s="32"/>
      <c r="F21" s="30">
        <v>9120</v>
      </c>
      <c r="G21" s="53"/>
      <c r="H21" s="34"/>
      <c r="I21" s="32"/>
      <c r="J21" s="32"/>
      <c r="K21" s="32">
        <v>135</v>
      </c>
      <c r="L21" s="30"/>
      <c r="M21" s="35"/>
    </row>
    <row r="22" spans="2:13" ht="12.75" x14ac:dyDescent="0.2">
      <c r="B22" s="385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5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10"/>
      <c r="C24" s="41" t="s">
        <v>51</v>
      </c>
      <c r="D24" s="42">
        <f>SUM(D20:D23)</f>
        <v>24910</v>
      </c>
      <c r="E24" s="65"/>
      <c r="F24" s="78">
        <f>SUM(F20:F23)</f>
        <v>24910</v>
      </c>
      <c r="G24" s="59"/>
      <c r="H24" s="94"/>
      <c r="I24" s="65"/>
      <c r="J24" s="65"/>
      <c r="K24" s="65">
        <f>SUM(K20:K23)</f>
        <v>468</v>
      </c>
      <c r="L24" s="66"/>
      <c r="M24" s="67"/>
    </row>
    <row r="25" spans="2:13" ht="12.75" x14ac:dyDescent="0.2">
      <c r="B25" s="384" t="s">
        <v>56</v>
      </c>
      <c r="C25" s="68" t="s">
        <v>47</v>
      </c>
      <c r="D25" s="79">
        <f>E25+F25</f>
        <v>40098.239999999998</v>
      </c>
      <c r="E25" s="80"/>
      <c r="F25" s="81">
        <v>40098.239999999998</v>
      </c>
      <c r="G25" s="82"/>
      <c r="H25" s="83"/>
      <c r="I25" s="84"/>
      <c r="J25" s="84"/>
      <c r="K25" s="84">
        <v>87.78</v>
      </c>
      <c r="L25" s="85"/>
      <c r="M25" s="86"/>
    </row>
    <row r="26" spans="2:13" ht="12.75" x14ac:dyDescent="0.2">
      <c r="B26" s="385"/>
      <c r="C26" s="30" t="s">
        <v>48</v>
      </c>
      <c r="D26" s="79">
        <f>E26+F26</f>
        <v>109562.56</v>
      </c>
      <c r="E26" s="87"/>
      <c r="F26" s="88">
        <v>109562.56</v>
      </c>
      <c r="G26" s="33"/>
      <c r="H26" s="89"/>
      <c r="I26" s="87"/>
      <c r="J26" s="87"/>
      <c r="K26" s="87">
        <v>1775.56</v>
      </c>
      <c r="L26" s="88"/>
      <c r="M26" s="90"/>
    </row>
    <row r="27" spans="2:13" ht="12.75" x14ac:dyDescent="0.2">
      <c r="B27" s="385" t="s">
        <v>55</v>
      </c>
      <c r="C27" s="35" t="s">
        <v>49</v>
      </c>
      <c r="D27" s="31">
        <f>E27+F27</f>
        <v>100245.6</v>
      </c>
      <c r="E27" s="32"/>
      <c r="F27" s="30">
        <v>100245.6</v>
      </c>
      <c r="G27" s="53"/>
      <c r="H27" s="34"/>
      <c r="I27" s="32"/>
      <c r="J27" s="32"/>
      <c r="K27" s="32">
        <v>219.45</v>
      </c>
      <c r="L27" s="30"/>
      <c r="M27" s="35"/>
    </row>
    <row r="28" spans="2:13" ht="12.75" x14ac:dyDescent="0.2">
      <c r="B28" s="385"/>
      <c r="C28" s="36" t="s">
        <v>50</v>
      </c>
      <c r="D28" s="31">
        <f>E28+F28</f>
        <v>434397.6</v>
      </c>
      <c r="E28" s="91"/>
      <c r="F28" s="92">
        <v>434397.6</v>
      </c>
      <c r="G28" s="75"/>
      <c r="H28" s="76"/>
      <c r="I28" s="56"/>
      <c r="J28" s="56"/>
      <c r="K28" s="56">
        <v>980.21</v>
      </c>
      <c r="L28" s="74"/>
      <c r="M28" s="77"/>
    </row>
    <row r="29" spans="2:13" ht="12.75" x14ac:dyDescent="0.2">
      <c r="B29" s="410"/>
      <c r="C29" s="41" t="s">
        <v>51</v>
      </c>
      <c r="D29" s="42">
        <f>SUM(D25:D28)</f>
        <v>684304</v>
      </c>
      <c r="E29" s="65"/>
      <c r="F29" s="78">
        <f>SUM(F25:F28)</f>
        <v>684304</v>
      </c>
      <c r="G29" s="114"/>
      <c r="H29" s="65"/>
      <c r="I29" s="43"/>
      <c r="J29" s="43"/>
      <c r="K29" s="43">
        <f>SUM(K25:K28)</f>
        <v>3063</v>
      </c>
      <c r="L29" s="44"/>
      <c r="M29" s="47"/>
    </row>
    <row r="30" spans="2:13" ht="12.75" x14ac:dyDescent="0.2">
      <c r="B30" s="384" t="s">
        <v>57</v>
      </c>
      <c r="C30" s="48" t="s">
        <v>47</v>
      </c>
      <c r="D30" s="109">
        <f t="shared" ref="D30:M34" si="1">D5+D10+D15+D20+D25</f>
        <v>220802139.32449958</v>
      </c>
      <c r="E30" s="63">
        <f t="shared" si="1"/>
        <v>18239964.1633</v>
      </c>
      <c r="F30" s="54">
        <f>F5+F10+F15+F20+F25</f>
        <v>202562175.16119957</v>
      </c>
      <c r="G30" s="62">
        <f t="shared" si="1"/>
        <v>2289</v>
      </c>
      <c r="H30" s="63">
        <f t="shared" si="1"/>
        <v>619.64</v>
      </c>
      <c r="I30" s="54">
        <f t="shared" si="1"/>
        <v>47354.962199999994</v>
      </c>
      <c r="J30" s="54">
        <f t="shared" si="1"/>
        <v>122292.08346999998</v>
      </c>
      <c r="K30" s="54">
        <f t="shared" si="1"/>
        <v>221318756.34829748</v>
      </c>
      <c r="L30" s="55">
        <f t="shared" si="1"/>
        <v>1268.0899999999999</v>
      </c>
      <c r="M30" s="64">
        <f t="shared" si="1"/>
        <v>18.545000000000002</v>
      </c>
    </row>
    <row r="31" spans="2:13" ht="12.75" x14ac:dyDescent="0.2">
      <c r="B31" s="385"/>
      <c r="C31" s="30" t="s">
        <v>48</v>
      </c>
      <c r="D31" s="31">
        <f t="shared" si="1"/>
        <v>177314690.9648</v>
      </c>
      <c r="E31" s="34">
        <f t="shared" si="1"/>
        <v>39900928.285099998</v>
      </c>
      <c r="F31" s="32">
        <f>F6+F11+F16+F21+F26</f>
        <v>137413762.67969999</v>
      </c>
      <c r="G31" s="53">
        <f t="shared" si="1"/>
        <v>131774.04999999999</v>
      </c>
      <c r="H31" s="34">
        <f t="shared" si="1"/>
        <v>11441.5</v>
      </c>
      <c r="I31" s="32">
        <f t="shared" si="1"/>
        <v>11551.4748</v>
      </c>
      <c r="J31" s="32">
        <f t="shared" si="1"/>
        <v>186681.59005</v>
      </c>
      <c r="K31" s="32">
        <f t="shared" si="1"/>
        <v>33059637.789999973</v>
      </c>
      <c r="L31" s="30">
        <f t="shared" si="1"/>
        <v>334.56700000000001</v>
      </c>
      <c r="M31" s="35">
        <f t="shared" si="1"/>
        <v>62</v>
      </c>
    </row>
    <row r="32" spans="2:13" ht="12.75" x14ac:dyDescent="0.2">
      <c r="B32" s="385"/>
      <c r="C32" s="115" t="s">
        <v>49</v>
      </c>
      <c r="D32" s="31">
        <f t="shared" si="1"/>
        <v>78571030.149300024</v>
      </c>
      <c r="E32" s="34">
        <f t="shared" si="1"/>
        <v>5892760.9807999991</v>
      </c>
      <c r="F32" s="32">
        <f>F7+F12+F17+F22+F27</f>
        <v>72678269.168500021</v>
      </c>
      <c r="G32" s="53">
        <f t="shared" si="1"/>
        <v>76791.25</v>
      </c>
      <c r="H32" s="34">
        <f t="shared" si="1"/>
        <v>9480.52</v>
      </c>
      <c r="I32" s="32">
        <f t="shared" si="1"/>
        <v>0</v>
      </c>
      <c r="J32" s="32">
        <f t="shared" si="1"/>
        <v>12542.47186</v>
      </c>
      <c r="K32" s="32">
        <f t="shared" si="1"/>
        <v>26485318.891700085</v>
      </c>
      <c r="L32" s="30">
        <f t="shared" si="1"/>
        <v>0</v>
      </c>
      <c r="M32" s="35">
        <f t="shared" si="1"/>
        <v>0</v>
      </c>
    </row>
    <row r="33" spans="2:13" ht="13.5" thickBot="1" x14ac:dyDescent="0.25">
      <c r="B33" s="385"/>
      <c r="C33" s="116" t="s">
        <v>50</v>
      </c>
      <c r="D33" s="117">
        <f t="shared" si="1"/>
        <v>67234062.121399999</v>
      </c>
      <c r="E33" s="97">
        <f t="shared" si="1"/>
        <v>6264180.4307999993</v>
      </c>
      <c r="F33" s="98">
        <f>F8+F13+F18+F23+F28</f>
        <v>60969881.6906</v>
      </c>
      <c r="G33" s="99">
        <f t="shared" si="1"/>
        <v>98599.7</v>
      </c>
      <c r="H33" s="97">
        <f t="shared" si="1"/>
        <v>87.34</v>
      </c>
      <c r="I33" s="98">
        <f t="shared" si="1"/>
        <v>2994.183</v>
      </c>
      <c r="J33" s="98">
        <f t="shared" si="1"/>
        <v>8297.6806199999992</v>
      </c>
      <c r="K33" s="98">
        <f t="shared" si="1"/>
        <v>4275127.8900000006</v>
      </c>
      <c r="L33" s="100">
        <f t="shared" si="1"/>
        <v>0</v>
      </c>
      <c r="M33" s="96">
        <f t="shared" si="1"/>
        <v>0</v>
      </c>
    </row>
    <row r="34" spans="2:13" ht="13.5" thickBot="1" x14ac:dyDescent="0.25">
      <c r="B34" s="411"/>
      <c r="C34" s="118" t="s">
        <v>58</v>
      </c>
      <c r="D34" s="119">
        <f>SUM(D30:D33)</f>
        <v>543921922.5599997</v>
      </c>
      <c r="E34" s="102">
        <f>SUM(E30:E33)</f>
        <v>70297833.859999999</v>
      </c>
      <c r="F34" s="103">
        <f>SUM(F30:F33)</f>
        <v>473624088.69999957</v>
      </c>
      <c r="G34" s="104">
        <f t="shared" si="1"/>
        <v>309454</v>
      </c>
      <c r="H34" s="102">
        <f t="shared" si="1"/>
        <v>21629</v>
      </c>
      <c r="I34" s="103">
        <f t="shared" si="1"/>
        <v>61900.619999999995</v>
      </c>
      <c r="J34" s="103">
        <f t="shared" si="1"/>
        <v>329813.326</v>
      </c>
      <c r="K34" s="103">
        <f t="shared" si="1"/>
        <v>285138840.91999757</v>
      </c>
      <c r="L34" s="105">
        <f t="shared" si="1"/>
        <v>1602.6569999999999</v>
      </c>
      <c r="M34" s="106">
        <f t="shared" si="1"/>
        <v>80.545000000000002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customHeight="1" x14ac:dyDescent="0.2">
      <c r="B36" s="107" t="s">
        <v>59</v>
      </c>
      <c r="C36" s="13"/>
      <c r="D36" s="13"/>
      <c r="E36" s="13"/>
      <c r="F36" s="120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92" t="s">
        <v>61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1:39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3" t="s">
        <v>46</v>
      </c>
      <c r="C5" s="24" t="s">
        <v>47</v>
      </c>
      <c r="D5" s="25">
        <f>E5+F5</f>
        <v>112678775.54269996</v>
      </c>
      <c r="E5" s="26">
        <v>14574621.121500002</v>
      </c>
      <c r="F5" s="24">
        <v>98104154.421199962</v>
      </c>
      <c r="G5" s="27">
        <v>27803.4</v>
      </c>
      <c r="H5" s="28">
        <v>10137.584000000001</v>
      </c>
      <c r="I5" s="26">
        <v>7075.14</v>
      </c>
      <c r="J5" s="26">
        <v>60997.329239999992</v>
      </c>
      <c r="K5" s="26">
        <v>20138590.104999993</v>
      </c>
      <c r="L5" s="24">
        <v>1062.7950000000001</v>
      </c>
      <c r="M5" s="29">
        <v>5.5069999999999997</v>
      </c>
    </row>
    <row r="6" spans="1:39" ht="12.75" x14ac:dyDescent="0.2">
      <c r="B6" s="385"/>
      <c r="C6" s="30" t="s">
        <v>48</v>
      </c>
      <c r="D6" s="31">
        <f>E6+F6</f>
        <v>147393827.04399997</v>
      </c>
      <c r="E6" s="32">
        <v>32826415.172899999</v>
      </c>
      <c r="F6" s="30">
        <v>114567411.87109998</v>
      </c>
      <c r="G6" s="33">
        <v>129480</v>
      </c>
      <c r="H6" s="34">
        <v>12105.692000000001</v>
      </c>
      <c r="I6" s="32">
        <v>11418.4</v>
      </c>
      <c r="J6" s="32">
        <v>95942.823360000009</v>
      </c>
      <c r="K6" s="32">
        <v>24607909.153999992</v>
      </c>
      <c r="L6" s="30">
        <v>226.143</v>
      </c>
      <c r="M6" s="35"/>
    </row>
    <row r="7" spans="1:39" ht="12.75" x14ac:dyDescent="0.2">
      <c r="B7" s="385"/>
      <c r="C7" s="30" t="s">
        <v>49</v>
      </c>
      <c r="D7" s="31">
        <f>E7+F7</f>
        <v>72062650.447799996</v>
      </c>
      <c r="E7" s="32">
        <v>8030225.4335000003</v>
      </c>
      <c r="F7" s="30">
        <v>64032425.014299989</v>
      </c>
      <c r="G7" s="33">
        <v>97910</v>
      </c>
      <c r="H7" s="34">
        <v>9283.4159999999993</v>
      </c>
      <c r="I7" s="32">
        <v>253599.71</v>
      </c>
      <c r="J7" s="32">
        <v>7475.3314</v>
      </c>
      <c r="K7" s="32">
        <v>12620642.0055</v>
      </c>
      <c r="L7" s="30"/>
      <c r="M7" s="35"/>
    </row>
    <row r="8" spans="1:39" ht="12.75" x14ac:dyDescent="0.2">
      <c r="B8" s="385"/>
      <c r="C8" s="36" t="s">
        <v>50</v>
      </c>
      <c r="D8" s="31">
        <f>E8+F8</f>
        <v>60783079.825500004</v>
      </c>
      <c r="E8" s="37">
        <v>4152347.3320999998</v>
      </c>
      <c r="F8" s="36">
        <v>56630732.493400007</v>
      </c>
      <c r="G8" s="38">
        <v>182440</v>
      </c>
      <c r="H8" s="39">
        <v>584.88799999999992</v>
      </c>
      <c r="I8" s="37">
        <v>550</v>
      </c>
      <c r="J8" s="37">
        <v>10221</v>
      </c>
      <c r="K8" s="37">
        <v>3896067.2355000009</v>
      </c>
      <c r="L8" s="36"/>
      <c r="M8" s="40"/>
    </row>
    <row r="9" spans="1:39" ht="12.75" x14ac:dyDescent="0.2">
      <c r="B9" s="410"/>
      <c r="C9" s="41" t="s">
        <v>51</v>
      </c>
      <c r="D9" s="42">
        <f>SUM(D5:D8)</f>
        <v>392918332.85999995</v>
      </c>
      <c r="E9" s="43">
        <f>SUM(E5:E8)</f>
        <v>59583609.059999995</v>
      </c>
      <c r="F9" s="44">
        <f>SUM(F5:F8)</f>
        <v>333334723.79999995</v>
      </c>
      <c r="G9" s="45">
        <f>SUM(G5:G8)</f>
        <v>437633.4</v>
      </c>
      <c r="H9" s="46">
        <f t="shared" ref="H9:M9" si="0">SUM(H5:H8)</f>
        <v>32111.58</v>
      </c>
      <c r="I9" s="43">
        <f t="shared" si="0"/>
        <v>272643.25</v>
      </c>
      <c r="J9" s="43">
        <f t="shared" si="0"/>
        <v>174636.484</v>
      </c>
      <c r="K9" s="43">
        <f t="shared" si="0"/>
        <v>61263208.499999993</v>
      </c>
      <c r="L9" s="44">
        <f t="shared" si="0"/>
        <v>1288.9380000000001</v>
      </c>
      <c r="M9" s="47">
        <f t="shared" si="0"/>
        <v>5.5069999999999997</v>
      </c>
    </row>
    <row r="10" spans="1:39" ht="12.75" x14ac:dyDescent="0.2">
      <c r="B10" s="384" t="s">
        <v>52</v>
      </c>
      <c r="C10" s="48" t="s">
        <v>47</v>
      </c>
      <c r="D10" s="31">
        <f>E10+F10</f>
        <v>194102.95699999999</v>
      </c>
      <c r="E10" s="49"/>
      <c r="F10" s="48">
        <v>194102.95699999999</v>
      </c>
      <c r="G10" s="50"/>
      <c r="H10" s="51"/>
      <c r="I10" s="49">
        <v>9796</v>
      </c>
      <c r="J10" s="49">
        <v>47.7</v>
      </c>
      <c r="K10" s="49">
        <v>58584.1</v>
      </c>
      <c r="L10" s="48"/>
      <c r="M10" s="52">
        <v>2</v>
      </c>
    </row>
    <row r="11" spans="1:39" ht="12.75" x14ac:dyDescent="0.2">
      <c r="B11" s="385"/>
      <c r="C11" s="30" t="s">
        <v>48</v>
      </c>
      <c r="D11" s="31">
        <f>E11+F11</f>
        <v>60692.083000000006</v>
      </c>
      <c r="E11" s="32"/>
      <c r="F11" s="30">
        <v>60692.083000000006</v>
      </c>
      <c r="G11" s="53"/>
      <c r="H11" s="34"/>
      <c r="I11" s="32"/>
      <c r="J11" s="32">
        <v>5.3</v>
      </c>
      <c r="K11" s="32">
        <v>11281.9</v>
      </c>
      <c r="L11" s="30"/>
      <c r="M11" s="35"/>
    </row>
    <row r="12" spans="1:39" ht="12.75" x14ac:dyDescent="0.2">
      <c r="B12" s="385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5"/>
      <c r="C13" s="36" t="s">
        <v>50</v>
      </c>
      <c r="D13" s="31"/>
      <c r="E13" s="56"/>
      <c r="F13" s="57"/>
      <c r="G13" s="58"/>
      <c r="H13" s="39"/>
      <c r="I13" s="37"/>
      <c r="J13" s="37"/>
      <c r="K13" s="91"/>
      <c r="L13" s="36"/>
      <c r="M13" s="40"/>
    </row>
    <row r="14" spans="1:39" ht="12.75" x14ac:dyDescent="0.2">
      <c r="B14" s="410"/>
      <c r="C14" s="41" t="s">
        <v>51</v>
      </c>
      <c r="D14" s="42">
        <f>SUM(D10:D13)</f>
        <v>254795.04</v>
      </c>
      <c r="E14" s="43"/>
      <c r="F14" s="44">
        <f>SUM(F10:F13)</f>
        <v>254795.04</v>
      </c>
      <c r="G14" s="110"/>
      <c r="H14" s="111"/>
      <c r="I14" s="60">
        <f>SUM(I10:I13)</f>
        <v>9796</v>
      </c>
      <c r="J14" s="60">
        <f>SUM(J10:J13)</f>
        <v>53</v>
      </c>
      <c r="K14" s="65">
        <f>SUM(K10:K13)</f>
        <v>69866</v>
      </c>
      <c r="L14" s="112"/>
      <c r="M14" s="61">
        <f>SUM(M10:M13)</f>
        <v>2</v>
      </c>
    </row>
    <row r="15" spans="1:39" ht="12.75" x14ac:dyDescent="0.2">
      <c r="B15" s="384" t="s">
        <v>53</v>
      </c>
      <c r="C15" s="48" t="s">
        <v>47</v>
      </c>
      <c r="D15" s="31">
        <f>E15+F15</f>
        <v>85278802.367899925</v>
      </c>
      <c r="E15" s="49">
        <v>787812.31</v>
      </c>
      <c r="F15" s="48">
        <v>84490990.057899922</v>
      </c>
      <c r="G15" s="50"/>
      <c r="H15" s="51"/>
      <c r="I15" s="49">
        <v>5633.76</v>
      </c>
      <c r="J15" s="49">
        <v>61530.355000000003</v>
      </c>
      <c r="K15" s="49">
        <v>142680109.76949993</v>
      </c>
      <c r="L15" s="48">
        <v>2160</v>
      </c>
      <c r="M15" s="52"/>
    </row>
    <row r="16" spans="1:39" ht="12.75" x14ac:dyDescent="0.2">
      <c r="B16" s="385" t="s">
        <v>53</v>
      </c>
      <c r="C16" s="30" t="s">
        <v>48</v>
      </c>
      <c r="D16" s="31">
        <f>E16+F16</f>
        <v>6395312.5631000102</v>
      </c>
      <c r="E16" s="32">
        <v>605468.16000000003</v>
      </c>
      <c r="F16" s="30">
        <v>5789844.40310001</v>
      </c>
      <c r="G16" s="53"/>
      <c r="H16" s="34"/>
      <c r="I16" s="32"/>
      <c r="J16" s="32">
        <v>120190.319</v>
      </c>
      <c r="K16" s="32">
        <v>10397820.694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31">
        <f>E17+F17</f>
        <v>7244435.1590000214</v>
      </c>
      <c r="E17" s="32"/>
      <c r="F17" s="30">
        <v>7244435.1590000214</v>
      </c>
      <c r="G17" s="53"/>
      <c r="H17" s="34"/>
      <c r="I17" s="32"/>
      <c r="J17" s="32"/>
      <c r="K17" s="32">
        <v>11894047.216500012</v>
      </c>
      <c r="L17" s="30"/>
      <c r="M17" s="35"/>
    </row>
    <row r="18" spans="2:13" ht="12.75" x14ac:dyDescent="0.2">
      <c r="B18" s="385"/>
      <c r="C18" s="36" t="s">
        <v>50</v>
      </c>
      <c r="D18" s="31">
        <f>E18+F18</f>
        <v>13500</v>
      </c>
      <c r="E18" s="32"/>
      <c r="F18" s="30">
        <v>13500</v>
      </c>
      <c r="G18" s="62"/>
      <c r="H18" s="63"/>
      <c r="I18" s="54"/>
      <c r="J18" s="54"/>
      <c r="K18" s="54">
        <v>4500</v>
      </c>
      <c r="L18" s="55"/>
      <c r="M18" s="64"/>
    </row>
    <row r="19" spans="2:13" ht="12.75" x14ac:dyDescent="0.2">
      <c r="B19" s="410"/>
      <c r="C19" s="41" t="s">
        <v>51</v>
      </c>
      <c r="D19" s="42">
        <f>SUM(D15:D18)</f>
        <v>98932050.089999959</v>
      </c>
      <c r="E19" s="65">
        <f>SUM(E15:E18)</f>
        <v>1393280.4700000002</v>
      </c>
      <c r="F19" s="66">
        <f>SUM(F15:F18)</f>
        <v>97538769.61999996</v>
      </c>
      <c r="G19" s="59"/>
      <c r="H19" s="94"/>
      <c r="I19" s="65">
        <f>SUM(I15:I18)</f>
        <v>5633.76</v>
      </c>
      <c r="J19" s="65">
        <f>SUM(J15:J18)</f>
        <v>181720.674</v>
      </c>
      <c r="K19" s="65">
        <f>SUM(K15:K18)</f>
        <v>164976477.67999995</v>
      </c>
      <c r="L19" s="66">
        <f>SUM(L15:L18)</f>
        <v>2160</v>
      </c>
      <c r="M19" s="67"/>
    </row>
    <row r="20" spans="2:13" ht="12.75" x14ac:dyDescent="0.2">
      <c r="B20" s="384" t="s">
        <v>54</v>
      </c>
      <c r="C20" s="68" t="s">
        <v>47</v>
      </c>
      <c r="D20" s="31">
        <f>E20+F20</f>
        <v>2068.8000000000002</v>
      </c>
      <c r="E20" s="69">
        <v>523.79999999999995</v>
      </c>
      <c r="F20" s="70">
        <v>1545</v>
      </c>
      <c r="G20" s="71"/>
      <c r="H20" s="72"/>
      <c r="I20" s="69"/>
      <c r="J20" s="69">
        <v>2.91</v>
      </c>
      <c r="K20" s="69">
        <v>28.5</v>
      </c>
      <c r="L20" s="70"/>
      <c r="M20" s="73"/>
    </row>
    <row r="21" spans="2:13" ht="12.75" x14ac:dyDescent="0.2">
      <c r="B21" s="385"/>
      <c r="C21" s="30" t="s">
        <v>48</v>
      </c>
      <c r="D21" s="31">
        <f>E21+F21</f>
        <v>1485</v>
      </c>
      <c r="E21" s="32"/>
      <c r="F21" s="30">
        <v>1485</v>
      </c>
      <c r="G21" s="53"/>
      <c r="H21" s="34"/>
      <c r="I21" s="32"/>
      <c r="J21" s="32"/>
      <c r="K21" s="32">
        <v>22.5</v>
      </c>
      <c r="L21" s="30"/>
      <c r="M21" s="35"/>
    </row>
    <row r="22" spans="2:13" ht="12.75" x14ac:dyDescent="0.2">
      <c r="B22" s="385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5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10"/>
      <c r="C24" s="41" t="s">
        <v>51</v>
      </c>
      <c r="D24" s="42">
        <f>SUM(D20:D23)</f>
        <v>3553.8</v>
      </c>
      <c r="E24" s="65">
        <f>SUM(E20:E23)</f>
        <v>523.79999999999995</v>
      </c>
      <c r="F24" s="78">
        <f>SUM(F20:F23)</f>
        <v>3030</v>
      </c>
      <c r="G24" s="59"/>
      <c r="H24" s="94"/>
      <c r="I24" s="65"/>
      <c r="J24" s="65"/>
      <c r="K24" s="65">
        <f>SUM(K20:K23)</f>
        <v>51</v>
      </c>
      <c r="L24" s="66"/>
      <c r="M24" s="67"/>
    </row>
    <row r="25" spans="2:13" ht="12.75" x14ac:dyDescent="0.2">
      <c r="B25" s="384" t="s">
        <v>56</v>
      </c>
      <c r="C25" s="68" t="s">
        <v>47</v>
      </c>
      <c r="D25" s="79">
        <f>E25+F25</f>
        <v>83169.735000000001</v>
      </c>
      <c r="E25" s="80"/>
      <c r="F25" s="81">
        <v>83169.735000000001</v>
      </c>
      <c r="G25" s="82"/>
      <c r="H25" s="83"/>
      <c r="I25" s="84"/>
      <c r="J25" s="84"/>
      <c r="K25" s="84">
        <v>198</v>
      </c>
      <c r="L25" s="85"/>
      <c r="M25" s="86"/>
    </row>
    <row r="26" spans="2:13" ht="12.75" x14ac:dyDescent="0.2">
      <c r="B26" s="385"/>
      <c r="C26" s="30" t="s">
        <v>48</v>
      </c>
      <c r="D26" s="79">
        <f>E26+F26</f>
        <v>83169.735000000001</v>
      </c>
      <c r="E26" s="87"/>
      <c r="F26" s="88">
        <v>83169.735000000001</v>
      </c>
      <c r="G26" s="33"/>
      <c r="H26" s="89"/>
      <c r="I26" s="87"/>
      <c r="J26" s="87"/>
      <c r="K26" s="87">
        <v>198</v>
      </c>
      <c r="L26" s="88"/>
      <c r="M26" s="90"/>
    </row>
    <row r="27" spans="2:13" ht="12.75" x14ac:dyDescent="0.2">
      <c r="B27" s="385" t="s">
        <v>55</v>
      </c>
      <c r="C27" s="35" t="s">
        <v>49</v>
      </c>
      <c r="D27" s="31">
        <f>E27+F27</f>
        <v>7560.8850000000002</v>
      </c>
      <c r="E27" s="32"/>
      <c r="F27" s="30">
        <v>7560.8850000000002</v>
      </c>
      <c r="G27" s="53"/>
      <c r="H27" s="34"/>
      <c r="I27" s="32"/>
      <c r="J27" s="32"/>
      <c r="K27" s="32">
        <v>18</v>
      </c>
      <c r="L27" s="30"/>
      <c r="M27" s="35"/>
    </row>
    <row r="28" spans="2:13" ht="12.75" x14ac:dyDescent="0.2">
      <c r="B28" s="385"/>
      <c r="C28" s="36" t="s">
        <v>50</v>
      </c>
      <c r="D28" s="31">
        <f>E28+F28</f>
        <v>582188.14500000002</v>
      </c>
      <c r="E28" s="91"/>
      <c r="F28" s="92">
        <v>582188.14500000002</v>
      </c>
      <c r="G28" s="75"/>
      <c r="H28" s="76"/>
      <c r="I28" s="56"/>
      <c r="J28" s="56"/>
      <c r="K28" s="56">
        <v>1386</v>
      </c>
      <c r="L28" s="74"/>
      <c r="M28" s="77"/>
    </row>
    <row r="29" spans="2:13" ht="12.75" x14ac:dyDescent="0.2">
      <c r="B29" s="410"/>
      <c r="C29" s="41" t="s">
        <v>51</v>
      </c>
      <c r="D29" s="42">
        <f>SUM(D25:D28)</f>
        <v>756088.5</v>
      </c>
      <c r="E29" s="65"/>
      <c r="F29" s="78">
        <f>SUM(F25:F28)</f>
        <v>756088.5</v>
      </c>
      <c r="G29" s="114"/>
      <c r="H29" s="65"/>
      <c r="I29" s="43"/>
      <c r="J29" s="43"/>
      <c r="K29" s="43">
        <f>SUM(K25:K28)</f>
        <v>1800</v>
      </c>
      <c r="L29" s="44"/>
      <c r="M29" s="47"/>
    </row>
    <row r="30" spans="2:13" ht="12.75" x14ac:dyDescent="0.2">
      <c r="B30" s="384" t="s">
        <v>57</v>
      </c>
      <c r="C30" s="48" t="s">
        <v>47</v>
      </c>
      <c r="D30" s="109">
        <f t="shared" ref="D30:F33" si="1">D5+D10+D15+D20+D25</f>
        <v>198236919.40259993</v>
      </c>
      <c r="E30" s="63">
        <f t="shared" si="1"/>
        <v>15362957.231500003</v>
      </c>
      <c r="F30" s="54">
        <f t="shared" si="1"/>
        <v>182873962.1710999</v>
      </c>
      <c r="G30" s="62">
        <f>G5+G10+G15+G20+G25</f>
        <v>27803.4</v>
      </c>
      <c r="H30" s="63">
        <f t="shared" ref="H30:M34" si="2">H5+H10+H15+H20+H25</f>
        <v>10137.584000000001</v>
      </c>
      <c r="I30" s="54">
        <f t="shared" si="2"/>
        <v>22504.9</v>
      </c>
      <c r="J30" s="54">
        <f t="shared" si="2"/>
        <v>122578.29423999999</v>
      </c>
      <c r="K30" s="54">
        <f t="shared" si="2"/>
        <v>162877510.47449991</v>
      </c>
      <c r="L30" s="55">
        <f t="shared" si="2"/>
        <v>3222.7950000000001</v>
      </c>
      <c r="M30" s="64">
        <f t="shared" si="2"/>
        <v>7.5069999999999997</v>
      </c>
    </row>
    <row r="31" spans="2:13" ht="12.75" x14ac:dyDescent="0.2">
      <c r="B31" s="385"/>
      <c r="C31" s="30" t="s">
        <v>48</v>
      </c>
      <c r="D31" s="31">
        <f t="shared" si="1"/>
        <v>153934486.4251</v>
      </c>
      <c r="E31" s="34">
        <f t="shared" si="1"/>
        <v>33431883.332899999</v>
      </c>
      <c r="F31" s="32">
        <f t="shared" si="1"/>
        <v>120502603.0922</v>
      </c>
      <c r="G31" s="53">
        <f>G6+G11+G16+G21+G26</f>
        <v>129480</v>
      </c>
      <c r="H31" s="34">
        <f t="shared" si="2"/>
        <v>12105.692000000001</v>
      </c>
      <c r="I31" s="32">
        <f t="shared" si="2"/>
        <v>11418.4</v>
      </c>
      <c r="J31" s="32">
        <f t="shared" si="2"/>
        <v>216138.44236000002</v>
      </c>
      <c r="K31" s="32">
        <f t="shared" si="2"/>
        <v>35017232.247999988</v>
      </c>
      <c r="L31" s="30">
        <f t="shared" si="2"/>
        <v>226.143</v>
      </c>
      <c r="M31" s="35">
        <f t="shared" si="2"/>
        <v>0</v>
      </c>
    </row>
    <row r="32" spans="2:13" ht="12.75" x14ac:dyDescent="0.2">
      <c r="B32" s="385"/>
      <c r="C32" s="115" t="s">
        <v>49</v>
      </c>
      <c r="D32" s="31">
        <f t="shared" si="1"/>
        <v>79314646.491800025</v>
      </c>
      <c r="E32" s="34">
        <f t="shared" si="1"/>
        <v>8030225.4335000003</v>
      </c>
      <c r="F32" s="32">
        <f t="shared" si="1"/>
        <v>71284421.058300018</v>
      </c>
      <c r="G32" s="53">
        <f>G7+G12+G17+G22+G27</f>
        <v>97910</v>
      </c>
      <c r="H32" s="34">
        <f t="shared" si="2"/>
        <v>9283.4159999999993</v>
      </c>
      <c r="I32" s="32">
        <f t="shared" si="2"/>
        <v>253599.71</v>
      </c>
      <c r="J32" s="32">
        <f t="shared" si="2"/>
        <v>7475.3314</v>
      </c>
      <c r="K32" s="32">
        <f t="shared" si="2"/>
        <v>24514707.22200001</v>
      </c>
      <c r="L32" s="30">
        <f t="shared" si="2"/>
        <v>0</v>
      </c>
      <c r="M32" s="35">
        <f t="shared" si="2"/>
        <v>0</v>
      </c>
    </row>
    <row r="33" spans="2:13" ht="13.5" thickBot="1" x14ac:dyDescent="0.25">
      <c r="B33" s="385"/>
      <c r="C33" s="116" t="s">
        <v>50</v>
      </c>
      <c r="D33" s="117">
        <f t="shared" si="1"/>
        <v>61378767.970500007</v>
      </c>
      <c r="E33" s="97">
        <f t="shared" si="1"/>
        <v>4152347.3320999998</v>
      </c>
      <c r="F33" s="98">
        <f t="shared" si="1"/>
        <v>57226420.638400011</v>
      </c>
      <c r="G33" s="99">
        <f>G8+G13+G18+G23+G28</f>
        <v>182440</v>
      </c>
      <c r="H33" s="97">
        <f t="shared" si="2"/>
        <v>584.88799999999992</v>
      </c>
      <c r="I33" s="98">
        <f t="shared" si="2"/>
        <v>550</v>
      </c>
      <c r="J33" s="98">
        <f t="shared" si="2"/>
        <v>10221</v>
      </c>
      <c r="K33" s="98">
        <f t="shared" si="2"/>
        <v>3901953.2355000009</v>
      </c>
      <c r="L33" s="100">
        <f t="shared" si="2"/>
        <v>0</v>
      </c>
      <c r="M33" s="96">
        <f t="shared" si="2"/>
        <v>0</v>
      </c>
    </row>
    <row r="34" spans="2:13" ht="13.5" thickBot="1" x14ac:dyDescent="0.25">
      <c r="B34" s="411"/>
      <c r="C34" s="118" t="s">
        <v>58</v>
      </c>
      <c r="D34" s="119">
        <f>SUM(D30:D33)</f>
        <v>492864820.2899999</v>
      </c>
      <c r="E34" s="102">
        <f>SUM(E30:E33)</f>
        <v>60977413.329999998</v>
      </c>
      <c r="F34" s="103">
        <f>SUM(F30:F33)</f>
        <v>431887406.95999992</v>
      </c>
      <c r="G34" s="104">
        <f>G9+G14+G19+G24+G29</f>
        <v>437633.4</v>
      </c>
      <c r="H34" s="102">
        <f t="shared" si="2"/>
        <v>32111.58</v>
      </c>
      <c r="I34" s="103">
        <f t="shared" si="2"/>
        <v>288073.01</v>
      </c>
      <c r="J34" s="103">
        <f t="shared" si="2"/>
        <v>356410.158</v>
      </c>
      <c r="K34" s="103">
        <f t="shared" si="2"/>
        <v>226311403.17999995</v>
      </c>
      <c r="L34" s="105">
        <f>L9+L14+L19+L24+L29</f>
        <v>3448.9380000000001</v>
      </c>
      <c r="M34" s="106">
        <f t="shared" si="2"/>
        <v>7.5069999999999997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x14ac:dyDescent="0.2">
      <c r="B36" s="107" t="s">
        <v>59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1200" r:id="rId1"/>
  <headerFooter alignWithMargins="0"/>
  <ignoredErrors>
    <ignoredError sqref="D9:D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92" t="s">
        <v>62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1:39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3" t="s">
        <v>46</v>
      </c>
      <c r="C5" s="24" t="s">
        <v>47</v>
      </c>
      <c r="D5" s="25">
        <f>E5+F5</f>
        <v>121153041.16770002</v>
      </c>
      <c r="E5" s="26">
        <v>8019969.7273000004</v>
      </c>
      <c r="F5" s="24">
        <v>113133071.44040002</v>
      </c>
      <c r="G5" s="27">
        <v>16631.5</v>
      </c>
      <c r="H5" s="28">
        <v>369.73400000000004</v>
      </c>
      <c r="I5" s="26">
        <v>9588.8700000000008</v>
      </c>
      <c r="J5" s="26">
        <v>40633.032430000007</v>
      </c>
      <c r="K5" s="26">
        <v>23268053.238199998</v>
      </c>
      <c r="L5" s="24">
        <v>1415.2635000000002</v>
      </c>
      <c r="M5" s="29">
        <v>6.4</v>
      </c>
    </row>
    <row r="6" spans="1:39" ht="12.75" x14ac:dyDescent="0.2">
      <c r="B6" s="385"/>
      <c r="C6" s="30" t="s">
        <v>48</v>
      </c>
      <c r="D6" s="31">
        <f>E6+F6</f>
        <v>136191683.83900002</v>
      </c>
      <c r="E6" s="32">
        <v>38468036.583800003</v>
      </c>
      <c r="F6" s="30">
        <v>97723647.255200014</v>
      </c>
      <c r="G6" s="33">
        <v>54407.28</v>
      </c>
      <c r="H6" s="34">
        <v>15310.048000000001</v>
      </c>
      <c r="I6" s="32">
        <v>11418.4</v>
      </c>
      <c r="J6" s="32">
        <v>112082.42702</v>
      </c>
      <c r="K6" s="32">
        <v>21678396.659100004</v>
      </c>
      <c r="L6" s="30">
        <v>433.85739999999998</v>
      </c>
      <c r="M6" s="35">
        <v>30</v>
      </c>
    </row>
    <row r="7" spans="1:39" ht="12.75" x14ac:dyDescent="0.2">
      <c r="B7" s="385"/>
      <c r="C7" s="30" t="s">
        <v>49</v>
      </c>
      <c r="D7" s="31">
        <f>E7+F7</f>
        <v>50283103.389300004</v>
      </c>
      <c r="E7" s="32">
        <v>3704542.2253</v>
      </c>
      <c r="F7" s="30">
        <v>46578561.164000005</v>
      </c>
      <c r="G7" s="33">
        <v>135362.16</v>
      </c>
      <c r="H7" s="34">
        <v>1820.2080000000001</v>
      </c>
      <c r="I7" s="32">
        <v>1189.93</v>
      </c>
      <c r="J7" s="32">
        <v>3771.9359999999997</v>
      </c>
      <c r="K7" s="32">
        <v>10696934.182700001</v>
      </c>
      <c r="L7" s="30"/>
      <c r="M7" s="35"/>
    </row>
    <row r="8" spans="1:39" ht="12.75" x14ac:dyDescent="0.2">
      <c r="B8" s="385"/>
      <c r="C8" s="36" t="s">
        <v>50</v>
      </c>
      <c r="D8" s="31">
        <f>E8+F8</f>
        <v>61711478.953999996</v>
      </c>
      <c r="E8" s="37">
        <v>1504495.3736</v>
      </c>
      <c r="F8" s="36">
        <v>60206983.580399998</v>
      </c>
      <c r="G8" s="38">
        <v>12222.56</v>
      </c>
      <c r="H8" s="39">
        <v>1012</v>
      </c>
      <c r="I8" s="37"/>
      <c r="J8" s="37">
        <v>4794.1746499999999</v>
      </c>
      <c r="K8" s="37">
        <v>4111373.94</v>
      </c>
      <c r="L8" s="36"/>
      <c r="M8" s="40"/>
    </row>
    <row r="9" spans="1:39" ht="12.75" x14ac:dyDescent="0.2">
      <c r="B9" s="410"/>
      <c r="C9" s="41" t="s">
        <v>51</v>
      </c>
      <c r="D9" s="42">
        <f>SUM(D5:D8)</f>
        <v>369339307.35000002</v>
      </c>
      <c r="E9" s="43">
        <f>SUM(E5:E8)</f>
        <v>51697043.910000004</v>
      </c>
      <c r="F9" s="44">
        <f>SUM(F5:F8)</f>
        <v>317642263.44000006</v>
      </c>
      <c r="G9" s="45">
        <f>SUM(G5:G8)</f>
        <v>218623.5</v>
      </c>
      <c r="H9" s="46">
        <f t="shared" ref="H9:M9" si="0">SUM(H5:H8)</f>
        <v>18511.990000000002</v>
      </c>
      <c r="I9" s="43">
        <f t="shared" si="0"/>
        <v>22197.200000000001</v>
      </c>
      <c r="J9" s="43">
        <f t="shared" si="0"/>
        <v>161281.57010000001</v>
      </c>
      <c r="K9" s="43">
        <f t="shared" si="0"/>
        <v>59754758.020000003</v>
      </c>
      <c r="L9" s="44">
        <f t="shared" si="0"/>
        <v>1849.1209000000003</v>
      </c>
      <c r="M9" s="47">
        <f t="shared" si="0"/>
        <v>36.4</v>
      </c>
    </row>
    <row r="10" spans="1:39" ht="12.75" x14ac:dyDescent="0.2">
      <c r="B10" s="384" t="s">
        <v>52</v>
      </c>
      <c r="C10" s="48" t="s">
        <v>47</v>
      </c>
      <c r="D10" s="31">
        <f>E10+F10</f>
        <v>427546.67509999999</v>
      </c>
      <c r="E10" s="49">
        <v>7000</v>
      </c>
      <c r="F10" s="48">
        <v>420546.67509999999</v>
      </c>
      <c r="G10" s="50"/>
      <c r="H10" s="51"/>
      <c r="I10" s="49">
        <v>9389</v>
      </c>
      <c r="J10" s="49">
        <v>254</v>
      </c>
      <c r="K10" s="49">
        <v>116826.99280000001</v>
      </c>
      <c r="L10" s="48"/>
      <c r="M10" s="52">
        <v>2</v>
      </c>
    </row>
    <row r="11" spans="1:39" ht="12.75" x14ac:dyDescent="0.2">
      <c r="B11" s="385"/>
      <c r="C11" s="30" t="s">
        <v>48</v>
      </c>
      <c r="D11" s="31">
        <f>E11+F11</f>
        <v>797056.37410000002</v>
      </c>
      <c r="E11" s="32"/>
      <c r="F11" s="30">
        <v>797056.37410000002</v>
      </c>
      <c r="G11" s="53"/>
      <c r="H11" s="34"/>
      <c r="I11" s="32"/>
      <c r="J11" s="32">
        <v>6</v>
      </c>
      <c r="K11" s="32">
        <v>46342.787199999999</v>
      </c>
      <c r="L11" s="30"/>
      <c r="M11" s="35"/>
    </row>
    <row r="12" spans="1:39" ht="12.75" x14ac:dyDescent="0.2">
      <c r="B12" s="385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5"/>
      <c r="C13" s="36" t="s">
        <v>50</v>
      </c>
      <c r="D13" s="31">
        <f>E13+F13</f>
        <v>35001.6708</v>
      </c>
      <c r="E13" s="56"/>
      <c r="F13" s="57">
        <v>35001.6708</v>
      </c>
      <c r="G13" s="58"/>
      <c r="H13" s="39"/>
      <c r="I13" s="37"/>
      <c r="J13" s="37"/>
      <c r="K13" s="91">
        <v>1255.08</v>
      </c>
      <c r="L13" s="36"/>
      <c r="M13" s="40"/>
    </row>
    <row r="14" spans="1:39" ht="12.75" x14ac:dyDescent="0.2">
      <c r="B14" s="410"/>
      <c r="C14" s="41" t="s">
        <v>51</v>
      </c>
      <c r="D14" s="42">
        <f>SUM(D10:D13)</f>
        <v>1259604.72</v>
      </c>
      <c r="E14" s="43">
        <f>SUM(E10:E13)</f>
        <v>7000</v>
      </c>
      <c r="F14" s="44">
        <f>SUM(F10:F13)</f>
        <v>1252604.72</v>
      </c>
      <c r="G14" s="110"/>
      <c r="H14" s="111"/>
      <c r="I14" s="60">
        <f>SUM(I10:I13)</f>
        <v>9389</v>
      </c>
      <c r="J14" s="60">
        <f>SUM(J10:J13)</f>
        <v>260</v>
      </c>
      <c r="K14" s="65">
        <f>SUM(K10:K13)</f>
        <v>164424.85999999999</v>
      </c>
      <c r="L14" s="112"/>
      <c r="M14" s="61">
        <f>SUM(M10:M13)</f>
        <v>2</v>
      </c>
    </row>
    <row r="15" spans="1:39" ht="12.75" x14ac:dyDescent="0.2">
      <c r="B15" s="384" t="s">
        <v>53</v>
      </c>
      <c r="C15" s="48" t="s">
        <v>47</v>
      </c>
      <c r="D15" s="31">
        <f>E15+F15</f>
        <v>96001797.110200033</v>
      </c>
      <c r="E15" s="49">
        <v>967272.46</v>
      </c>
      <c r="F15" s="48">
        <v>95034524.650200039</v>
      </c>
      <c r="G15" s="50"/>
      <c r="H15" s="51"/>
      <c r="I15" s="49">
        <v>25592</v>
      </c>
      <c r="J15" s="49">
        <v>172263.48300000001</v>
      </c>
      <c r="K15" s="49">
        <v>171778268.75399974</v>
      </c>
      <c r="L15" s="48"/>
      <c r="M15" s="52"/>
    </row>
    <row r="16" spans="1:39" ht="12.75" x14ac:dyDescent="0.2">
      <c r="B16" s="385" t="s">
        <v>53</v>
      </c>
      <c r="C16" s="30" t="s">
        <v>48</v>
      </c>
      <c r="D16" s="31">
        <f>E16+F16</f>
        <v>16415022.78000002</v>
      </c>
      <c r="E16" s="32">
        <v>517782</v>
      </c>
      <c r="F16" s="30">
        <v>15897240.78000002</v>
      </c>
      <c r="G16" s="53"/>
      <c r="H16" s="34"/>
      <c r="I16" s="32">
        <v>53116</v>
      </c>
      <c r="J16" s="32">
        <v>49587.5</v>
      </c>
      <c r="K16" s="32">
        <v>23942162.727999959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31">
        <f>E17+F17</f>
        <v>5105015.6522999955</v>
      </c>
      <c r="E17" s="32"/>
      <c r="F17" s="30">
        <v>5105015.6522999955</v>
      </c>
      <c r="G17" s="53"/>
      <c r="H17" s="34"/>
      <c r="I17" s="32"/>
      <c r="J17" s="32"/>
      <c r="K17" s="32">
        <v>11042388.242999993</v>
      </c>
      <c r="L17" s="30"/>
      <c r="M17" s="35"/>
    </row>
    <row r="18" spans="2:13" ht="12.75" x14ac:dyDescent="0.2">
      <c r="B18" s="385"/>
      <c r="C18" s="36" t="s">
        <v>50</v>
      </c>
      <c r="D18" s="31">
        <f>E18+F18</f>
        <v>232.39750000000001</v>
      </c>
      <c r="E18" s="32"/>
      <c r="F18" s="30">
        <v>232.39750000000001</v>
      </c>
      <c r="G18" s="62"/>
      <c r="H18" s="63"/>
      <c r="I18" s="54"/>
      <c r="J18" s="54"/>
      <c r="K18" s="54">
        <v>24.445</v>
      </c>
      <c r="L18" s="55"/>
      <c r="M18" s="64"/>
    </row>
    <row r="19" spans="2:13" ht="12.75" x14ac:dyDescent="0.2">
      <c r="B19" s="410"/>
      <c r="C19" s="41" t="s">
        <v>51</v>
      </c>
      <c r="D19" s="42">
        <f>SUM(D15:D18)</f>
        <v>117522067.94000004</v>
      </c>
      <c r="E19" s="65">
        <f>SUM(E15:E18)</f>
        <v>1485054.46</v>
      </c>
      <c r="F19" s="66">
        <f>SUM(F15:F18)</f>
        <v>116037013.48000005</v>
      </c>
      <c r="G19" s="59"/>
      <c r="H19" s="94"/>
      <c r="I19" s="65">
        <f>SUM(I15:I18)</f>
        <v>78708</v>
      </c>
      <c r="J19" s="65">
        <f>SUM(J15:J18)</f>
        <v>221850.98300000001</v>
      </c>
      <c r="K19" s="65">
        <f>SUM(K15:K18)</f>
        <v>206762844.16999969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31">
        <f>E20+F20</f>
        <v>1000</v>
      </c>
      <c r="E20" s="69"/>
      <c r="F20" s="70">
        <v>1000</v>
      </c>
      <c r="G20" s="71"/>
      <c r="H20" s="72"/>
      <c r="I20" s="69"/>
      <c r="J20" s="69"/>
      <c r="K20" s="69">
        <v>6</v>
      </c>
      <c r="L20" s="70"/>
      <c r="M20" s="73"/>
    </row>
    <row r="21" spans="2:13" ht="12.75" x14ac:dyDescent="0.2">
      <c r="B21" s="385"/>
      <c r="C21" s="30" t="s">
        <v>48</v>
      </c>
      <c r="D21" s="31"/>
      <c r="E21" s="32"/>
      <c r="F21" s="30"/>
      <c r="G21" s="53"/>
      <c r="H21" s="34"/>
      <c r="I21" s="32"/>
      <c r="J21" s="32"/>
      <c r="K21" s="32"/>
      <c r="L21" s="30"/>
      <c r="M21" s="35"/>
    </row>
    <row r="22" spans="2:13" ht="12.75" x14ac:dyDescent="0.2">
      <c r="B22" s="385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5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10"/>
      <c r="C24" s="41" t="s">
        <v>51</v>
      </c>
      <c r="D24" s="42">
        <f>SUM(D20:D23)</f>
        <v>1000</v>
      </c>
      <c r="E24" s="65"/>
      <c r="F24" s="78">
        <f>SUM(F20:F23)</f>
        <v>1000</v>
      </c>
      <c r="G24" s="59"/>
      <c r="H24" s="94"/>
      <c r="I24" s="65"/>
      <c r="J24" s="65"/>
      <c r="K24" s="65">
        <f>SUM(K20:K23)</f>
        <v>6</v>
      </c>
      <c r="L24" s="66"/>
      <c r="M24" s="67"/>
    </row>
    <row r="25" spans="2:13" ht="12.75" x14ac:dyDescent="0.2">
      <c r="B25" s="384" t="s">
        <v>56</v>
      </c>
      <c r="C25" s="68" t="s">
        <v>47</v>
      </c>
      <c r="D25" s="31">
        <f>E25+F25</f>
        <v>77529.126999999993</v>
      </c>
      <c r="E25" s="54"/>
      <c r="F25" s="55">
        <v>77529.126999999993</v>
      </c>
      <c r="G25" s="71"/>
      <c r="H25" s="72"/>
      <c r="I25" s="69"/>
      <c r="J25" s="69"/>
      <c r="K25" s="69">
        <v>784.86599999999999</v>
      </c>
      <c r="L25" s="70"/>
      <c r="M25" s="73"/>
    </row>
    <row r="26" spans="2:13" ht="12.75" x14ac:dyDescent="0.2">
      <c r="B26" s="385"/>
      <c r="C26" s="30" t="s">
        <v>48</v>
      </c>
      <c r="D26" s="31">
        <f>E26+F26</f>
        <v>62942.012999999999</v>
      </c>
      <c r="E26" s="32"/>
      <c r="F26" s="30">
        <v>62942.012999999999</v>
      </c>
      <c r="G26" s="53"/>
      <c r="H26" s="34"/>
      <c r="I26" s="32"/>
      <c r="J26" s="32"/>
      <c r="K26" s="32">
        <v>151.25399999999999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31">
        <f>E27+F27</f>
        <v>13987.114</v>
      </c>
      <c r="E27" s="32"/>
      <c r="F27" s="30">
        <v>13987.114</v>
      </c>
      <c r="G27" s="53"/>
      <c r="H27" s="34"/>
      <c r="I27" s="32"/>
      <c r="J27" s="32"/>
      <c r="K27" s="32">
        <v>33.612000000000002</v>
      </c>
      <c r="L27" s="30"/>
      <c r="M27" s="35"/>
    </row>
    <row r="28" spans="2:13" ht="12.75" x14ac:dyDescent="0.2">
      <c r="B28" s="385"/>
      <c r="C28" s="36" t="s">
        <v>50</v>
      </c>
      <c r="D28" s="31">
        <f>E28+F28</f>
        <v>545497.446</v>
      </c>
      <c r="E28" s="91"/>
      <c r="F28" s="92">
        <v>545497.446</v>
      </c>
      <c r="G28" s="75"/>
      <c r="H28" s="76"/>
      <c r="I28" s="56"/>
      <c r="J28" s="56"/>
      <c r="K28" s="56">
        <v>1310.8679999999999</v>
      </c>
      <c r="L28" s="74"/>
      <c r="M28" s="77"/>
    </row>
    <row r="29" spans="2:13" ht="12.75" x14ac:dyDescent="0.2">
      <c r="B29" s="410"/>
      <c r="C29" s="41" t="s">
        <v>51</v>
      </c>
      <c r="D29" s="42">
        <f>SUM(D25:D28)</f>
        <v>699955.7</v>
      </c>
      <c r="E29" s="65"/>
      <c r="F29" s="78">
        <f>SUM(F25:F28)</f>
        <v>699955.7</v>
      </c>
      <c r="G29" s="114"/>
      <c r="H29" s="65"/>
      <c r="I29" s="43"/>
      <c r="J29" s="43"/>
      <c r="K29" s="43">
        <f>SUM(K25:K28)</f>
        <v>2280.6</v>
      </c>
      <c r="L29" s="44"/>
      <c r="M29" s="47"/>
    </row>
    <row r="30" spans="2:13" ht="12.75" x14ac:dyDescent="0.2">
      <c r="B30" s="384" t="s">
        <v>57</v>
      </c>
      <c r="C30" s="48" t="s">
        <v>47</v>
      </c>
      <c r="D30" s="109">
        <f t="shared" ref="D30:F33" si="1">D5+D10+D15+D20+D25</f>
        <v>217660914.08000007</v>
      </c>
      <c r="E30" s="63">
        <f t="shared" si="1"/>
        <v>8994242.1873000003</v>
      </c>
      <c r="F30" s="54">
        <f t="shared" si="1"/>
        <v>208666671.89270005</v>
      </c>
      <c r="G30" s="62"/>
      <c r="H30" s="63"/>
      <c r="I30" s="54"/>
      <c r="J30" s="54"/>
      <c r="K30" s="54"/>
      <c r="L30" s="55"/>
      <c r="M30" s="64"/>
    </row>
    <row r="31" spans="2:13" ht="12.75" x14ac:dyDescent="0.2">
      <c r="B31" s="385"/>
      <c r="C31" s="30" t="s">
        <v>48</v>
      </c>
      <c r="D31" s="31">
        <f t="shared" si="1"/>
        <v>153466705.00610006</v>
      </c>
      <c r="E31" s="34">
        <f t="shared" si="1"/>
        <v>38985818.583800003</v>
      </c>
      <c r="F31" s="32">
        <f t="shared" si="1"/>
        <v>114480886.42230003</v>
      </c>
      <c r="G31" s="53"/>
      <c r="H31" s="34"/>
      <c r="I31" s="32"/>
      <c r="J31" s="32"/>
      <c r="K31" s="32"/>
      <c r="L31" s="30"/>
      <c r="M31" s="35"/>
    </row>
    <row r="32" spans="2:13" ht="12.75" x14ac:dyDescent="0.2">
      <c r="B32" s="385"/>
      <c r="C32" s="115" t="s">
        <v>49</v>
      </c>
      <c r="D32" s="31">
        <f t="shared" si="1"/>
        <v>55402106.155599996</v>
      </c>
      <c r="E32" s="34">
        <f t="shared" si="1"/>
        <v>3704542.2253</v>
      </c>
      <c r="F32" s="32">
        <f t="shared" si="1"/>
        <v>51697563.930299997</v>
      </c>
      <c r="G32" s="53"/>
      <c r="H32" s="34"/>
      <c r="I32" s="32"/>
      <c r="J32" s="32"/>
      <c r="K32" s="32"/>
      <c r="L32" s="30"/>
      <c r="M32" s="35"/>
    </row>
    <row r="33" spans="2:13" ht="13.5" thickBot="1" x14ac:dyDescent="0.25">
      <c r="B33" s="385"/>
      <c r="C33" s="116" t="s">
        <v>50</v>
      </c>
      <c r="D33" s="117">
        <f t="shared" si="1"/>
        <v>62292210.4683</v>
      </c>
      <c r="E33" s="97">
        <f t="shared" si="1"/>
        <v>1504495.3736</v>
      </c>
      <c r="F33" s="98">
        <f t="shared" si="1"/>
        <v>60787715.094700001</v>
      </c>
      <c r="G33" s="99"/>
      <c r="H33" s="97"/>
      <c r="I33" s="98"/>
      <c r="J33" s="98"/>
      <c r="K33" s="98"/>
      <c r="L33" s="100"/>
      <c r="M33" s="96"/>
    </row>
    <row r="34" spans="2:13" ht="13.5" thickBot="1" x14ac:dyDescent="0.25">
      <c r="B34" s="411"/>
      <c r="C34" s="118" t="s">
        <v>58</v>
      </c>
      <c r="D34" s="119">
        <f>SUM(D30:D33)</f>
        <v>488821935.7100001</v>
      </c>
      <c r="E34" s="102">
        <f>SUM(E30:E33)</f>
        <v>53189098.369999997</v>
      </c>
      <c r="F34" s="103">
        <f>SUM(F30:F33)</f>
        <v>435632837.34000003</v>
      </c>
      <c r="G34" s="104">
        <f>G9+G14+G19+G24+G29</f>
        <v>218623.5</v>
      </c>
      <c r="H34" s="102">
        <f t="shared" ref="H34:M34" si="2">H9+H14+H19+H24+H29</f>
        <v>18511.990000000002</v>
      </c>
      <c r="I34" s="103">
        <f t="shared" si="2"/>
        <v>110294.2</v>
      </c>
      <c r="J34" s="103">
        <f t="shared" si="2"/>
        <v>383392.55310000002</v>
      </c>
      <c r="K34" s="103">
        <f t="shared" si="2"/>
        <v>266684313.64999968</v>
      </c>
      <c r="L34" s="105">
        <f>L9+L14+L19+L24+L29</f>
        <v>1849.1209000000003</v>
      </c>
      <c r="M34" s="106">
        <f t="shared" si="2"/>
        <v>38.4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x14ac:dyDescent="0.2">
      <c r="B36" s="107" t="s">
        <v>59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1200" r:id="rId1"/>
  <headerFooter alignWithMargins="0"/>
  <colBreaks count="1" manualBreakCount="1">
    <brk id="13" max="1048575" man="1"/>
  </colBreaks>
  <ignoredErrors>
    <ignoredError sqref="D9:D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5" customWidth="1"/>
    <col min="15" max="17" width="27.140625" style="15" bestFit="1" customWidth="1"/>
    <col min="18" max="18" width="17.7109375" style="15" bestFit="1" customWidth="1"/>
    <col min="19" max="19" width="14" style="15" bestFit="1" customWidth="1"/>
    <col min="20" max="20" width="17.42578125" style="15" bestFit="1" customWidth="1"/>
    <col min="21" max="21" width="14.28515625" style="15" bestFit="1" customWidth="1"/>
    <col min="22" max="22" width="17.42578125" style="15" bestFit="1" customWidth="1"/>
    <col min="23" max="23" width="14.28515625" style="15" bestFit="1" customWidth="1"/>
    <col min="24" max="24" width="17.42578125" style="15" bestFit="1" customWidth="1"/>
    <col min="25" max="25" width="14.28515625" style="15" bestFit="1" customWidth="1"/>
    <col min="26" max="26" width="17.7109375" style="15" bestFit="1" customWidth="1"/>
    <col min="27" max="27" width="14.5703125" style="15" bestFit="1" customWidth="1"/>
    <col min="28" max="28" width="17.42578125" style="15" bestFit="1" customWidth="1"/>
    <col min="29" max="29" width="14.28515625" style="15" bestFit="1" customWidth="1"/>
    <col min="30" max="30" width="17.42578125" style="15" bestFit="1" customWidth="1"/>
    <col min="31" max="31" width="14.28515625" style="15" bestFit="1" customWidth="1"/>
    <col min="32" max="32" width="15.42578125" style="15" bestFit="1" customWidth="1"/>
    <col min="33" max="33" width="12.42578125" style="15" bestFit="1" customWidth="1"/>
    <col min="34" max="34" width="15.140625" style="15" bestFit="1" customWidth="1"/>
    <col min="35" max="35" width="12.140625" style="15" bestFit="1" customWidth="1"/>
    <col min="36" max="36" width="14.42578125" style="15" bestFit="1" customWidth="1"/>
    <col min="37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2:13" s="12" customFormat="1" ht="24.75" customHeight="1" x14ac:dyDescent="0.2">
      <c r="B1" s="392" t="s">
        <v>63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25">
        <f>E5+F5</f>
        <v>97969808.328800008</v>
      </c>
      <c r="E5" s="26">
        <v>15166121.4351</v>
      </c>
      <c r="F5" s="24">
        <v>82803686.893700004</v>
      </c>
      <c r="G5" s="122">
        <v>21810.799999999999</v>
      </c>
      <c r="H5" s="28">
        <v>1509</v>
      </c>
      <c r="I5" s="26">
        <v>3584.06</v>
      </c>
      <c r="J5" s="26">
        <v>60460.966279999993</v>
      </c>
      <c r="K5" s="26">
        <v>16417649.2676</v>
      </c>
      <c r="L5" s="24">
        <v>2066.3383999999996</v>
      </c>
      <c r="M5" s="29">
        <v>87.082999999999998</v>
      </c>
    </row>
    <row r="6" spans="2:13" ht="12.75" x14ac:dyDescent="0.2">
      <c r="B6" s="385"/>
      <c r="C6" s="30" t="s">
        <v>48</v>
      </c>
      <c r="D6" s="31">
        <f>E6+F6</f>
        <v>154490740.33410001</v>
      </c>
      <c r="E6" s="32">
        <v>32805863.8717</v>
      </c>
      <c r="F6" s="30">
        <v>121684876.4624</v>
      </c>
      <c r="G6" s="53">
        <v>69798.89</v>
      </c>
      <c r="H6" s="34">
        <v>14953.5</v>
      </c>
      <c r="I6" s="32">
        <v>15000</v>
      </c>
      <c r="J6" s="32">
        <v>102180.57334</v>
      </c>
      <c r="K6" s="32">
        <v>27715235.253699999</v>
      </c>
      <c r="L6" s="30">
        <v>726.98360000000002</v>
      </c>
      <c r="M6" s="35">
        <v>18</v>
      </c>
    </row>
    <row r="7" spans="2:13" ht="12.75" x14ac:dyDescent="0.2">
      <c r="B7" s="385"/>
      <c r="C7" s="30" t="s">
        <v>49</v>
      </c>
      <c r="D7" s="31">
        <f>E7+F7</f>
        <v>59350949.062899999</v>
      </c>
      <c r="E7" s="32">
        <v>3159146.9190000002</v>
      </c>
      <c r="F7" s="30">
        <v>56191802.1439</v>
      </c>
      <c r="G7" s="53">
        <v>92726.9</v>
      </c>
      <c r="H7" s="34">
        <v>575.5</v>
      </c>
      <c r="I7" s="32">
        <v>475.02</v>
      </c>
      <c r="J7" s="32">
        <v>6910.7861400000002</v>
      </c>
      <c r="K7" s="32">
        <v>12419548.2401</v>
      </c>
      <c r="L7" s="30"/>
      <c r="M7" s="35"/>
    </row>
    <row r="8" spans="2:13" ht="12.75" x14ac:dyDescent="0.2">
      <c r="B8" s="385"/>
      <c r="C8" s="36" t="s">
        <v>50</v>
      </c>
      <c r="D8" s="123">
        <f>E8+F8</f>
        <v>53444643.904200003</v>
      </c>
      <c r="E8" s="37">
        <v>1240209.9841999998</v>
      </c>
      <c r="F8" s="36">
        <v>52204433.920000002</v>
      </c>
      <c r="G8" s="58">
        <v>74574.5</v>
      </c>
      <c r="H8" s="39">
        <v>428</v>
      </c>
      <c r="I8" s="37"/>
      <c r="J8" s="37">
        <v>2238.9752399999998</v>
      </c>
      <c r="K8" s="37">
        <v>5001862.9786</v>
      </c>
      <c r="L8" s="36"/>
      <c r="M8" s="40"/>
    </row>
    <row r="9" spans="2:13" ht="12.75" x14ac:dyDescent="0.2">
      <c r="B9" s="410"/>
      <c r="C9" s="41" t="s">
        <v>51</v>
      </c>
      <c r="D9" s="124">
        <f>SUM(D5:D8)</f>
        <v>365256141.63000005</v>
      </c>
      <c r="E9" s="43">
        <f>SUM(E5:E8)</f>
        <v>52371342.210000001</v>
      </c>
      <c r="F9" s="44">
        <f>SUM(F5:F8)</f>
        <v>312884799.42000002</v>
      </c>
      <c r="G9" s="45">
        <f>SUM(G5:G8)</f>
        <v>258911.09</v>
      </c>
      <c r="H9" s="46">
        <f t="shared" ref="H9:M9" si="0">SUM(H5:H8)</f>
        <v>17466</v>
      </c>
      <c r="I9" s="43">
        <f t="shared" si="0"/>
        <v>19059.080000000002</v>
      </c>
      <c r="J9" s="43">
        <f t="shared" si="0"/>
        <v>171791.30100000001</v>
      </c>
      <c r="K9" s="43">
        <f t="shared" si="0"/>
        <v>61554295.740000002</v>
      </c>
      <c r="L9" s="44">
        <f t="shared" si="0"/>
        <v>2793.3219999999997</v>
      </c>
      <c r="M9" s="47">
        <f t="shared" si="0"/>
        <v>105.083</v>
      </c>
    </row>
    <row r="10" spans="2:13" ht="12.75" x14ac:dyDescent="0.2">
      <c r="B10" s="384" t="s">
        <v>52</v>
      </c>
      <c r="C10" s="48" t="s">
        <v>47</v>
      </c>
      <c r="D10" s="125">
        <f>E10+F10</f>
        <v>362821.45520000003</v>
      </c>
      <c r="E10" s="49"/>
      <c r="F10" s="48">
        <v>362821.45520000003</v>
      </c>
      <c r="G10" s="50"/>
      <c r="H10" s="51"/>
      <c r="I10" s="49">
        <v>10583</v>
      </c>
      <c r="J10" s="49">
        <v>58.5</v>
      </c>
      <c r="K10" s="49">
        <v>93505.95</v>
      </c>
      <c r="L10" s="48"/>
      <c r="M10" s="52">
        <v>4.2</v>
      </c>
    </row>
    <row r="11" spans="2:13" ht="12.75" x14ac:dyDescent="0.2">
      <c r="B11" s="385"/>
      <c r="C11" s="30" t="s">
        <v>48</v>
      </c>
      <c r="D11" s="31">
        <f>E11+F11</f>
        <v>774090.13159999996</v>
      </c>
      <c r="E11" s="32"/>
      <c r="F11" s="30">
        <v>774090.13159999996</v>
      </c>
      <c r="G11" s="53"/>
      <c r="H11" s="34"/>
      <c r="I11" s="32"/>
      <c r="J11" s="32">
        <v>6.5</v>
      </c>
      <c r="K11" s="32">
        <v>43817.85</v>
      </c>
      <c r="L11" s="30"/>
      <c r="M11" s="35"/>
    </row>
    <row r="12" spans="2:13" ht="12.75" x14ac:dyDescent="0.2">
      <c r="B12" s="385"/>
      <c r="C12" s="30" t="s">
        <v>49</v>
      </c>
      <c r="D12" s="109">
        <f>E12+F12</f>
        <v>55172.762399999992</v>
      </c>
      <c r="E12" s="54"/>
      <c r="F12" s="55">
        <v>55172.762399999992</v>
      </c>
      <c r="G12" s="53"/>
      <c r="H12" s="34"/>
      <c r="I12" s="32"/>
      <c r="J12" s="32"/>
      <c r="K12" s="32">
        <v>2142.9</v>
      </c>
      <c r="L12" s="30"/>
      <c r="M12" s="35"/>
    </row>
    <row r="13" spans="2:13" ht="12.75" x14ac:dyDescent="0.2">
      <c r="B13" s="385"/>
      <c r="C13" s="36" t="s">
        <v>50</v>
      </c>
      <c r="D13" s="113">
        <f>E13+F13</f>
        <v>18390.9208</v>
      </c>
      <c r="E13" s="56"/>
      <c r="F13" s="57">
        <v>18390.9208</v>
      </c>
      <c r="G13" s="58"/>
      <c r="H13" s="39"/>
      <c r="I13" s="37"/>
      <c r="J13" s="37"/>
      <c r="K13" s="37">
        <v>714.3</v>
      </c>
      <c r="L13" s="36"/>
      <c r="M13" s="40"/>
    </row>
    <row r="14" spans="2:13" ht="12.75" x14ac:dyDescent="0.2">
      <c r="B14" s="410"/>
      <c r="C14" s="41" t="s">
        <v>51</v>
      </c>
      <c r="D14" s="124">
        <f>SUM(D10:D13)</f>
        <v>1210475.2699999998</v>
      </c>
      <c r="E14" s="43"/>
      <c r="F14" s="44">
        <f>SUM(F10:F13)</f>
        <v>1210475.2699999998</v>
      </c>
      <c r="G14" s="110"/>
      <c r="H14" s="111"/>
      <c r="I14" s="60">
        <f>SUM(I10:I13)</f>
        <v>10583</v>
      </c>
      <c r="J14" s="60">
        <f>SUM(J10:J13)</f>
        <v>65</v>
      </c>
      <c r="K14" s="60">
        <f>SUM(K10:K13)</f>
        <v>140180.99999999997</v>
      </c>
      <c r="L14" s="112"/>
      <c r="M14" s="61">
        <f>SUM(M10:M13)</f>
        <v>4.2</v>
      </c>
    </row>
    <row r="15" spans="2:13" ht="12.75" x14ac:dyDescent="0.2">
      <c r="B15" s="384" t="s">
        <v>53</v>
      </c>
      <c r="C15" s="48" t="s">
        <v>47</v>
      </c>
      <c r="D15" s="125">
        <f>E15+F15</f>
        <v>110607500.49060006</v>
      </c>
      <c r="E15" s="49">
        <v>1287094.6129999999</v>
      </c>
      <c r="F15" s="48">
        <v>109320405.87760006</v>
      </c>
      <c r="G15" s="50"/>
      <c r="H15" s="51"/>
      <c r="I15" s="49">
        <v>2332.83</v>
      </c>
      <c r="J15" s="49">
        <v>155458.37274999998</v>
      </c>
      <c r="K15" s="49">
        <v>173114770.66299981</v>
      </c>
      <c r="L15" s="48">
        <v>40</v>
      </c>
      <c r="M15" s="52"/>
    </row>
    <row r="16" spans="2:13" ht="12.75" x14ac:dyDescent="0.2">
      <c r="B16" s="385" t="s">
        <v>53</v>
      </c>
      <c r="C16" s="30" t="s">
        <v>48</v>
      </c>
      <c r="D16" s="31">
        <f>E16+F16</f>
        <v>14152919.134300005</v>
      </c>
      <c r="E16" s="32">
        <v>1042230.4569999999</v>
      </c>
      <c r="F16" s="30">
        <v>13110688.677300004</v>
      </c>
      <c r="G16" s="53"/>
      <c r="H16" s="34"/>
      <c r="I16" s="32"/>
      <c r="J16" s="32">
        <v>200721.79</v>
      </c>
      <c r="K16" s="32">
        <v>19779517.073160008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31">
        <f>E17+F17</f>
        <v>11235771.515100002</v>
      </c>
      <c r="E17" s="32">
        <v>1181.25</v>
      </c>
      <c r="F17" s="30">
        <v>11234590.265100002</v>
      </c>
      <c r="G17" s="53"/>
      <c r="H17" s="34"/>
      <c r="I17" s="32"/>
      <c r="J17" s="32">
        <v>25.41375</v>
      </c>
      <c r="K17" s="32">
        <v>19662038.52215999</v>
      </c>
      <c r="L17" s="30"/>
      <c r="M17" s="35"/>
    </row>
    <row r="18" spans="2:13" ht="12.75" x14ac:dyDescent="0.2">
      <c r="B18" s="385"/>
      <c r="C18" s="36" t="s">
        <v>50</v>
      </c>
      <c r="D18" s="31">
        <f>E18+F18</f>
        <v>9112.5</v>
      </c>
      <c r="E18" s="32">
        <v>5512.5</v>
      </c>
      <c r="F18" s="30">
        <v>3600</v>
      </c>
      <c r="G18" s="62"/>
      <c r="H18" s="63"/>
      <c r="I18" s="54"/>
      <c r="J18" s="54">
        <v>118.5975</v>
      </c>
      <c r="K18" s="54">
        <v>300</v>
      </c>
      <c r="L18" s="55"/>
      <c r="M18" s="64"/>
    </row>
    <row r="19" spans="2:13" ht="12.75" x14ac:dyDescent="0.2">
      <c r="B19" s="410"/>
      <c r="C19" s="41" t="s">
        <v>51</v>
      </c>
      <c r="D19" s="42">
        <f>SUM(D15:D18)</f>
        <v>136005303.64000008</v>
      </c>
      <c r="E19" s="65">
        <f>SUM(E15:E18)</f>
        <v>2336018.8199999998</v>
      </c>
      <c r="F19" s="66">
        <f>SUM(F15:F18)</f>
        <v>133669284.82000007</v>
      </c>
      <c r="G19" s="59"/>
      <c r="H19" s="94"/>
      <c r="I19" s="65">
        <f>SUM(I15:I18)</f>
        <v>2332.83</v>
      </c>
      <c r="J19" s="65">
        <f>SUM(J15:J18)</f>
        <v>356324.174</v>
      </c>
      <c r="K19" s="65">
        <f>SUM(K15:K18)</f>
        <v>212556626.2583198</v>
      </c>
      <c r="L19" s="66">
        <f>SUM(L15:L18)</f>
        <v>40</v>
      </c>
      <c r="M19" s="67"/>
    </row>
    <row r="20" spans="2:13" ht="12.75" x14ac:dyDescent="0.2">
      <c r="B20" s="384" t="s">
        <v>54</v>
      </c>
      <c r="C20" s="68" t="s">
        <v>47</v>
      </c>
      <c r="D20" s="126">
        <f>E20+F20</f>
        <v>1000</v>
      </c>
      <c r="E20" s="69"/>
      <c r="F20" s="70">
        <v>1000</v>
      </c>
      <c r="G20" s="71"/>
      <c r="H20" s="72"/>
      <c r="I20" s="69"/>
      <c r="J20" s="69">
        <v>20</v>
      </c>
      <c r="K20" s="69">
        <v>6</v>
      </c>
      <c r="L20" s="70"/>
      <c r="M20" s="73"/>
    </row>
    <row r="21" spans="2:13" ht="12.75" x14ac:dyDescent="0.2">
      <c r="B21" s="385"/>
      <c r="C21" s="30" t="s">
        <v>48</v>
      </c>
      <c r="D21" s="31"/>
      <c r="E21" s="32"/>
      <c r="F21" s="30"/>
      <c r="G21" s="53"/>
      <c r="H21" s="34"/>
      <c r="I21" s="32"/>
      <c r="J21" s="32"/>
      <c r="K21" s="32"/>
      <c r="L21" s="30"/>
      <c r="M21" s="35"/>
    </row>
    <row r="22" spans="2:13" ht="12.75" x14ac:dyDescent="0.2">
      <c r="B22" s="385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5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10"/>
      <c r="C24" s="41" t="s">
        <v>51</v>
      </c>
      <c r="D24" s="42">
        <f>SUM(D20:D23)</f>
        <v>1000</v>
      </c>
      <c r="E24" s="65"/>
      <c r="F24" s="78">
        <f>SUM(F20:F23)</f>
        <v>1000</v>
      </c>
      <c r="G24" s="59"/>
      <c r="H24" s="94"/>
      <c r="I24" s="65"/>
      <c r="J24" s="65">
        <f>SUM(J20:J23)</f>
        <v>20</v>
      </c>
      <c r="K24" s="65">
        <f>SUM(K20:K23)</f>
        <v>6</v>
      </c>
      <c r="L24" s="66"/>
      <c r="M24" s="67"/>
    </row>
    <row r="25" spans="2:13" ht="12.75" x14ac:dyDescent="0.2">
      <c r="B25" s="384" t="s">
        <v>56</v>
      </c>
      <c r="C25" s="68" t="s">
        <v>47</v>
      </c>
      <c r="D25" s="109">
        <f>E25+F25</f>
        <v>106698</v>
      </c>
      <c r="E25" s="54"/>
      <c r="F25" s="55">
        <v>106698</v>
      </c>
      <c r="G25" s="71"/>
      <c r="H25" s="72"/>
      <c r="I25" s="69"/>
      <c r="J25" s="69"/>
      <c r="K25" s="69">
        <v>396</v>
      </c>
      <c r="L25" s="70"/>
      <c r="M25" s="73"/>
    </row>
    <row r="26" spans="2:13" ht="12.75" x14ac:dyDescent="0.2">
      <c r="B26" s="385"/>
      <c r="C26" s="30" t="s">
        <v>48</v>
      </c>
      <c r="D26" s="31">
        <f>E26+F26</f>
        <v>163387.4</v>
      </c>
      <c r="E26" s="32"/>
      <c r="F26" s="30">
        <v>163387.4</v>
      </c>
      <c r="G26" s="53"/>
      <c r="H26" s="34"/>
      <c r="I26" s="32"/>
      <c r="J26" s="32"/>
      <c r="K26" s="32">
        <v>391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31">
        <f>E27+F27</f>
        <v>71038</v>
      </c>
      <c r="E27" s="32"/>
      <c r="F27" s="30">
        <v>71038</v>
      </c>
      <c r="G27" s="53"/>
      <c r="H27" s="34"/>
      <c r="I27" s="32"/>
      <c r="J27" s="32"/>
      <c r="K27" s="32">
        <v>170</v>
      </c>
      <c r="L27" s="30"/>
      <c r="M27" s="35"/>
    </row>
    <row r="28" spans="2:13" ht="12.75" x14ac:dyDescent="0.2">
      <c r="B28" s="385"/>
      <c r="C28" s="36" t="s">
        <v>50</v>
      </c>
      <c r="D28" s="127">
        <f>E28+F28</f>
        <v>369397.6</v>
      </c>
      <c r="E28" s="91"/>
      <c r="F28" s="92">
        <v>369397.6</v>
      </c>
      <c r="G28" s="75"/>
      <c r="H28" s="76"/>
      <c r="I28" s="56"/>
      <c r="J28" s="56"/>
      <c r="K28" s="56">
        <v>884</v>
      </c>
      <c r="L28" s="74"/>
      <c r="M28" s="77"/>
    </row>
    <row r="29" spans="2:13" ht="12.75" x14ac:dyDescent="0.2">
      <c r="B29" s="410"/>
      <c r="C29" s="41" t="s">
        <v>51</v>
      </c>
      <c r="D29" s="42">
        <f>SUM(D25:D28)</f>
        <v>710521</v>
      </c>
      <c r="E29" s="65"/>
      <c r="F29" s="78">
        <f>SUM(F25:F28)</f>
        <v>710521</v>
      </c>
      <c r="G29" s="114"/>
      <c r="H29" s="65"/>
      <c r="I29" s="43"/>
      <c r="J29" s="43"/>
      <c r="K29" s="43">
        <f>SUM(K25:K28)</f>
        <v>1841</v>
      </c>
      <c r="L29" s="44"/>
      <c r="M29" s="47"/>
    </row>
    <row r="30" spans="2:13" ht="12.75" x14ac:dyDescent="0.2">
      <c r="B30" s="384" t="s">
        <v>57</v>
      </c>
      <c r="C30" s="48" t="s">
        <v>47</v>
      </c>
      <c r="D30" s="109">
        <f t="shared" ref="D30:F33" si="1">D5+D10+D15+D20+D25</f>
        <v>209047828.27460009</v>
      </c>
      <c r="E30" s="63">
        <f t="shared" si="1"/>
        <v>16453216.0481</v>
      </c>
      <c r="F30" s="54">
        <f t="shared" si="1"/>
        <v>192594612.22650006</v>
      </c>
      <c r="G30" s="62"/>
      <c r="H30" s="63"/>
      <c r="I30" s="54"/>
      <c r="J30" s="54"/>
      <c r="K30" s="54"/>
      <c r="L30" s="55"/>
      <c r="M30" s="64"/>
    </row>
    <row r="31" spans="2:13" ht="12.75" x14ac:dyDescent="0.2">
      <c r="B31" s="385"/>
      <c r="C31" s="30" t="s">
        <v>48</v>
      </c>
      <c r="D31" s="31">
        <f t="shared" si="1"/>
        <v>169581137</v>
      </c>
      <c r="E31" s="34">
        <f t="shared" si="1"/>
        <v>33848094.328699999</v>
      </c>
      <c r="F31" s="32">
        <f t="shared" si="1"/>
        <v>135733042.67130002</v>
      </c>
      <c r="G31" s="53"/>
      <c r="H31" s="34"/>
      <c r="I31" s="32"/>
      <c r="J31" s="32"/>
      <c r="K31" s="32"/>
      <c r="L31" s="30"/>
      <c r="M31" s="35"/>
    </row>
    <row r="32" spans="2:13" ht="12.75" x14ac:dyDescent="0.2">
      <c r="B32" s="385"/>
      <c r="C32" s="115" t="s">
        <v>49</v>
      </c>
      <c r="D32" s="31">
        <f t="shared" si="1"/>
        <v>70712931.34040001</v>
      </c>
      <c r="E32" s="34">
        <f t="shared" si="1"/>
        <v>3160328.1690000002</v>
      </c>
      <c r="F32" s="32">
        <f t="shared" si="1"/>
        <v>67552603.171400011</v>
      </c>
      <c r="G32" s="53"/>
      <c r="H32" s="34"/>
      <c r="I32" s="32"/>
      <c r="J32" s="32"/>
      <c r="K32" s="32"/>
      <c r="L32" s="30"/>
      <c r="M32" s="35"/>
    </row>
    <row r="33" spans="2:13" ht="13.5" thickBot="1" x14ac:dyDescent="0.25">
      <c r="B33" s="385"/>
      <c r="C33" s="116" t="s">
        <v>50</v>
      </c>
      <c r="D33" s="117">
        <f t="shared" si="1"/>
        <v>53841544.925000004</v>
      </c>
      <c r="E33" s="97">
        <f t="shared" si="1"/>
        <v>1245722.4841999998</v>
      </c>
      <c r="F33" s="98">
        <f t="shared" si="1"/>
        <v>52595822.440800004</v>
      </c>
      <c r="G33" s="99"/>
      <c r="H33" s="97"/>
      <c r="I33" s="98"/>
      <c r="J33" s="98"/>
      <c r="K33" s="98"/>
      <c r="L33" s="100"/>
      <c r="M33" s="96"/>
    </row>
    <row r="34" spans="2:13" ht="13.5" thickBot="1" x14ac:dyDescent="0.25">
      <c r="B34" s="411"/>
      <c r="C34" s="118" t="s">
        <v>58</v>
      </c>
      <c r="D34" s="119">
        <f>SUM(D30:D33)</f>
        <v>503183441.54000014</v>
      </c>
      <c r="E34" s="102">
        <f>SUM(E30:E33)</f>
        <v>54707361.030000001</v>
      </c>
      <c r="F34" s="103">
        <f>SUM(F30:F33)</f>
        <v>448476080.51000011</v>
      </c>
      <c r="G34" s="104">
        <f>G9+G14+G19+G24+G29</f>
        <v>258911.09</v>
      </c>
      <c r="H34" s="102">
        <f t="shared" ref="H34:M34" si="2">H9+H14+H19+H24+H29</f>
        <v>17466</v>
      </c>
      <c r="I34" s="103">
        <f t="shared" si="2"/>
        <v>31974.910000000003</v>
      </c>
      <c r="J34" s="103">
        <f t="shared" si="2"/>
        <v>528200.47499999998</v>
      </c>
      <c r="K34" s="103">
        <f t="shared" si="2"/>
        <v>274252949.9983198</v>
      </c>
      <c r="L34" s="105">
        <f>L9+L14+L19+L24+L29</f>
        <v>2833.3219999999997</v>
      </c>
      <c r="M34" s="106">
        <f t="shared" si="2"/>
        <v>109.283</v>
      </c>
    </row>
    <row r="35" spans="2:13" ht="12" thickTop="1" x14ac:dyDescent="0.2"/>
    <row r="36" spans="2:13" ht="12" x14ac:dyDescent="0.2">
      <c r="B36" s="107" t="s">
        <v>59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  <ignoredErrors>
    <ignoredError sqref="D9:D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5" customWidth="1"/>
    <col min="15" max="17" width="27.140625" style="15" bestFit="1" customWidth="1"/>
    <col min="18" max="18" width="17.7109375" style="15" bestFit="1" customWidth="1"/>
    <col min="19" max="19" width="14" style="15" bestFit="1" customWidth="1"/>
    <col min="20" max="20" width="17.42578125" style="15" bestFit="1" customWidth="1"/>
    <col min="21" max="21" width="14.28515625" style="15" bestFit="1" customWidth="1"/>
    <col min="22" max="22" width="17.42578125" style="15" bestFit="1" customWidth="1"/>
    <col min="23" max="23" width="14.28515625" style="15" bestFit="1" customWidth="1"/>
    <col min="24" max="24" width="17.42578125" style="15" bestFit="1" customWidth="1"/>
    <col min="25" max="25" width="14.28515625" style="15" bestFit="1" customWidth="1"/>
    <col min="26" max="26" width="17.7109375" style="15" bestFit="1" customWidth="1"/>
    <col min="27" max="27" width="14.5703125" style="15" bestFit="1" customWidth="1"/>
    <col min="28" max="28" width="17.42578125" style="15" bestFit="1" customWidth="1"/>
    <col min="29" max="29" width="14.28515625" style="15" bestFit="1" customWidth="1"/>
    <col min="30" max="30" width="17.42578125" style="15" bestFit="1" customWidth="1"/>
    <col min="31" max="31" width="14.28515625" style="15" bestFit="1" customWidth="1"/>
    <col min="32" max="32" width="15.42578125" style="15" bestFit="1" customWidth="1"/>
    <col min="33" max="33" width="12.42578125" style="15" bestFit="1" customWidth="1"/>
    <col min="34" max="34" width="15.140625" style="15" bestFit="1" customWidth="1"/>
    <col min="35" max="35" width="12.140625" style="15" bestFit="1" customWidth="1"/>
    <col min="36" max="36" width="14.42578125" style="15" bestFit="1" customWidth="1"/>
    <col min="37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2:13" s="12" customFormat="1" ht="24.75" customHeight="1" x14ac:dyDescent="0.2">
      <c r="B1" s="392" t="s">
        <v>64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114813523.43560001</v>
      </c>
      <c r="E5" s="129">
        <v>9225249.8286000043</v>
      </c>
      <c r="F5" s="130">
        <v>105588273.60700001</v>
      </c>
      <c r="G5" s="122">
        <v>15117.013999999999</v>
      </c>
      <c r="H5" s="131">
        <v>780.64</v>
      </c>
      <c r="I5" s="26">
        <v>1950.4146999999998</v>
      </c>
      <c r="J5" s="26">
        <v>42334.059491</v>
      </c>
      <c r="K5" s="129">
        <v>22786512.1778</v>
      </c>
      <c r="L5" s="24">
        <v>2716.7991999999999</v>
      </c>
      <c r="M5" s="29">
        <v>6.5239999999999991</v>
      </c>
    </row>
    <row r="6" spans="2:13" ht="12.75" x14ac:dyDescent="0.2">
      <c r="B6" s="385"/>
      <c r="C6" s="30" t="s">
        <v>48</v>
      </c>
      <c r="D6" s="132">
        <v>148139036.0088</v>
      </c>
      <c r="E6" s="133">
        <v>33189321.296000004</v>
      </c>
      <c r="F6" s="134">
        <v>114949714.7128</v>
      </c>
      <c r="G6" s="53">
        <v>59698.728000000003</v>
      </c>
      <c r="H6" s="135">
        <v>15620.3</v>
      </c>
      <c r="I6" s="32">
        <v>15141.8253</v>
      </c>
      <c r="J6" s="32">
        <v>103192.358391</v>
      </c>
      <c r="K6" s="133">
        <v>24512863.113499999</v>
      </c>
      <c r="L6" s="30">
        <v>372.36580000000004</v>
      </c>
      <c r="M6" s="35">
        <v>10</v>
      </c>
    </row>
    <row r="7" spans="2:13" ht="12.75" x14ac:dyDescent="0.2">
      <c r="B7" s="385"/>
      <c r="C7" s="30" t="s">
        <v>49</v>
      </c>
      <c r="D7" s="132">
        <v>55826126.959700003</v>
      </c>
      <c r="E7" s="133">
        <v>10098328.242600001</v>
      </c>
      <c r="F7" s="134">
        <v>45727798.717100002</v>
      </c>
      <c r="G7" s="53">
        <v>90614.311199999996</v>
      </c>
      <c r="H7" s="135">
        <v>852.66</v>
      </c>
      <c r="I7" s="32"/>
      <c r="J7" s="32">
        <v>13355.832140000002</v>
      </c>
      <c r="K7" s="133">
        <v>10449295.695800001</v>
      </c>
      <c r="L7" s="30"/>
      <c r="M7" s="35"/>
    </row>
    <row r="8" spans="2:13" ht="12.75" x14ac:dyDescent="0.2">
      <c r="B8" s="385"/>
      <c r="C8" s="36" t="s">
        <v>50</v>
      </c>
      <c r="D8" s="136">
        <v>28026073.615899999</v>
      </c>
      <c r="E8" s="137">
        <v>1049027.6927999966</v>
      </c>
      <c r="F8" s="138">
        <v>26977045.923100002</v>
      </c>
      <c r="G8" s="58">
        <v>47771.236799999999</v>
      </c>
      <c r="H8" s="139">
        <v>627.48</v>
      </c>
      <c r="I8" s="37"/>
      <c r="J8" s="37">
        <v>158</v>
      </c>
      <c r="K8" s="137">
        <v>3223043.7528999997</v>
      </c>
      <c r="L8" s="36"/>
      <c r="M8" s="40"/>
    </row>
    <row r="9" spans="2:13" ht="12.75" x14ac:dyDescent="0.2">
      <c r="B9" s="410"/>
      <c r="C9" s="41" t="s">
        <v>51</v>
      </c>
      <c r="D9" s="140">
        <v>346804760.0200001</v>
      </c>
      <c r="E9" s="141">
        <v>53561927.060000062</v>
      </c>
      <c r="F9" s="142">
        <v>293242832.96000004</v>
      </c>
      <c r="G9" s="45">
        <v>213201.29</v>
      </c>
      <c r="H9" s="143">
        <v>17881.080000000002</v>
      </c>
      <c r="I9" s="43">
        <v>17092.239999999998</v>
      </c>
      <c r="J9" s="43">
        <v>159040.25002199999</v>
      </c>
      <c r="K9" s="141">
        <v>60971714.739999987</v>
      </c>
      <c r="L9" s="44">
        <v>3089.1650000000004</v>
      </c>
      <c r="M9" s="47">
        <v>16.524000000000001</v>
      </c>
    </row>
    <row r="10" spans="2:13" ht="12.75" x14ac:dyDescent="0.2">
      <c r="B10" s="384" t="s">
        <v>52</v>
      </c>
      <c r="C10" s="48" t="s">
        <v>47</v>
      </c>
      <c r="D10" s="144">
        <v>345463.80719999998</v>
      </c>
      <c r="E10" s="145">
        <v>10500</v>
      </c>
      <c r="F10" s="146">
        <v>334963.80719999998</v>
      </c>
      <c r="G10" s="50"/>
      <c r="H10" s="147"/>
      <c r="I10" s="49">
        <v>20.54</v>
      </c>
      <c r="J10" s="49">
        <v>366.6</v>
      </c>
      <c r="K10" s="145">
        <v>61909.997499999998</v>
      </c>
      <c r="L10" s="48"/>
      <c r="M10" s="52"/>
    </row>
    <row r="11" spans="2:13" ht="12.75" x14ac:dyDescent="0.2">
      <c r="B11" s="385"/>
      <c r="C11" s="30" t="s">
        <v>48</v>
      </c>
      <c r="D11" s="132">
        <v>851643.77280000004</v>
      </c>
      <c r="E11" s="133"/>
      <c r="F11" s="134">
        <v>851643.77280000004</v>
      </c>
      <c r="G11" s="53"/>
      <c r="H11" s="135"/>
      <c r="I11" s="32"/>
      <c r="J11" s="32">
        <v>8.4</v>
      </c>
      <c r="K11" s="133">
        <v>38430.752500000002</v>
      </c>
      <c r="L11" s="30"/>
      <c r="M11" s="35"/>
    </row>
    <row r="12" spans="2:13" ht="12.75" x14ac:dyDescent="0.2">
      <c r="B12" s="385"/>
      <c r="C12" s="30" t="s">
        <v>49</v>
      </c>
      <c r="D12" s="148">
        <v>128684.48</v>
      </c>
      <c r="E12" s="149">
        <v>42000</v>
      </c>
      <c r="F12" s="150">
        <v>86684.479999999996</v>
      </c>
      <c r="G12" s="53"/>
      <c r="H12" s="135"/>
      <c r="I12" s="32"/>
      <c r="J12" s="32">
        <v>1200</v>
      </c>
      <c r="K12" s="133">
        <v>3042.7999999999997</v>
      </c>
      <c r="L12" s="30"/>
      <c r="M12" s="35"/>
    </row>
    <row r="13" spans="2:13" ht="12.75" x14ac:dyDescent="0.2">
      <c r="B13" s="385"/>
      <c r="C13" s="36" t="s">
        <v>50</v>
      </c>
      <c r="D13" s="151">
        <v>43342.239999999998</v>
      </c>
      <c r="E13" s="152"/>
      <c r="F13" s="153">
        <v>43342.239999999998</v>
      </c>
      <c r="G13" s="58"/>
      <c r="H13" s="139"/>
      <c r="I13" s="37"/>
      <c r="J13" s="37"/>
      <c r="K13" s="137">
        <v>1521.3999999999999</v>
      </c>
      <c r="L13" s="36"/>
      <c r="M13" s="40"/>
    </row>
    <row r="14" spans="2:13" ht="12.75" x14ac:dyDescent="0.2">
      <c r="B14" s="410"/>
      <c r="C14" s="41" t="s">
        <v>51</v>
      </c>
      <c r="D14" s="140">
        <v>1369134.3</v>
      </c>
      <c r="E14" s="141">
        <v>52500</v>
      </c>
      <c r="F14" s="142">
        <v>1316634.3</v>
      </c>
      <c r="G14" s="110"/>
      <c r="H14" s="154"/>
      <c r="I14" s="60">
        <v>20.54</v>
      </c>
      <c r="J14" s="60">
        <v>1575</v>
      </c>
      <c r="K14" s="155">
        <v>104904.95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103855863.52469999</v>
      </c>
      <c r="E15" s="145">
        <v>1610020.1400000155</v>
      </c>
      <c r="F15" s="146">
        <v>102245843.38469997</v>
      </c>
      <c r="G15" s="50"/>
      <c r="H15" s="147"/>
      <c r="I15" s="49"/>
      <c r="J15" s="49">
        <v>385039.255</v>
      </c>
      <c r="K15" s="145">
        <v>161001617.19830012</v>
      </c>
      <c r="L15" s="48">
        <v>323.84300000000002</v>
      </c>
      <c r="M15" s="52"/>
    </row>
    <row r="16" spans="2:13" ht="12.75" x14ac:dyDescent="0.2">
      <c r="B16" s="385" t="s">
        <v>53</v>
      </c>
      <c r="C16" s="30" t="s">
        <v>48</v>
      </c>
      <c r="D16" s="132">
        <v>11364899.78481801</v>
      </c>
      <c r="E16" s="133">
        <v>688078</v>
      </c>
      <c r="F16" s="134">
        <v>10676821.78481801</v>
      </c>
      <c r="G16" s="53"/>
      <c r="H16" s="135"/>
      <c r="I16" s="32"/>
      <c r="J16" s="32">
        <v>110395.7</v>
      </c>
      <c r="K16" s="133">
        <v>18837196.846599989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6437005.6989179999</v>
      </c>
      <c r="E17" s="133"/>
      <c r="F17" s="134">
        <v>6437005.6989179999</v>
      </c>
      <c r="G17" s="53"/>
      <c r="H17" s="135"/>
      <c r="I17" s="32"/>
      <c r="J17" s="32"/>
      <c r="K17" s="133">
        <v>12924467.985099984</v>
      </c>
      <c r="L17" s="30"/>
      <c r="M17" s="35"/>
    </row>
    <row r="18" spans="2:13" ht="12.75" x14ac:dyDescent="0.2">
      <c r="B18" s="385"/>
      <c r="C18" s="36" t="s">
        <v>50</v>
      </c>
      <c r="D18" s="132">
        <v>3600</v>
      </c>
      <c r="E18" s="133"/>
      <c r="F18" s="134">
        <v>3600</v>
      </c>
      <c r="G18" s="62"/>
      <c r="H18" s="156"/>
      <c r="I18" s="54"/>
      <c r="J18" s="54"/>
      <c r="K18" s="149">
        <v>392</v>
      </c>
      <c r="L18" s="55"/>
      <c r="M18" s="64"/>
    </row>
    <row r="19" spans="2:13" ht="12.75" x14ac:dyDescent="0.2">
      <c r="B19" s="410"/>
      <c r="C19" s="41" t="s">
        <v>51</v>
      </c>
      <c r="D19" s="157">
        <v>121661369.00843604</v>
      </c>
      <c r="E19" s="158">
        <v>2298098.1400000006</v>
      </c>
      <c r="F19" s="159">
        <v>119363270.86843604</v>
      </c>
      <c r="G19" s="59"/>
      <c r="H19" s="160"/>
      <c r="I19" s="65"/>
      <c r="J19" s="65">
        <v>495434.95500000002</v>
      </c>
      <c r="K19" s="158">
        <v>192763674.03000003</v>
      </c>
      <c r="L19" s="66">
        <v>323.84300000000002</v>
      </c>
      <c r="M19" s="67"/>
    </row>
    <row r="20" spans="2:13" ht="12.75" x14ac:dyDescent="0.2">
      <c r="B20" s="384" t="s">
        <v>54</v>
      </c>
      <c r="C20" s="68" t="s">
        <v>47</v>
      </c>
      <c r="D20" s="161">
        <v>1500</v>
      </c>
      <c r="E20" s="162"/>
      <c r="F20" s="163">
        <v>1500</v>
      </c>
      <c r="G20" s="71"/>
      <c r="H20" s="164"/>
      <c r="I20" s="69"/>
      <c r="J20" s="69">
        <v>6.181</v>
      </c>
      <c r="K20" s="162">
        <v>11</v>
      </c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>
        <v>1500</v>
      </c>
      <c r="E24" s="158"/>
      <c r="F24" s="167">
        <v>1500</v>
      </c>
      <c r="G24" s="59"/>
      <c r="H24" s="160"/>
      <c r="I24" s="65"/>
      <c r="J24" s="65">
        <v>6.181</v>
      </c>
      <c r="K24" s="158">
        <v>11</v>
      </c>
      <c r="L24" s="66"/>
      <c r="M24" s="67"/>
    </row>
    <row r="25" spans="2:13" ht="12.75" x14ac:dyDescent="0.2">
      <c r="B25" s="384" t="s">
        <v>56</v>
      </c>
      <c r="C25" s="68" t="s">
        <v>47</v>
      </c>
      <c r="D25" s="148">
        <v>28125</v>
      </c>
      <c r="E25" s="149"/>
      <c r="F25" s="150">
        <v>28125</v>
      </c>
      <c r="G25" s="71"/>
      <c r="H25" s="164"/>
      <c r="I25" s="69"/>
      <c r="J25" s="69"/>
      <c r="K25" s="162">
        <v>62.5</v>
      </c>
      <c r="L25" s="70"/>
      <c r="M25" s="73"/>
    </row>
    <row r="26" spans="2:13" ht="12.75" x14ac:dyDescent="0.2">
      <c r="B26" s="385"/>
      <c r="C26" s="30" t="s">
        <v>48</v>
      </c>
      <c r="D26" s="132">
        <v>61875</v>
      </c>
      <c r="E26" s="133"/>
      <c r="F26" s="134">
        <v>61875</v>
      </c>
      <c r="G26" s="53"/>
      <c r="H26" s="135"/>
      <c r="I26" s="32"/>
      <c r="J26" s="32"/>
      <c r="K26" s="133">
        <v>137.5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112500</v>
      </c>
      <c r="E27" s="133"/>
      <c r="F27" s="134">
        <v>112500</v>
      </c>
      <c r="G27" s="53"/>
      <c r="H27" s="135"/>
      <c r="I27" s="32"/>
      <c r="J27" s="32"/>
      <c r="K27" s="133">
        <v>250</v>
      </c>
      <c r="L27" s="30"/>
      <c r="M27" s="35"/>
    </row>
    <row r="28" spans="2:13" ht="12.75" x14ac:dyDescent="0.2">
      <c r="B28" s="385"/>
      <c r="C28" s="36" t="s">
        <v>50</v>
      </c>
      <c r="D28" s="168">
        <v>360000</v>
      </c>
      <c r="E28" s="169"/>
      <c r="F28" s="170">
        <v>360000</v>
      </c>
      <c r="G28" s="75"/>
      <c r="H28" s="166"/>
      <c r="I28" s="56"/>
      <c r="J28" s="56"/>
      <c r="K28" s="152">
        <v>800</v>
      </c>
      <c r="L28" s="74"/>
      <c r="M28" s="77"/>
    </row>
    <row r="29" spans="2:13" ht="12.75" x14ac:dyDescent="0.2">
      <c r="B29" s="410"/>
      <c r="C29" s="41" t="s">
        <v>51</v>
      </c>
      <c r="D29" s="157">
        <v>562500</v>
      </c>
      <c r="E29" s="158"/>
      <c r="F29" s="167">
        <v>562500</v>
      </c>
      <c r="G29" s="171"/>
      <c r="H29" s="172"/>
      <c r="I29" s="173"/>
      <c r="J29" s="173"/>
      <c r="K29" s="141">
        <v>1250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219044475.76749998</v>
      </c>
      <c r="E30" s="156">
        <v>10845769.96860002</v>
      </c>
      <c r="F30" s="149">
        <v>208198705.79889998</v>
      </c>
      <c r="G30" s="62">
        <v>15117.013999999999</v>
      </c>
      <c r="H30" s="156">
        <v>780.64</v>
      </c>
      <c r="I30" s="54">
        <v>1970.9546999999998</v>
      </c>
      <c r="J30" s="54">
        <v>427746.09549099999</v>
      </c>
      <c r="K30" s="149">
        <v>183850112.87360013</v>
      </c>
      <c r="L30" s="55">
        <v>3040.6421999999998</v>
      </c>
      <c r="M30" s="64">
        <v>6.5239999999999991</v>
      </c>
    </row>
    <row r="31" spans="2:13" ht="12.75" x14ac:dyDescent="0.2">
      <c r="B31" s="385"/>
      <c r="C31" s="30" t="s">
        <v>48</v>
      </c>
      <c r="D31" s="132">
        <v>160417454.56641802</v>
      </c>
      <c r="E31" s="135">
        <v>33877399.296000004</v>
      </c>
      <c r="F31" s="133">
        <v>126540055.270418</v>
      </c>
      <c r="G31" s="53">
        <v>59698.728000000003</v>
      </c>
      <c r="H31" s="135">
        <v>15620.3</v>
      </c>
      <c r="I31" s="32">
        <v>15141.8253</v>
      </c>
      <c r="J31" s="32">
        <v>213596.45839099999</v>
      </c>
      <c r="K31" s="133">
        <v>43388628.212599993</v>
      </c>
      <c r="L31" s="30">
        <v>372.36580000000004</v>
      </c>
      <c r="M31" s="35">
        <v>10</v>
      </c>
    </row>
    <row r="32" spans="2:13" ht="12.75" x14ac:dyDescent="0.2">
      <c r="B32" s="385"/>
      <c r="C32" s="115" t="s">
        <v>49</v>
      </c>
      <c r="D32" s="132">
        <v>62504317.138618</v>
      </c>
      <c r="E32" s="135">
        <v>10140328.242600001</v>
      </c>
      <c r="F32" s="133">
        <v>52363988.896017998</v>
      </c>
      <c r="G32" s="53">
        <v>90614.311199999996</v>
      </c>
      <c r="H32" s="135">
        <v>852.66</v>
      </c>
      <c r="I32" s="32"/>
      <c r="J32" s="32">
        <v>14555.832140000002</v>
      </c>
      <c r="K32" s="133">
        <v>23377056.480899986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28433015.855899997</v>
      </c>
      <c r="E33" s="176">
        <v>1049027.6927999966</v>
      </c>
      <c r="F33" s="177">
        <v>27383988.1631</v>
      </c>
      <c r="G33" s="99">
        <v>47771.236799999999</v>
      </c>
      <c r="H33" s="176">
        <v>627.48</v>
      </c>
      <c r="I33" s="98"/>
      <c r="J33" s="98">
        <v>158</v>
      </c>
      <c r="K33" s="177">
        <v>3225757.1528999996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470399263.32843608</v>
      </c>
      <c r="E34" s="179">
        <v>55912525.199999988</v>
      </c>
      <c r="F34" s="180">
        <v>414486738.12843609</v>
      </c>
      <c r="G34" s="104">
        <v>213201.29</v>
      </c>
      <c r="H34" s="179">
        <v>17881.080000000002</v>
      </c>
      <c r="I34" s="103">
        <v>17112.78</v>
      </c>
      <c r="J34" s="103">
        <v>656056.38602200011</v>
      </c>
      <c r="K34" s="180">
        <v>253841554.72000006</v>
      </c>
      <c r="L34" s="105">
        <v>3413.0080000000003</v>
      </c>
      <c r="M34" s="106">
        <v>16.524000000000001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66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91590600.029099986</v>
      </c>
      <c r="E5" s="129">
        <v>9225249.8286000043</v>
      </c>
      <c r="F5" s="130">
        <v>84806181.395400003</v>
      </c>
      <c r="G5" s="122">
        <v>33682.854999999996</v>
      </c>
      <c r="H5" s="131">
        <v>1173.7636</v>
      </c>
      <c r="I5" s="26">
        <v>335616.64</v>
      </c>
      <c r="J5" s="26">
        <v>32620.511989999999</v>
      </c>
      <c r="K5" s="129">
        <v>21202116.912900001</v>
      </c>
      <c r="L5" s="24">
        <v>2671.8942379999999</v>
      </c>
      <c r="M5" s="29">
        <v>0.27800000000000002</v>
      </c>
    </row>
    <row r="6" spans="2:13" ht="12.75" x14ac:dyDescent="0.2">
      <c r="B6" s="385"/>
      <c r="C6" s="30" t="s">
        <v>48</v>
      </c>
      <c r="D6" s="132">
        <v>147319986.45740002</v>
      </c>
      <c r="E6" s="133">
        <v>33189321.296000004</v>
      </c>
      <c r="F6" s="134">
        <v>121298649.83610003</v>
      </c>
      <c r="G6" s="53">
        <v>72229.886999999988</v>
      </c>
      <c r="H6" s="135">
        <v>13838.7538</v>
      </c>
      <c r="I6" s="32">
        <v>19467.95</v>
      </c>
      <c r="J6" s="32">
        <v>82657.87851000001</v>
      </c>
      <c r="K6" s="133">
        <v>29518701.457700003</v>
      </c>
      <c r="L6" s="30">
        <v>395.45413299999996</v>
      </c>
      <c r="M6" s="35">
        <v>7.77</v>
      </c>
    </row>
    <row r="7" spans="2:13" ht="12.75" x14ac:dyDescent="0.2">
      <c r="B7" s="385"/>
      <c r="C7" s="30" t="s">
        <v>49</v>
      </c>
      <c r="D7" s="132">
        <v>57444646.277000003</v>
      </c>
      <c r="E7" s="133">
        <v>10098328.242600001</v>
      </c>
      <c r="F7" s="134">
        <v>51744578.778099999</v>
      </c>
      <c r="G7" s="53">
        <v>81493.472200000004</v>
      </c>
      <c r="H7" s="135">
        <v>1030.2302</v>
      </c>
      <c r="I7" s="32">
        <v>700</v>
      </c>
      <c r="J7" s="32">
        <v>6280.5035000000007</v>
      </c>
      <c r="K7" s="133">
        <v>12556324.311400002</v>
      </c>
      <c r="L7" s="30"/>
      <c r="M7" s="35"/>
    </row>
    <row r="8" spans="2:13" ht="12.75" x14ac:dyDescent="0.2">
      <c r="B8" s="385"/>
      <c r="C8" s="36" t="s">
        <v>50</v>
      </c>
      <c r="D8" s="136">
        <v>26339357.9265</v>
      </c>
      <c r="E8" s="137">
        <v>1049027.6927999966</v>
      </c>
      <c r="F8" s="138">
        <v>26073176.550400004</v>
      </c>
      <c r="G8" s="58">
        <v>17619.335800000001</v>
      </c>
      <c r="H8" s="139">
        <v>39.842399999999998</v>
      </c>
      <c r="I8" s="37"/>
      <c r="J8" s="37">
        <v>665.45100000000002</v>
      </c>
      <c r="K8" s="137">
        <v>2952061.7680000002</v>
      </c>
      <c r="L8" s="36"/>
      <c r="M8" s="40"/>
    </row>
    <row r="9" spans="2:13" ht="12.75" x14ac:dyDescent="0.2">
      <c r="B9" s="410"/>
      <c r="C9" s="41" t="s">
        <v>51</v>
      </c>
      <c r="D9" s="140">
        <v>322694590.68999994</v>
      </c>
      <c r="E9" s="141">
        <v>53561927.060000062</v>
      </c>
      <c r="F9" s="142">
        <v>283922586.55999994</v>
      </c>
      <c r="G9" s="45">
        <v>205025.55</v>
      </c>
      <c r="H9" s="143">
        <v>16082.59</v>
      </c>
      <c r="I9" s="43">
        <v>355784.59</v>
      </c>
      <c r="J9" s="43">
        <v>122224.34500000003</v>
      </c>
      <c r="K9" s="141">
        <v>66229204.45000001</v>
      </c>
      <c r="L9" s="44">
        <v>3067.3483709999996</v>
      </c>
      <c r="M9" s="47">
        <v>8.048</v>
      </c>
    </row>
    <row r="10" spans="2:13" ht="12.75" x14ac:dyDescent="0.2">
      <c r="B10" s="384" t="s">
        <v>52</v>
      </c>
      <c r="C10" s="48" t="s">
        <v>47</v>
      </c>
      <c r="D10" s="144">
        <v>466659.62959999999</v>
      </c>
      <c r="E10" s="145">
        <v>10500</v>
      </c>
      <c r="F10" s="146">
        <v>441659.62959999999</v>
      </c>
      <c r="G10" s="50"/>
      <c r="H10" s="147"/>
      <c r="I10" s="49">
        <v>14.28</v>
      </c>
      <c r="J10" s="49">
        <v>885.44399999999996</v>
      </c>
      <c r="K10" s="145">
        <v>89777.83</v>
      </c>
      <c r="L10" s="48"/>
      <c r="M10" s="52"/>
    </row>
    <row r="11" spans="2:13" ht="12.75" x14ac:dyDescent="0.2">
      <c r="B11" s="385"/>
      <c r="C11" s="30" t="s">
        <v>48</v>
      </c>
      <c r="D11" s="132">
        <v>794283.86479999998</v>
      </c>
      <c r="E11" s="133"/>
      <c r="F11" s="134">
        <v>794283.86479999998</v>
      </c>
      <c r="G11" s="53"/>
      <c r="H11" s="135"/>
      <c r="I11" s="32"/>
      <c r="J11" s="32">
        <v>8.1</v>
      </c>
      <c r="K11" s="133">
        <v>45456.24</v>
      </c>
      <c r="L11" s="30"/>
      <c r="M11" s="35"/>
    </row>
    <row r="12" spans="2:13" ht="12.75" x14ac:dyDescent="0.2">
      <c r="B12" s="385"/>
      <c r="C12" s="30" t="s">
        <v>49</v>
      </c>
      <c r="D12" s="148">
        <v>133678.80560000002</v>
      </c>
      <c r="E12" s="149">
        <v>42000</v>
      </c>
      <c r="F12" s="150">
        <v>133678.80560000002</v>
      </c>
      <c r="G12" s="53"/>
      <c r="H12" s="135"/>
      <c r="I12" s="32"/>
      <c r="J12" s="32"/>
      <c r="K12" s="133">
        <v>6216.99</v>
      </c>
      <c r="L12" s="30"/>
      <c r="M12" s="35"/>
    </row>
    <row r="13" spans="2:13" ht="12.75" x14ac:dyDescent="0.2">
      <c r="B13" s="385"/>
      <c r="C13" s="36" t="s">
        <v>50</v>
      </c>
      <c r="D13" s="151">
        <v>100141.44</v>
      </c>
      <c r="E13" s="152"/>
      <c r="F13" s="153">
        <v>100141.44</v>
      </c>
      <c r="G13" s="58"/>
      <c r="H13" s="139"/>
      <c r="I13" s="37"/>
      <c r="J13" s="37"/>
      <c r="K13" s="137">
        <v>3915.94</v>
      </c>
      <c r="L13" s="36"/>
      <c r="M13" s="40"/>
    </row>
    <row r="14" spans="2:13" ht="12.75" x14ac:dyDescent="0.2">
      <c r="B14" s="410"/>
      <c r="C14" s="41" t="s">
        <v>51</v>
      </c>
      <c r="D14" s="140">
        <v>1494763.74</v>
      </c>
      <c r="E14" s="141">
        <v>52500</v>
      </c>
      <c r="F14" s="142">
        <v>1469763.74</v>
      </c>
      <c r="G14" s="110"/>
      <c r="H14" s="154"/>
      <c r="I14" s="60">
        <v>14.28</v>
      </c>
      <c r="J14" s="60">
        <v>893.54399999999998</v>
      </c>
      <c r="K14" s="155">
        <v>145367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93106711.020544067</v>
      </c>
      <c r="E15" s="145">
        <v>1610020.1400000155</v>
      </c>
      <c r="F15" s="146">
        <v>92487698.109544069</v>
      </c>
      <c r="G15" s="50"/>
      <c r="H15" s="147"/>
      <c r="I15" s="49">
        <v>3023.88</v>
      </c>
      <c r="J15" s="49">
        <v>118630.20000000001</v>
      </c>
      <c r="K15" s="145">
        <v>167471866.49360001</v>
      </c>
      <c r="L15" s="48"/>
      <c r="M15" s="52"/>
    </row>
    <row r="16" spans="2:13" ht="12.75" x14ac:dyDescent="0.2">
      <c r="B16" s="385" t="s">
        <v>53</v>
      </c>
      <c r="C16" s="30" t="s">
        <v>48</v>
      </c>
      <c r="D16" s="132">
        <v>15186406.299600001</v>
      </c>
      <c r="E16" s="133">
        <v>688078</v>
      </c>
      <c r="F16" s="134">
        <v>13498850.660599999</v>
      </c>
      <c r="G16" s="53"/>
      <c r="H16" s="135"/>
      <c r="I16" s="32"/>
      <c r="J16" s="32">
        <v>179421.88</v>
      </c>
      <c r="K16" s="133">
        <v>21434712.052900005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6855477.094002001</v>
      </c>
      <c r="E17" s="133"/>
      <c r="F17" s="134">
        <v>6855477.094002001</v>
      </c>
      <c r="G17" s="53"/>
      <c r="H17" s="135"/>
      <c r="I17" s="32"/>
      <c r="J17" s="32"/>
      <c r="K17" s="133">
        <v>13271499.533500003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115148594.41414607</v>
      </c>
      <c r="E19" s="158">
        <v>2298098.1400000006</v>
      </c>
      <c r="F19" s="159">
        <v>112842025.86414607</v>
      </c>
      <c r="G19" s="59"/>
      <c r="H19" s="160"/>
      <c r="I19" s="65">
        <v>3023.88</v>
      </c>
      <c r="J19" s="65">
        <v>298052.08</v>
      </c>
      <c r="K19" s="158">
        <v>202178078.08000004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>
        <v>0.15</v>
      </c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>
        <v>0.15</v>
      </c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>
        <v>33750</v>
      </c>
      <c r="E25" s="149"/>
      <c r="F25" s="150">
        <v>33750</v>
      </c>
      <c r="G25" s="71"/>
      <c r="H25" s="164"/>
      <c r="I25" s="69"/>
      <c r="J25" s="69"/>
      <c r="K25" s="162">
        <v>75</v>
      </c>
      <c r="L25" s="70"/>
      <c r="M25" s="73"/>
    </row>
    <row r="26" spans="2:13" ht="12.75" x14ac:dyDescent="0.2">
      <c r="B26" s="385"/>
      <c r="C26" s="30" t="s">
        <v>48</v>
      </c>
      <c r="D26" s="132">
        <v>69740</v>
      </c>
      <c r="E26" s="133"/>
      <c r="F26" s="134">
        <v>69740</v>
      </c>
      <c r="G26" s="53"/>
      <c r="H26" s="135"/>
      <c r="I26" s="32"/>
      <c r="J26" s="32"/>
      <c r="K26" s="133">
        <v>3350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135000</v>
      </c>
      <c r="E27" s="133"/>
      <c r="F27" s="134">
        <v>135000</v>
      </c>
      <c r="G27" s="53"/>
      <c r="H27" s="135"/>
      <c r="I27" s="32"/>
      <c r="J27" s="32"/>
      <c r="K27" s="133">
        <v>300</v>
      </c>
      <c r="L27" s="30"/>
      <c r="M27" s="35"/>
    </row>
    <row r="28" spans="2:13" ht="12.75" x14ac:dyDescent="0.2">
      <c r="B28" s="385"/>
      <c r="C28" s="36" t="s">
        <v>50</v>
      </c>
      <c r="D28" s="168">
        <v>438750</v>
      </c>
      <c r="E28" s="169"/>
      <c r="F28" s="170">
        <v>438750</v>
      </c>
      <c r="G28" s="75"/>
      <c r="H28" s="166"/>
      <c r="I28" s="56"/>
      <c r="J28" s="56"/>
      <c r="K28" s="152">
        <v>975</v>
      </c>
      <c r="L28" s="74"/>
      <c r="M28" s="77"/>
    </row>
    <row r="29" spans="2:13" ht="12.75" x14ac:dyDescent="0.2">
      <c r="B29" s="410"/>
      <c r="C29" s="41" t="s">
        <v>51</v>
      </c>
      <c r="D29" s="157">
        <v>677240</v>
      </c>
      <c r="E29" s="158"/>
      <c r="F29" s="167">
        <v>677240</v>
      </c>
      <c r="G29" s="171"/>
      <c r="H29" s="172"/>
      <c r="I29" s="173"/>
      <c r="J29" s="173"/>
      <c r="K29" s="141">
        <v>4700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185197720.67924404</v>
      </c>
      <c r="E30" s="156">
        <v>10845769.96860002</v>
      </c>
      <c r="F30" s="149">
        <v>177769289.13454407</v>
      </c>
      <c r="G30" s="62">
        <v>33682.854999999996</v>
      </c>
      <c r="H30" s="156">
        <v>1173.7636</v>
      </c>
      <c r="I30" s="54">
        <v>338654.95000000007</v>
      </c>
      <c r="J30" s="54">
        <v>152136.15599</v>
      </c>
      <c r="K30" s="149">
        <v>188763836.23650002</v>
      </c>
      <c r="L30" s="55">
        <v>2671.8942379999999</v>
      </c>
      <c r="M30" s="64">
        <v>0.27800000000000002</v>
      </c>
    </row>
    <row r="31" spans="2:13" ht="12.75" x14ac:dyDescent="0.2">
      <c r="B31" s="385"/>
      <c r="C31" s="30" t="s">
        <v>48</v>
      </c>
      <c r="D31" s="132">
        <v>163370416.62180004</v>
      </c>
      <c r="E31" s="135">
        <v>33877399.296000004</v>
      </c>
      <c r="F31" s="133">
        <v>135661524.36150002</v>
      </c>
      <c r="G31" s="53">
        <v>72229.886999999988</v>
      </c>
      <c r="H31" s="135">
        <v>13838.7538</v>
      </c>
      <c r="I31" s="32">
        <v>19467.95</v>
      </c>
      <c r="J31" s="32">
        <v>262087.85851000002</v>
      </c>
      <c r="K31" s="133">
        <v>51002219.75060001</v>
      </c>
      <c r="L31" s="30">
        <v>395.45413299999996</v>
      </c>
      <c r="M31" s="35">
        <v>7.77</v>
      </c>
    </row>
    <row r="32" spans="2:13" ht="12.75" x14ac:dyDescent="0.2">
      <c r="B32" s="385"/>
      <c r="C32" s="115" t="s">
        <v>49</v>
      </c>
      <c r="D32" s="132">
        <v>64568802.176602006</v>
      </c>
      <c r="E32" s="135">
        <v>10140328.242600001</v>
      </c>
      <c r="F32" s="133">
        <v>58868734.677702002</v>
      </c>
      <c r="G32" s="53">
        <v>81493.472200000004</v>
      </c>
      <c r="H32" s="135">
        <v>1030.2302</v>
      </c>
      <c r="I32" s="32">
        <v>700</v>
      </c>
      <c r="J32" s="32">
        <v>6280.5035000000007</v>
      </c>
      <c r="K32" s="133">
        <v>25834340.834900007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26878249.366500001</v>
      </c>
      <c r="E33" s="176">
        <v>1049027.6927999966</v>
      </c>
      <c r="F33" s="177">
        <v>26612067.990400005</v>
      </c>
      <c r="G33" s="99">
        <v>17619.335800000001</v>
      </c>
      <c r="H33" s="176">
        <v>39.842399999999998</v>
      </c>
      <c r="I33" s="98"/>
      <c r="J33" s="98">
        <v>665.45100000000002</v>
      </c>
      <c r="K33" s="177">
        <v>2956952.7080000001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440015188.84414601</v>
      </c>
      <c r="E34" s="179">
        <v>55912525.199999988</v>
      </c>
      <c r="F34" s="180">
        <v>398911616.16414601</v>
      </c>
      <c r="G34" s="104">
        <v>205025.55</v>
      </c>
      <c r="H34" s="179">
        <v>16082.59</v>
      </c>
      <c r="I34" s="103">
        <v>358822.90000000008</v>
      </c>
      <c r="J34" s="103">
        <v>421169.96900000004</v>
      </c>
      <c r="K34" s="180">
        <v>268557349.53000003</v>
      </c>
      <c r="L34" s="105">
        <v>3067.3483709999996</v>
      </c>
      <c r="M34" s="106">
        <v>8.048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67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108266085.9686</v>
      </c>
      <c r="E5" s="129">
        <v>9225249.8286000043</v>
      </c>
      <c r="F5" s="130">
        <v>93055805.693499997</v>
      </c>
      <c r="G5" s="122">
        <v>122292.05899999999</v>
      </c>
      <c r="H5" s="131"/>
      <c r="I5" s="26">
        <v>5563.9840000000004</v>
      </c>
      <c r="J5" s="26">
        <v>50860.321970000005</v>
      </c>
      <c r="K5" s="129">
        <v>23134284.968000002</v>
      </c>
      <c r="L5" s="24"/>
      <c r="M5" s="29">
        <v>16.393000000000001</v>
      </c>
    </row>
    <row r="6" spans="2:13" ht="12.75" x14ac:dyDescent="0.2">
      <c r="B6" s="385"/>
      <c r="C6" s="30" t="s">
        <v>48</v>
      </c>
      <c r="D6" s="132">
        <v>142149281.09390002</v>
      </c>
      <c r="E6" s="133">
        <v>33189321.296000004</v>
      </c>
      <c r="F6" s="134">
        <v>112971825.07390001</v>
      </c>
      <c r="G6" s="53">
        <v>463954.49020200002</v>
      </c>
      <c r="H6" s="135"/>
      <c r="I6" s="32">
        <v>19286.79</v>
      </c>
      <c r="J6" s="32">
        <v>79079.116750000001</v>
      </c>
      <c r="K6" s="133">
        <v>28824761.202</v>
      </c>
      <c r="L6" s="30"/>
      <c r="M6" s="35">
        <v>7.7249999999999996</v>
      </c>
    </row>
    <row r="7" spans="2:13" ht="12.75" x14ac:dyDescent="0.2">
      <c r="B7" s="385"/>
      <c r="C7" s="30" t="s">
        <v>49</v>
      </c>
      <c r="D7" s="132">
        <v>42554471.557500005</v>
      </c>
      <c r="E7" s="133">
        <v>10098328.242600001</v>
      </c>
      <c r="F7" s="134">
        <v>39752741.737599999</v>
      </c>
      <c r="G7" s="53">
        <v>139699.394802</v>
      </c>
      <c r="H7" s="135"/>
      <c r="I7" s="32">
        <v>164.114</v>
      </c>
      <c r="J7" s="32">
        <v>3338.59728</v>
      </c>
      <c r="K7" s="133">
        <v>9686486.4799999986</v>
      </c>
      <c r="L7" s="30"/>
      <c r="M7" s="35"/>
    </row>
    <row r="8" spans="2:13" ht="12.75" x14ac:dyDescent="0.2">
      <c r="B8" s="385"/>
      <c r="C8" s="36" t="s">
        <v>50</v>
      </c>
      <c r="D8" s="136">
        <v>52822523.619999997</v>
      </c>
      <c r="E8" s="137">
        <v>1049027.6927999966</v>
      </c>
      <c r="F8" s="138">
        <v>52330731.924999997</v>
      </c>
      <c r="G8" s="58">
        <v>46439.606</v>
      </c>
      <c r="H8" s="139"/>
      <c r="I8" s="37">
        <v>42.351999999999997</v>
      </c>
      <c r="J8" s="37">
        <v>200</v>
      </c>
      <c r="K8" s="137">
        <v>6196680.9000000004</v>
      </c>
      <c r="L8" s="36"/>
      <c r="M8" s="40"/>
    </row>
    <row r="9" spans="2:13" ht="12.75" x14ac:dyDescent="0.2">
      <c r="B9" s="410"/>
      <c r="C9" s="41" t="s">
        <v>51</v>
      </c>
      <c r="D9" s="140">
        <v>345792362.23999995</v>
      </c>
      <c r="E9" s="141">
        <v>53561927.060000062</v>
      </c>
      <c r="F9" s="142">
        <v>298111104.42999995</v>
      </c>
      <c r="G9" s="45">
        <v>772385.55000400008</v>
      </c>
      <c r="H9" s="143"/>
      <c r="I9" s="43">
        <v>25057.24</v>
      </c>
      <c r="J9" s="43">
        <v>133478.03599999999</v>
      </c>
      <c r="K9" s="141">
        <v>67842213.549999997</v>
      </c>
      <c r="L9" s="44"/>
      <c r="M9" s="47">
        <v>24.118000000000002</v>
      </c>
    </row>
    <row r="10" spans="2:13" ht="12.75" x14ac:dyDescent="0.2">
      <c r="B10" s="384" t="s">
        <v>52</v>
      </c>
      <c r="C10" s="48" t="s">
        <v>47</v>
      </c>
      <c r="D10" s="144">
        <v>347906.4</v>
      </c>
      <c r="E10" s="145">
        <v>10500</v>
      </c>
      <c r="F10" s="146">
        <v>324906.40000000002</v>
      </c>
      <c r="G10" s="50"/>
      <c r="H10" s="147"/>
      <c r="I10" s="49"/>
      <c r="J10" s="49">
        <v>772</v>
      </c>
      <c r="K10" s="145">
        <v>69498.92</v>
      </c>
      <c r="L10" s="48"/>
      <c r="M10" s="52"/>
    </row>
    <row r="11" spans="2:13" ht="12.75" x14ac:dyDescent="0.2">
      <c r="B11" s="385"/>
      <c r="C11" s="30" t="s">
        <v>48</v>
      </c>
      <c r="D11" s="132">
        <v>886676.43</v>
      </c>
      <c r="E11" s="133"/>
      <c r="F11" s="134">
        <v>886676.43</v>
      </c>
      <c r="G11" s="53"/>
      <c r="H11" s="135"/>
      <c r="I11" s="32"/>
      <c r="J11" s="32">
        <v>8</v>
      </c>
      <c r="K11" s="133">
        <v>42163.99</v>
      </c>
      <c r="L11" s="30"/>
      <c r="M11" s="35"/>
    </row>
    <row r="12" spans="2:13" ht="12.75" x14ac:dyDescent="0.2">
      <c r="B12" s="385"/>
      <c r="C12" s="30" t="s">
        <v>49</v>
      </c>
      <c r="D12" s="148">
        <v>26441.279999999999</v>
      </c>
      <c r="E12" s="149">
        <v>42000</v>
      </c>
      <c r="F12" s="150">
        <v>26441.279999999999</v>
      </c>
      <c r="G12" s="53"/>
      <c r="H12" s="135"/>
      <c r="I12" s="32"/>
      <c r="J12" s="32"/>
      <c r="K12" s="133">
        <v>1323.09</v>
      </c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1261024.1099999999</v>
      </c>
      <c r="E14" s="141">
        <v>52500</v>
      </c>
      <c r="F14" s="142">
        <v>1238024.1099999999</v>
      </c>
      <c r="G14" s="110"/>
      <c r="H14" s="154"/>
      <c r="I14" s="60"/>
      <c r="J14" s="60">
        <v>780</v>
      </c>
      <c r="K14" s="155">
        <v>112986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105427176.78099999</v>
      </c>
      <c r="E15" s="145">
        <v>1610020.1400000155</v>
      </c>
      <c r="F15" s="146">
        <v>104990782.45299998</v>
      </c>
      <c r="G15" s="50"/>
      <c r="H15" s="147"/>
      <c r="I15" s="49"/>
      <c r="J15" s="49">
        <v>71625.18299999999</v>
      </c>
      <c r="K15" s="145">
        <v>173334316.00960016</v>
      </c>
      <c r="L15" s="48"/>
      <c r="M15" s="52"/>
    </row>
    <row r="16" spans="2:13" ht="12.75" x14ac:dyDescent="0.2">
      <c r="B16" s="385" t="s">
        <v>53</v>
      </c>
      <c r="C16" s="30" t="s">
        <v>48</v>
      </c>
      <c r="D16" s="132">
        <v>7124288.3513000002</v>
      </c>
      <c r="E16" s="133">
        <v>688078</v>
      </c>
      <c r="F16" s="134">
        <v>6147888.5793000003</v>
      </c>
      <c r="G16" s="53"/>
      <c r="H16" s="135"/>
      <c r="I16" s="32"/>
      <c r="J16" s="32">
        <v>148069.19</v>
      </c>
      <c r="K16" s="133">
        <v>8785109.9445999991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2374398.0577000007</v>
      </c>
      <c r="E17" s="133"/>
      <c r="F17" s="134">
        <v>2374398.0577000007</v>
      </c>
      <c r="G17" s="53"/>
      <c r="H17" s="135"/>
      <c r="I17" s="32"/>
      <c r="J17" s="32"/>
      <c r="K17" s="133">
        <v>3065035.1158000021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114925863.19</v>
      </c>
      <c r="E19" s="158">
        <v>2298098.1400000006</v>
      </c>
      <c r="F19" s="159">
        <v>113513069.09</v>
      </c>
      <c r="G19" s="59"/>
      <c r="H19" s="160"/>
      <c r="I19" s="65"/>
      <c r="J19" s="65">
        <v>219694.37300000002</v>
      </c>
      <c r="K19" s="158">
        <v>185184461.07000017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>
        <v>41950</v>
      </c>
      <c r="E25" s="149"/>
      <c r="F25" s="150">
        <v>41950</v>
      </c>
      <c r="G25" s="71"/>
      <c r="H25" s="164"/>
      <c r="I25" s="69"/>
      <c r="J25" s="69"/>
      <c r="K25" s="162">
        <v>8275</v>
      </c>
      <c r="L25" s="70"/>
      <c r="M25" s="73"/>
    </row>
    <row r="26" spans="2:13" ht="12.75" x14ac:dyDescent="0.2">
      <c r="B26" s="385"/>
      <c r="C26" s="30" t="s">
        <v>48</v>
      </c>
      <c r="D26" s="132">
        <v>70160</v>
      </c>
      <c r="E26" s="133"/>
      <c r="F26" s="134">
        <v>70160</v>
      </c>
      <c r="G26" s="53"/>
      <c r="H26" s="135"/>
      <c r="I26" s="32"/>
      <c r="J26" s="32"/>
      <c r="K26" s="133">
        <v>3950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135000</v>
      </c>
      <c r="E27" s="133"/>
      <c r="F27" s="134">
        <v>135000</v>
      </c>
      <c r="G27" s="53"/>
      <c r="H27" s="135"/>
      <c r="I27" s="32"/>
      <c r="J27" s="32"/>
      <c r="K27" s="133">
        <v>300</v>
      </c>
      <c r="L27" s="30"/>
      <c r="M27" s="35"/>
    </row>
    <row r="28" spans="2:13" ht="12.75" x14ac:dyDescent="0.2">
      <c r="B28" s="385"/>
      <c r="C28" s="36" t="s">
        <v>50</v>
      </c>
      <c r="D28" s="168">
        <v>438750</v>
      </c>
      <c r="E28" s="169"/>
      <c r="F28" s="170">
        <v>438750</v>
      </c>
      <c r="G28" s="75"/>
      <c r="H28" s="166"/>
      <c r="I28" s="56"/>
      <c r="J28" s="56"/>
      <c r="K28" s="152">
        <v>975</v>
      </c>
      <c r="L28" s="74"/>
      <c r="M28" s="77"/>
    </row>
    <row r="29" spans="2:13" ht="12.75" x14ac:dyDescent="0.2">
      <c r="B29" s="410"/>
      <c r="C29" s="41" t="s">
        <v>51</v>
      </c>
      <c r="D29" s="157">
        <v>685860</v>
      </c>
      <c r="E29" s="158"/>
      <c r="F29" s="167">
        <v>685860</v>
      </c>
      <c r="G29" s="171"/>
      <c r="H29" s="172"/>
      <c r="I29" s="173"/>
      <c r="J29" s="173"/>
      <c r="K29" s="141">
        <v>13500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214083119.1496</v>
      </c>
      <c r="E30" s="156">
        <v>10845769.96860002</v>
      </c>
      <c r="F30" s="149">
        <v>198413444.54649997</v>
      </c>
      <c r="G30" s="62">
        <v>122292.05899999999</v>
      </c>
      <c r="H30" s="156"/>
      <c r="I30" s="54">
        <v>5563.9840000000004</v>
      </c>
      <c r="J30" s="54">
        <v>123257.50496999999</v>
      </c>
      <c r="K30" s="149">
        <v>196546374.89760017</v>
      </c>
      <c r="L30" s="55"/>
      <c r="M30" s="64">
        <v>16.393000000000001</v>
      </c>
    </row>
    <row r="31" spans="2:13" ht="12.75" x14ac:dyDescent="0.2">
      <c r="B31" s="385"/>
      <c r="C31" s="30" t="s">
        <v>48</v>
      </c>
      <c r="D31" s="132">
        <v>150230405.87520003</v>
      </c>
      <c r="E31" s="135">
        <v>33877399.296000004</v>
      </c>
      <c r="F31" s="133">
        <v>120076550.08320002</v>
      </c>
      <c r="G31" s="53">
        <v>463954.49020200002</v>
      </c>
      <c r="H31" s="135"/>
      <c r="I31" s="32">
        <v>19286.79</v>
      </c>
      <c r="J31" s="32">
        <v>227156.30674999999</v>
      </c>
      <c r="K31" s="133">
        <v>37655985.136599995</v>
      </c>
      <c r="L31" s="30"/>
      <c r="M31" s="35">
        <v>7.7249999999999996</v>
      </c>
    </row>
    <row r="32" spans="2:13" ht="12.75" x14ac:dyDescent="0.2">
      <c r="B32" s="385"/>
      <c r="C32" s="115" t="s">
        <v>49</v>
      </c>
      <c r="D32" s="132">
        <v>45090310.895200007</v>
      </c>
      <c r="E32" s="135">
        <v>10140328.242600001</v>
      </c>
      <c r="F32" s="133">
        <v>42288581.075300001</v>
      </c>
      <c r="G32" s="53">
        <v>139699.394802</v>
      </c>
      <c r="H32" s="135"/>
      <c r="I32" s="32">
        <v>164.114</v>
      </c>
      <c r="J32" s="32">
        <v>3338.59728</v>
      </c>
      <c r="K32" s="133">
        <v>12753144.685800001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53261273.619999997</v>
      </c>
      <c r="E33" s="176">
        <v>1049027.6927999966</v>
      </c>
      <c r="F33" s="177">
        <v>52769481.924999997</v>
      </c>
      <c r="G33" s="99">
        <v>46439.606</v>
      </c>
      <c r="H33" s="176"/>
      <c r="I33" s="98">
        <v>42.351999999999997</v>
      </c>
      <c r="J33" s="98">
        <v>200</v>
      </c>
      <c r="K33" s="177">
        <v>6197655.9000000004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462665109.5399999</v>
      </c>
      <c r="E34" s="179">
        <v>55912525.199999988</v>
      </c>
      <c r="F34" s="180">
        <v>413548057.62999994</v>
      </c>
      <c r="G34" s="104">
        <v>772385.55000399996</v>
      </c>
      <c r="H34" s="179"/>
      <c r="I34" s="103">
        <v>25057.24</v>
      </c>
      <c r="J34" s="103">
        <v>353952.40899999999</v>
      </c>
      <c r="K34" s="180">
        <v>253153160.62000015</v>
      </c>
      <c r="L34" s="105"/>
      <c r="M34" s="106">
        <v>24.118000000000002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68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121846197.267</v>
      </c>
      <c r="E5" s="129">
        <v>9225249.8286000043</v>
      </c>
      <c r="F5" s="130">
        <v>100788286.48739998</v>
      </c>
      <c r="G5" s="122">
        <v>91769.839399999997</v>
      </c>
      <c r="H5" s="131"/>
      <c r="I5" s="26">
        <v>7439.58</v>
      </c>
      <c r="J5" s="26">
        <v>78919.748240000001</v>
      </c>
      <c r="K5" s="129">
        <v>22919485.977400001</v>
      </c>
      <c r="L5" s="24"/>
      <c r="M5" s="29">
        <v>33.401200000000003</v>
      </c>
    </row>
    <row r="6" spans="2:13" ht="12.75" x14ac:dyDescent="0.2">
      <c r="B6" s="385"/>
      <c r="C6" s="30" t="s">
        <v>48</v>
      </c>
      <c r="D6" s="132">
        <v>145154456.25120202</v>
      </c>
      <c r="E6" s="133">
        <v>33189321.296000004</v>
      </c>
      <c r="F6" s="134">
        <v>118121843.3088</v>
      </c>
      <c r="G6" s="53">
        <v>469328.6446</v>
      </c>
      <c r="H6" s="135"/>
      <c r="I6" s="32">
        <v>18273</v>
      </c>
      <c r="J6" s="32">
        <v>80653.623500000002</v>
      </c>
      <c r="K6" s="133">
        <v>29426727.684600003</v>
      </c>
      <c r="L6" s="30"/>
      <c r="M6" s="35">
        <v>10.2248</v>
      </c>
    </row>
    <row r="7" spans="2:13" ht="12.75" x14ac:dyDescent="0.2">
      <c r="B7" s="385"/>
      <c r="C7" s="30" t="s">
        <v>49</v>
      </c>
      <c r="D7" s="132">
        <v>39863664.209199995</v>
      </c>
      <c r="E7" s="133">
        <v>10098328.242600001</v>
      </c>
      <c r="F7" s="134">
        <v>37018482.305600002</v>
      </c>
      <c r="G7" s="53">
        <v>132926.1538</v>
      </c>
      <c r="H7" s="135"/>
      <c r="I7" s="32">
        <v>347.85</v>
      </c>
      <c r="J7" s="32">
        <v>3207.6802600000001</v>
      </c>
      <c r="K7" s="133">
        <v>10809924.438000001</v>
      </c>
      <c r="L7" s="30"/>
      <c r="M7" s="35"/>
    </row>
    <row r="8" spans="2:13" ht="12.75" x14ac:dyDescent="0.2">
      <c r="B8" s="385"/>
      <c r="C8" s="36" t="s">
        <v>50</v>
      </c>
      <c r="D8" s="136">
        <v>41223413.092602</v>
      </c>
      <c r="E8" s="137">
        <v>1049027.6927999966</v>
      </c>
      <c r="F8" s="138">
        <v>40974106.668200001</v>
      </c>
      <c r="G8" s="58">
        <v>21981.852200000001</v>
      </c>
      <c r="H8" s="139"/>
      <c r="I8" s="37"/>
      <c r="J8" s="37"/>
      <c r="K8" s="137">
        <v>3912912.08</v>
      </c>
      <c r="L8" s="36"/>
      <c r="M8" s="40"/>
    </row>
    <row r="9" spans="2:13" ht="12.75" x14ac:dyDescent="0.2">
      <c r="B9" s="410"/>
      <c r="C9" s="41" t="s">
        <v>51</v>
      </c>
      <c r="D9" s="140">
        <v>348087730.82000399</v>
      </c>
      <c r="E9" s="141">
        <v>53561927.060000062</v>
      </c>
      <c r="F9" s="142">
        <v>296902718.76999998</v>
      </c>
      <c r="G9" s="45">
        <v>716006.49</v>
      </c>
      <c r="H9" s="143"/>
      <c r="I9" s="43">
        <v>26060.43</v>
      </c>
      <c r="J9" s="43">
        <v>162781.05199999997</v>
      </c>
      <c r="K9" s="141">
        <v>67069050.180000007</v>
      </c>
      <c r="L9" s="44"/>
      <c r="M9" s="47">
        <v>43.626000000000005</v>
      </c>
    </row>
    <row r="10" spans="2:13" ht="12.75" x14ac:dyDescent="0.2">
      <c r="B10" s="384" t="s">
        <v>52</v>
      </c>
      <c r="C10" s="48" t="s">
        <v>47</v>
      </c>
      <c r="D10" s="144">
        <v>377238.22</v>
      </c>
      <c r="E10" s="145">
        <v>10500</v>
      </c>
      <c r="F10" s="146">
        <v>370488.22</v>
      </c>
      <c r="G10" s="50"/>
      <c r="H10" s="147"/>
      <c r="I10" s="49">
        <v>225</v>
      </c>
      <c r="J10" s="49">
        <v>61.843000000000004</v>
      </c>
      <c r="K10" s="145">
        <v>80588.5</v>
      </c>
      <c r="L10" s="48"/>
      <c r="M10" s="52"/>
    </row>
    <row r="11" spans="2:13" ht="12.75" x14ac:dyDescent="0.2">
      <c r="B11" s="385"/>
      <c r="C11" s="30" t="s">
        <v>48</v>
      </c>
      <c r="D11" s="132">
        <v>896877.35000000009</v>
      </c>
      <c r="E11" s="133"/>
      <c r="F11" s="134">
        <v>896877.35000000009</v>
      </c>
      <c r="G11" s="53"/>
      <c r="H11" s="135"/>
      <c r="I11" s="32"/>
      <c r="J11" s="32">
        <v>6.4349999999999996</v>
      </c>
      <c r="K11" s="133">
        <v>40628.050000000003</v>
      </c>
      <c r="L11" s="30"/>
      <c r="M11" s="35"/>
    </row>
    <row r="12" spans="2:13" ht="12.75" x14ac:dyDescent="0.2">
      <c r="B12" s="385"/>
      <c r="C12" s="30" t="s">
        <v>49</v>
      </c>
      <c r="D12" s="148">
        <v>26602.65</v>
      </c>
      <c r="E12" s="149">
        <v>42000</v>
      </c>
      <c r="F12" s="150">
        <v>24352.65</v>
      </c>
      <c r="G12" s="53"/>
      <c r="H12" s="135"/>
      <c r="I12" s="32">
        <v>75</v>
      </c>
      <c r="J12" s="32"/>
      <c r="K12" s="133">
        <v>901.94999999999993</v>
      </c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1300718.22</v>
      </c>
      <c r="E14" s="141">
        <v>52500</v>
      </c>
      <c r="F14" s="142">
        <v>1291718.22</v>
      </c>
      <c r="G14" s="110"/>
      <c r="H14" s="154"/>
      <c r="I14" s="60">
        <v>300</v>
      </c>
      <c r="J14" s="60">
        <v>68.277999999999992</v>
      </c>
      <c r="K14" s="155">
        <v>122118.5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129851024.23920015</v>
      </c>
      <c r="E15" s="145">
        <v>1610020.1400000155</v>
      </c>
      <c r="F15" s="146">
        <v>129602084.68920013</v>
      </c>
      <c r="G15" s="50"/>
      <c r="H15" s="147"/>
      <c r="I15" s="49"/>
      <c r="J15" s="49">
        <v>56536.504000000001</v>
      </c>
      <c r="K15" s="145">
        <v>196097947.72720027</v>
      </c>
      <c r="L15" s="48"/>
      <c r="M15" s="52"/>
    </row>
    <row r="16" spans="2:13" ht="12.75" x14ac:dyDescent="0.2">
      <c r="B16" s="385" t="s">
        <v>53</v>
      </c>
      <c r="C16" s="30" t="s">
        <v>48</v>
      </c>
      <c r="D16" s="132">
        <v>11056621.506800003</v>
      </c>
      <c r="E16" s="133">
        <v>688078</v>
      </c>
      <c r="F16" s="134">
        <v>9153790.4368000031</v>
      </c>
      <c r="G16" s="53"/>
      <c r="H16" s="135"/>
      <c r="I16" s="32"/>
      <c r="J16" s="32">
        <v>160706.6</v>
      </c>
      <c r="K16" s="133">
        <v>14452016.248399993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5423589.0639999975</v>
      </c>
      <c r="E17" s="133"/>
      <c r="F17" s="134">
        <v>5423589.0639999975</v>
      </c>
      <c r="G17" s="53"/>
      <c r="H17" s="135"/>
      <c r="I17" s="32"/>
      <c r="J17" s="32"/>
      <c r="K17" s="133">
        <v>7173384.3744000085</v>
      </c>
      <c r="L17" s="30"/>
      <c r="M17" s="35"/>
    </row>
    <row r="18" spans="2:13" ht="12.75" x14ac:dyDescent="0.2">
      <c r="B18" s="385"/>
      <c r="C18" s="36" t="s">
        <v>50</v>
      </c>
      <c r="D18" s="132">
        <v>95000</v>
      </c>
      <c r="E18" s="133"/>
      <c r="F18" s="134">
        <v>95000</v>
      </c>
      <c r="G18" s="62"/>
      <c r="H18" s="156"/>
      <c r="I18" s="54"/>
      <c r="J18" s="54"/>
      <c r="K18" s="149">
        <v>51300</v>
      </c>
      <c r="L18" s="55"/>
      <c r="M18" s="64"/>
    </row>
    <row r="19" spans="2:13" ht="12.75" x14ac:dyDescent="0.2">
      <c r="B19" s="410"/>
      <c r="C19" s="41" t="s">
        <v>51</v>
      </c>
      <c r="D19" s="157">
        <v>146426234.81000015</v>
      </c>
      <c r="E19" s="158">
        <v>2298098.1400000006</v>
      </c>
      <c r="F19" s="159">
        <v>144274464.19000015</v>
      </c>
      <c r="G19" s="59"/>
      <c r="H19" s="160"/>
      <c r="I19" s="65"/>
      <c r="J19" s="65">
        <v>217243.10399999999</v>
      </c>
      <c r="K19" s="158">
        <v>217774648.3500002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>
        <v>106568</v>
      </c>
      <c r="E25" s="149"/>
      <c r="F25" s="150">
        <v>106568</v>
      </c>
      <c r="G25" s="71"/>
      <c r="H25" s="164"/>
      <c r="I25" s="69"/>
      <c r="J25" s="69"/>
      <c r="K25" s="162">
        <v>7085</v>
      </c>
      <c r="L25" s="70"/>
      <c r="M25" s="73"/>
    </row>
    <row r="26" spans="2:13" ht="12.75" x14ac:dyDescent="0.2">
      <c r="B26" s="385"/>
      <c r="C26" s="30" t="s">
        <v>48</v>
      </c>
      <c r="D26" s="132">
        <v>449454</v>
      </c>
      <c r="E26" s="133"/>
      <c r="F26" s="134">
        <v>449454</v>
      </c>
      <c r="G26" s="53"/>
      <c r="H26" s="135"/>
      <c r="I26" s="32"/>
      <c r="J26" s="32"/>
      <c r="K26" s="133">
        <v>14415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137988</v>
      </c>
      <c r="E27" s="133"/>
      <c r="F27" s="134">
        <v>137988</v>
      </c>
      <c r="G27" s="53"/>
      <c r="H27" s="135"/>
      <c r="I27" s="32"/>
      <c r="J27" s="32"/>
      <c r="K27" s="133">
        <v>3900</v>
      </c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>
        <v>694010</v>
      </c>
      <c r="E29" s="158"/>
      <c r="F29" s="167">
        <v>694010</v>
      </c>
      <c r="G29" s="171"/>
      <c r="H29" s="172"/>
      <c r="I29" s="173"/>
      <c r="J29" s="173"/>
      <c r="K29" s="141">
        <v>25400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252181027.72620016</v>
      </c>
      <c r="E30" s="156">
        <v>10845769.96860002</v>
      </c>
      <c r="F30" s="149">
        <v>230867427.39660013</v>
      </c>
      <c r="G30" s="62">
        <v>91769.839399999997</v>
      </c>
      <c r="H30" s="156"/>
      <c r="I30" s="54">
        <v>7664.58</v>
      </c>
      <c r="J30" s="54">
        <v>135518.09524</v>
      </c>
      <c r="K30" s="149">
        <v>219105107.20460027</v>
      </c>
      <c r="L30" s="55"/>
      <c r="M30" s="64">
        <v>33.401200000000003</v>
      </c>
    </row>
    <row r="31" spans="2:13" ht="12.75" x14ac:dyDescent="0.2">
      <c r="B31" s="385"/>
      <c r="C31" s="30" t="s">
        <v>48</v>
      </c>
      <c r="D31" s="132">
        <v>157557409.10800201</v>
      </c>
      <c r="E31" s="135">
        <v>33877399.296000004</v>
      </c>
      <c r="F31" s="133">
        <v>128621965.09559999</v>
      </c>
      <c r="G31" s="53">
        <v>469328.6446</v>
      </c>
      <c r="H31" s="135"/>
      <c r="I31" s="32">
        <v>18273</v>
      </c>
      <c r="J31" s="32">
        <v>241366.65850000002</v>
      </c>
      <c r="K31" s="133">
        <v>43933786.982999995</v>
      </c>
      <c r="L31" s="30"/>
      <c r="M31" s="35">
        <v>10.2248</v>
      </c>
    </row>
    <row r="32" spans="2:13" ht="12.75" x14ac:dyDescent="0.2">
      <c r="B32" s="385"/>
      <c r="C32" s="115" t="s">
        <v>49</v>
      </c>
      <c r="D32" s="132">
        <v>45451843.923199989</v>
      </c>
      <c r="E32" s="135">
        <v>10140328.242600001</v>
      </c>
      <c r="F32" s="133">
        <v>42604412.019599997</v>
      </c>
      <c r="G32" s="53">
        <v>132926.1538</v>
      </c>
      <c r="H32" s="135"/>
      <c r="I32" s="32">
        <v>422.85</v>
      </c>
      <c r="J32" s="32">
        <v>3207.6802600000001</v>
      </c>
      <c r="K32" s="133">
        <v>17988110.762400009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41318413.092602</v>
      </c>
      <c r="E33" s="176">
        <v>1049027.6927999966</v>
      </c>
      <c r="F33" s="177">
        <v>41069106.668200001</v>
      </c>
      <c r="G33" s="99">
        <v>21981.852200000001</v>
      </c>
      <c r="H33" s="176"/>
      <c r="I33" s="98"/>
      <c r="J33" s="98"/>
      <c r="K33" s="177">
        <v>3964212.08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496508693.8500042</v>
      </c>
      <c r="E34" s="179">
        <v>55912525.199999988</v>
      </c>
      <c r="F34" s="180">
        <v>443162911.18000013</v>
      </c>
      <c r="G34" s="104">
        <v>716006.49</v>
      </c>
      <c r="H34" s="179"/>
      <c r="I34" s="103">
        <v>26360.43</v>
      </c>
      <c r="J34" s="103">
        <v>380092.43399999995</v>
      </c>
      <c r="K34" s="180">
        <v>284991217.03000015</v>
      </c>
      <c r="L34" s="105"/>
      <c r="M34" s="106">
        <v>43.626000000000005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69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70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111455585.3714</v>
      </c>
      <c r="E5" s="129">
        <v>9225249.8286000043</v>
      </c>
      <c r="F5" s="130">
        <v>87949802.253399998</v>
      </c>
      <c r="G5" s="122">
        <v>30260.229499999998</v>
      </c>
      <c r="H5" s="131"/>
      <c r="I5" s="26">
        <v>10133.024399999998</v>
      </c>
      <c r="J5" s="26">
        <v>78142.698499999999</v>
      </c>
      <c r="K5" s="129">
        <v>18375059.674000002</v>
      </c>
      <c r="L5" s="24"/>
      <c r="M5" s="29">
        <v>34.926000000000002</v>
      </c>
    </row>
    <row r="6" spans="2:13" ht="12.75" x14ac:dyDescent="0.2">
      <c r="B6" s="385"/>
      <c r="C6" s="30" t="s">
        <v>48</v>
      </c>
      <c r="D6" s="132">
        <v>134317798.13299996</v>
      </c>
      <c r="E6" s="133">
        <v>33189321.296000004</v>
      </c>
      <c r="F6" s="134">
        <v>111173791.66160001</v>
      </c>
      <c r="G6" s="53">
        <v>441166.93230000004</v>
      </c>
      <c r="H6" s="135"/>
      <c r="I6" s="32">
        <v>22480</v>
      </c>
      <c r="J6" s="32">
        <v>80019.201499999996</v>
      </c>
      <c r="K6" s="133">
        <v>26463612.528000001</v>
      </c>
      <c r="L6" s="30"/>
      <c r="M6" s="35">
        <v>16</v>
      </c>
    </row>
    <row r="7" spans="2:13" ht="12.75" x14ac:dyDescent="0.2">
      <c r="B7" s="385"/>
      <c r="C7" s="30" t="s">
        <v>49</v>
      </c>
      <c r="D7" s="132">
        <v>44749429.311199993</v>
      </c>
      <c r="E7" s="133">
        <v>10098328.242600001</v>
      </c>
      <c r="F7" s="134">
        <v>43028862.372399986</v>
      </c>
      <c r="G7" s="53">
        <v>183339.64899999998</v>
      </c>
      <c r="H7" s="135"/>
      <c r="I7" s="32">
        <v>453.66560000000004</v>
      </c>
      <c r="J7" s="32">
        <v>2015</v>
      </c>
      <c r="K7" s="133">
        <v>11912146.747999998</v>
      </c>
      <c r="L7" s="30"/>
      <c r="M7" s="35"/>
    </row>
    <row r="8" spans="2:13" ht="12.75" x14ac:dyDescent="0.2">
      <c r="B8" s="385"/>
      <c r="C8" s="36" t="s">
        <v>50</v>
      </c>
      <c r="D8" s="136">
        <v>42546368.794400007</v>
      </c>
      <c r="E8" s="137">
        <v>1049027.6927999966</v>
      </c>
      <c r="F8" s="138">
        <v>42513608.1426</v>
      </c>
      <c r="G8" s="58">
        <v>5449.4292000000005</v>
      </c>
      <c r="H8" s="139"/>
      <c r="I8" s="37"/>
      <c r="J8" s="37"/>
      <c r="K8" s="137">
        <v>3666641.79</v>
      </c>
      <c r="L8" s="36"/>
      <c r="M8" s="40"/>
    </row>
    <row r="9" spans="2:13" ht="12.75" x14ac:dyDescent="0.2">
      <c r="B9" s="410"/>
      <c r="C9" s="41" t="s">
        <v>51</v>
      </c>
      <c r="D9" s="140">
        <v>333069181.61000007</v>
      </c>
      <c r="E9" s="141">
        <v>53561927.060000062</v>
      </c>
      <c r="F9" s="142">
        <v>284666064.43000007</v>
      </c>
      <c r="G9" s="45">
        <v>660216.24</v>
      </c>
      <c r="H9" s="143"/>
      <c r="I9" s="43">
        <v>33066.69</v>
      </c>
      <c r="J9" s="43">
        <v>160176.90000000002</v>
      </c>
      <c r="K9" s="141">
        <v>60417460.739999995</v>
      </c>
      <c r="L9" s="44"/>
      <c r="M9" s="47">
        <v>50.926000000000002</v>
      </c>
    </row>
    <row r="10" spans="2:13" ht="12.75" x14ac:dyDescent="0.2">
      <c r="B10" s="384" t="s">
        <v>52</v>
      </c>
      <c r="C10" s="48" t="s">
        <v>47</v>
      </c>
      <c r="D10" s="144">
        <v>1087700.7050000001</v>
      </c>
      <c r="E10" s="145">
        <v>10500</v>
      </c>
      <c r="F10" s="146">
        <v>1000790.705</v>
      </c>
      <c r="G10" s="50"/>
      <c r="H10" s="147"/>
      <c r="I10" s="49"/>
      <c r="J10" s="49">
        <v>1396.2</v>
      </c>
      <c r="K10" s="145">
        <v>132478.5</v>
      </c>
      <c r="L10" s="48"/>
      <c r="M10" s="52"/>
    </row>
    <row r="11" spans="2:13" ht="12.75" x14ac:dyDescent="0.2">
      <c r="B11" s="385"/>
      <c r="C11" s="30" t="s">
        <v>48</v>
      </c>
      <c r="D11" s="132">
        <v>1210385.7699999998</v>
      </c>
      <c r="E11" s="133"/>
      <c r="F11" s="134">
        <v>1210385.7699999998</v>
      </c>
      <c r="G11" s="53"/>
      <c r="H11" s="135"/>
      <c r="I11" s="32"/>
      <c r="J11" s="32">
        <v>6.8</v>
      </c>
      <c r="K11" s="133">
        <v>67301</v>
      </c>
      <c r="L11" s="30"/>
      <c r="M11" s="35"/>
    </row>
    <row r="12" spans="2:13" ht="12.75" x14ac:dyDescent="0.2">
      <c r="B12" s="385"/>
      <c r="C12" s="30" t="s">
        <v>49</v>
      </c>
      <c r="D12" s="148">
        <v>280550.65500000003</v>
      </c>
      <c r="E12" s="149">
        <v>42000</v>
      </c>
      <c r="F12" s="150">
        <v>280550.65500000003</v>
      </c>
      <c r="G12" s="53"/>
      <c r="H12" s="135"/>
      <c r="I12" s="32"/>
      <c r="J12" s="32"/>
      <c r="K12" s="133">
        <v>9751.5</v>
      </c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2578637.13</v>
      </c>
      <c r="E14" s="141">
        <v>52500</v>
      </c>
      <c r="F14" s="142">
        <v>2491727.13</v>
      </c>
      <c r="G14" s="110"/>
      <c r="H14" s="154"/>
      <c r="I14" s="60"/>
      <c r="J14" s="60">
        <v>1403</v>
      </c>
      <c r="K14" s="155">
        <v>209531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136321402.24399993</v>
      </c>
      <c r="E15" s="145">
        <v>1610020.1400000155</v>
      </c>
      <c r="F15" s="146">
        <v>135971754.21399993</v>
      </c>
      <c r="G15" s="50"/>
      <c r="H15" s="147"/>
      <c r="I15" s="49">
        <v>95</v>
      </c>
      <c r="J15" s="49">
        <v>34450.307999999997</v>
      </c>
      <c r="K15" s="145">
        <v>215893160.58170015</v>
      </c>
      <c r="L15" s="48"/>
      <c r="M15" s="52">
        <v>6.8140000000000001</v>
      </c>
    </row>
    <row r="16" spans="2:13" ht="12.75" x14ac:dyDescent="0.2">
      <c r="B16" s="385" t="s">
        <v>53</v>
      </c>
      <c r="C16" s="30" t="s">
        <v>48</v>
      </c>
      <c r="D16" s="132">
        <v>8514208.8839999996</v>
      </c>
      <c r="E16" s="133">
        <v>688078</v>
      </c>
      <c r="F16" s="134">
        <v>7216299.5839999998</v>
      </c>
      <c r="G16" s="53"/>
      <c r="H16" s="135"/>
      <c r="I16" s="32"/>
      <c r="J16" s="32">
        <v>189129.38299999997</v>
      </c>
      <c r="K16" s="133">
        <v>11634615.443222001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4756791.182</v>
      </c>
      <c r="E17" s="133"/>
      <c r="F17" s="134">
        <v>4756791.182</v>
      </c>
      <c r="G17" s="53"/>
      <c r="H17" s="135"/>
      <c r="I17" s="32"/>
      <c r="J17" s="32"/>
      <c r="K17" s="133">
        <v>6950547.7661000015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149592402.30999994</v>
      </c>
      <c r="E19" s="158">
        <v>2298098.1400000006</v>
      </c>
      <c r="F19" s="159">
        <v>147944844.97999993</v>
      </c>
      <c r="G19" s="59"/>
      <c r="H19" s="160"/>
      <c r="I19" s="65">
        <v>95</v>
      </c>
      <c r="J19" s="65">
        <v>223579.69099999999</v>
      </c>
      <c r="K19" s="158">
        <v>234478323.79102206</v>
      </c>
      <c r="L19" s="66"/>
      <c r="M19" s="67">
        <v>6.8140000000000001</v>
      </c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5"/>
      <c r="C26" s="30" t="s">
        <v>48</v>
      </c>
      <c r="D26" s="132">
        <v>108000</v>
      </c>
      <c r="E26" s="133"/>
      <c r="F26" s="134">
        <v>108000</v>
      </c>
      <c r="G26" s="53"/>
      <c r="H26" s="135"/>
      <c r="I26" s="32"/>
      <c r="J26" s="32"/>
      <c r="K26" s="133">
        <v>240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432000</v>
      </c>
      <c r="E27" s="133"/>
      <c r="F27" s="134">
        <v>432000</v>
      </c>
      <c r="G27" s="53"/>
      <c r="H27" s="135"/>
      <c r="I27" s="32"/>
      <c r="J27" s="32"/>
      <c r="K27" s="133">
        <v>960</v>
      </c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>
        <v>540000</v>
      </c>
      <c r="E29" s="158"/>
      <c r="F29" s="167">
        <v>540000</v>
      </c>
      <c r="G29" s="171"/>
      <c r="H29" s="172"/>
      <c r="I29" s="173"/>
      <c r="J29" s="173"/>
      <c r="K29" s="141">
        <v>1200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248864688.32039994</v>
      </c>
      <c r="E30" s="156">
        <v>10845769.96860002</v>
      </c>
      <c r="F30" s="149">
        <v>224922347.17239994</v>
      </c>
      <c r="G30" s="62">
        <v>30260.229499999998</v>
      </c>
      <c r="H30" s="156"/>
      <c r="I30" s="54">
        <v>10228.024399999998</v>
      </c>
      <c r="J30" s="54">
        <v>113989.2065</v>
      </c>
      <c r="K30" s="149">
        <v>234400698.75570014</v>
      </c>
      <c r="L30" s="55"/>
      <c r="M30" s="64">
        <v>41.74</v>
      </c>
    </row>
    <row r="31" spans="2:13" ht="12.75" x14ac:dyDescent="0.2">
      <c r="B31" s="385"/>
      <c r="C31" s="30" t="s">
        <v>48</v>
      </c>
      <c r="D31" s="132">
        <v>144150392.78699997</v>
      </c>
      <c r="E31" s="135">
        <v>33877399.296000004</v>
      </c>
      <c r="F31" s="133">
        <v>119708477.01560001</v>
      </c>
      <c r="G31" s="53">
        <v>441166.93230000004</v>
      </c>
      <c r="H31" s="135"/>
      <c r="I31" s="32">
        <v>22480</v>
      </c>
      <c r="J31" s="32">
        <v>269155.38449999999</v>
      </c>
      <c r="K31" s="133">
        <v>38165768.971221998</v>
      </c>
      <c r="L31" s="30"/>
      <c r="M31" s="35">
        <v>16</v>
      </c>
    </row>
    <row r="32" spans="2:13" ht="12.75" x14ac:dyDescent="0.2">
      <c r="B32" s="385"/>
      <c r="C32" s="115" t="s">
        <v>49</v>
      </c>
      <c r="D32" s="132">
        <v>50218771.14819999</v>
      </c>
      <c r="E32" s="135">
        <v>10140328.242600001</v>
      </c>
      <c r="F32" s="133">
        <v>48498204.209399983</v>
      </c>
      <c r="G32" s="53">
        <v>183339.64899999998</v>
      </c>
      <c r="H32" s="135"/>
      <c r="I32" s="32">
        <v>453.66560000000004</v>
      </c>
      <c r="J32" s="32">
        <v>2015</v>
      </c>
      <c r="K32" s="133">
        <v>18873406.0141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42546368.794400007</v>
      </c>
      <c r="E33" s="176">
        <v>1049027.6927999966</v>
      </c>
      <c r="F33" s="177">
        <v>42513608.1426</v>
      </c>
      <c r="G33" s="99">
        <v>5449.4292000000005</v>
      </c>
      <c r="H33" s="176"/>
      <c r="I33" s="98"/>
      <c r="J33" s="98"/>
      <c r="K33" s="177">
        <v>3666641.79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485780221.04999995</v>
      </c>
      <c r="E34" s="179">
        <v>55912525.199999988</v>
      </c>
      <c r="F34" s="180">
        <v>435642636.53999996</v>
      </c>
      <c r="G34" s="104">
        <v>660216.24</v>
      </c>
      <c r="H34" s="179"/>
      <c r="I34" s="103">
        <v>33161.69</v>
      </c>
      <c r="J34" s="103">
        <v>385159.59100000001</v>
      </c>
      <c r="K34" s="180">
        <v>295106515.53102207</v>
      </c>
      <c r="L34" s="105"/>
      <c r="M34" s="106">
        <v>57.74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tabSelected="1" zoomScale="80" zoomScaleNormal="80" zoomScaleSheetLayoutView="85" workbookViewId="0">
      <selection activeCell="B1" sqref="B1:O1"/>
    </sheetView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107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104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103</v>
      </c>
      <c r="C5" s="24" t="s">
        <v>48</v>
      </c>
      <c r="D5" s="287" t="s">
        <v>97</v>
      </c>
      <c r="E5" s="288" t="s">
        <v>97</v>
      </c>
      <c r="F5" s="289" t="s">
        <v>97</v>
      </c>
      <c r="G5" s="290">
        <v>0</v>
      </c>
      <c r="H5" s="291">
        <v>0</v>
      </c>
      <c r="I5" s="292">
        <v>0</v>
      </c>
      <c r="J5" s="292" t="s">
        <v>97</v>
      </c>
      <c r="K5" s="292" t="s">
        <v>97</v>
      </c>
      <c r="L5" s="293">
        <v>0</v>
      </c>
      <c r="M5" s="293" t="s">
        <v>97</v>
      </c>
      <c r="N5" s="293">
        <v>0</v>
      </c>
      <c r="O5" s="294" t="s">
        <v>97</v>
      </c>
    </row>
    <row r="6" spans="1:41" ht="12.75" x14ac:dyDescent="0.2">
      <c r="B6" s="385"/>
      <c r="C6" s="30" t="s">
        <v>47</v>
      </c>
      <c r="D6" s="295">
        <v>0</v>
      </c>
      <c r="E6" s="296">
        <v>0</v>
      </c>
      <c r="F6" s="297">
        <v>0</v>
      </c>
      <c r="G6" s="298">
        <v>0</v>
      </c>
      <c r="H6" s="299">
        <v>0</v>
      </c>
      <c r="I6" s="300">
        <v>0</v>
      </c>
      <c r="J6" s="300">
        <v>0</v>
      </c>
      <c r="K6" s="300">
        <v>0</v>
      </c>
      <c r="L6" s="301">
        <v>0</v>
      </c>
      <c r="M6" s="301">
        <v>0</v>
      </c>
      <c r="N6" s="301">
        <v>0</v>
      </c>
      <c r="O6" s="302">
        <v>0</v>
      </c>
    </row>
    <row r="7" spans="1:41" ht="12.75" x14ac:dyDescent="0.2">
      <c r="B7" s="385"/>
      <c r="C7" s="30" t="s">
        <v>49</v>
      </c>
      <c r="D7" s="295">
        <v>0</v>
      </c>
      <c r="E7" s="296">
        <v>0</v>
      </c>
      <c r="F7" s="297">
        <v>0</v>
      </c>
      <c r="G7" s="298">
        <v>0</v>
      </c>
      <c r="H7" s="299">
        <v>0</v>
      </c>
      <c r="I7" s="300">
        <v>0</v>
      </c>
      <c r="J7" s="300">
        <v>0</v>
      </c>
      <c r="K7" s="300">
        <v>0</v>
      </c>
      <c r="L7" s="301">
        <v>0</v>
      </c>
      <c r="M7" s="301">
        <v>0</v>
      </c>
      <c r="N7" s="301">
        <v>0</v>
      </c>
      <c r="O7" s="302">
        <v>0</v>
      </c>
    </row>
    <row r="8" spans="1:41" ht="12.75" x14ac:dyDescent="0.2">
      <c r="B8" s="386"/>
      <c r="C8" s="55" t="s">
        <v>50</v>
      </c>
      <c r="D8" s="295">
        <v>0</v>
      </c>
      <c r="E8" s="303">
        <v>0</v>
      </c>
      <c r="F8" s="304">
        <v>0</v>
      </c>
      <c r="G8" s="305">
        <v>0</v>
      </c>
      <c r="H8" s="306">
        <v>0</v>
      </c>
      <c r="I8" s="307">
        <v>0</v>
      </c>
      <c r="J8" s="307">
        <v>0</v>
      </c>
      <c r="K8" s="307">
        <v>0</v>
      </c>
      <c r="L8" s="308">
        <v>0</v>
      </c>
      <c r="M8" s="308">
        <v>0</v>
      </c>
      <c r="N8" s="308">
        <v>0</v>
      </c>
      <c r="O8" s="309">
        <v>0</v>
      </c>
    </row>
    <row r="9" spans="1:41" ht="12.75" x14ac:dyDescent="0.2">
      <c r="B9" s="387" t="s">
        <v>51</v>
      </c>
      <c r="C9" s="388"/>
      <c r="D9" s="310" t="s">
        <v>97</v>
      </c>
      <c r="E9" s="311">
        <v>0</v>
      </c>
      <c r="F9" s="312" t="s">
        <v>97</v>
      </c>
      <c r="G9" s="313">
        <v>0</v>
      </c>
      <c r="H9" s="314">
        <v>0</v>
      </c>
      <c r="I9" s="311">
        <v>0</v>
      </c>
      <c r="J9" s="311" t="s">
        <v>97</v>
      </c>
      <c r="K9" s="311" t="s">
        <v>97</v>
      </c>
      <c r="L9" s="311">
        <v>0</v>
      </c>
      <c r="M9" s="311" t="s">
        <v>97</v>
      </c>
      <c r="N9" s="312">
        <v>0</v>
      </c>
      <c r="O9" s="315" t="s">
        <v>97</v>
      </c>
    </row>
    <row r="10" spans="1:41" ht="12.75" x14ac:dyDescent="0.2">
      <c r="B10" s="384" t="s">
        <v>52</v>
      </c>
      <c r="C10" s="48" t="s">
        <v>48</v>
      </c>
      <c r="D10" s="369">
        <v>1329639.1599999999</v>
      </c>
      <c r="E10" s="316">
        <v>0</v>
      </c>
      <c r="F10" s="317">
        <v>1329639.1599999999</v>
      </c>
      <c r="G10" s="318">
        <v>0</v>
      </c>
      <c r="H10" s="319">
        <v>0</v>
      </c>
      <c r="I10" s="372">
        <v>0</v>
      </c>
      <c r="J10" s="372">
        <v>0</v>
      </c>
      <c r="K10" s="320">
        <v>108248.79</v>
      </c>
      <c r="L10" s="321">
        <v>0</v>
      </c>
      <c r="M10" s="321">
        <v>108248.79</v>
      </c>
      <c r="N10" s="321">
        <v>0</v>
      </c>
      <c r="O10" s="322">
        <v>0</v>
      </c>
    </row>
    <row r="11" spans="1:41" ht="12.75" x14ac:dyDescent="0.2">
      <c r="B11" s="385"/>
      <c r="C11" s="30" t="s">
        <v>47</v>
      </c>
      <c r="D11" s="295" t="s">
        <v>97</v>
      </c>
      <c r="E11" s="296" t="s">
        <v>97</v>
      </c>
      <c r="F11" s="297">
        <v>1543415.75</v>
      </c>
      <c r="G11" s="298">
        <v>0</v>
      </c>
      <c r="H11" s="299">
        <v>0</v>
      </c>
      <c r="I11" s="300">
        <v>0</v>
      </c>
      <c r="J11" s="300" t="s">
        <v>97</v>
      </c>
      <c r="K11" s="300">
        <v>272046.65000000002</v>
      </c>
      <c r="L11" s="301">
        <v>46.2</v>
      </c>
      <c r="M11" s="301">
        <v>272000.45</v>
      </c>
      <c r="N11" s="301">
        <v>0</v>
      </c>
      <c r="O11" s="302" t="s">
        <v>97</v>
      </c>
    </row>
    <row r="12" spans="1:41" ht="12.75" x14ac:dyDescent="0.2">
      <c r="B12" s="385"/>
      <c r="C12" s="55" t="s">
        <v>49</v>
      </c>
      <c r="D12" s="378">
        <v>163720.16</v>
      </c>
      <c r="E12" s="323">
        <v>0</v>
      </c>
      <c r="F12" s="324">
        <v>163720.16</v>
      </c>
      <c r="G12" s="331">
        <v>0</v>
      </c>
      <c r="H12" s="332">
        <v>0</v>
      </c>
      <c r="I12" s="333">
        <v>0</v>
      </c>
      <c r="J12" s="333">
        <v>0</v>
      </c>
      <c r="K12" s="333">
        <v>5158.7700000000004</v>
      </c>
      <c r="L12" s="334">
        <v>0</v>
      </c>
      <c r="M12" s="334">
        <v>5158.7700000000004</v>
      </c>
      <c r="N12" s="334">
        <v>0</v>
      </c>
      <c r="O12" s="335">
        <v>0</v>
      </c>
    </row>
    <row r="13" spans="1:41" ht="12.75" x14ac:dyDescent="0.2">
      <c r="B13" s="385"/>
      <c r="C13" s="30" t="s">
        <v>50</v>
      </c>
      <c r="D13" s="369" t="s">
        <v>97</v>
      </c>
      <c r="E13" s="349" t="s">
        <v>97</v>
      </c>
      <c r="F13" s="375" t="s">
        <v>97</v>
      </c>
      <c r="G13" s="370">
        <v>0</v>
      </c>
      <c r="H13" s="371">
        <v>0</v>
      </c>
      <c r="I13" s="372">
        <v>0</v>
      </c>
      <c r="J13" s="372" t="s">
        <v>97</v>
      </c>
      <c r="K13" s="372" t="s">
        <v>97</v>
      </c>
      <c r="L13" s="373">
        <v>0</v>
      </c>
      <c r="M13" s="373" t="s">
        <v>97</v>
      </c>
      <c r="N13" s="373">
        <v>0</v>
      </c>
      <c r="O13" s="374">
        <v>0</v>
      </c>
    </row>
    <row r="14" spans="1:41" ht="12.75" x14ac:dyDescent="0.2">
      <c r="B14" s="387" t="s">
        <v>51</v>
      </c>
      <c r="C14" s="388"/>
      <c r="D14" s="310" t="s">
        <v>97</v>
      </c>
      <c r="E14" s="339" t="s">
        <v>97</v>
      </c>
      <c r="F14" s="339">
        <v>3036775.0700000003</v>
      </c>
      <c r="G14" s="328">
        <v>0</v>
      </c>
      <c r="H14" s="337">
        <v>0</v>
      </c>
      <c r="I14" s="337">
        <v>0</v>
      </c>
      <c r="J14" s="337" t="s">
        <v>97</v>
      </c>
      <c r="K14" s="337" t="s">
        <v>97</v>
      </c>
      <c r="L14" s="337">
        <v>46.2</v>
      </c>
      <c r="M14" s="337">
        <v>385408.01</v>
      </c>
      <c r="N14" s="337">
        <v>0</v>
      </c>
      <c r="O14" s="347" t="s">
        <v>97</v>
      </c>
      <c r="P14" s="283"/>
    </row>
    <row r="15" spans="1:41" ht="12.75" x14ac:dyDescent="0.2">
      <c r="B15" s="384" t="s">
        <v>46</v>
      </c>
      <c r="C15" s="48" t="s">
        <v>48</v>
      </c>
      <c r="D15" s="295">
        <v>262173644.53</v>
      </c>
      <c r="E15" s="316">
        <v>32433348.25</v>
      </c>
      <c r="F15" s="317">
        <v>229740296.28</v>
      </c>
      <c r="G15" s="318">
        <v>30430.720000000001</v>
      </c>
      <c r="H15" s="319">
        <v>40859.85</v>
      </c>
      <c r="I15" s="320" t="s">
        <v>97</v>
      </c>
      <c r="J15" s="320">
        <v>75042</v>
      </c>
      <c r="K15" s="320">
        <v>31953596.32</v>
      </c>
      <c r="L15" s="321">
        <v>0</v>
      </c>
      <c r="M15" s="321">
        <v>31953596.32</v>
      </c>
      <c r="N15" s="321">
        <v>99.1</v>
      </c>
      <c r="O15" s="322" t="s">
        <v>97</v>
      </c>
    </row>
    <row r="16" spans="1:41" ht="12.75" x14ac:dyDescent="0.2">
      <c r="B16" s="385"/>
      <c r="C16" s="30" t="s">
        <v>47</v>
      </c>
      <c r="D16" s="295">
        <v>193543786.78999999</v>
      </c>
      <c r="E16" s="296">
        <v>9118932.6699999999</v>
      </c>
      <c r="F16" s="297">
        <v>184424854.12</v>
      </c>
      <c r="G16" s="298">
        <v>8082.33</v>
      </c>
      <c r="H16" s="299">
        <v>7502.1</v>
      </c>
      <c r="I16" s="300">
        <v>24288.400000000001</v>
      </c>
      <c r="J16" s="300">
        <v>19734.96</v>
      </c>
      <c r="K16" s="300">
        <v>27638768.32</v>
      </c>
      <c r="L16" s="301">
        <v>4039.88</v>
      </c>
      <c r="M16" s="301">
        <v>27634728.440000001</v>
      </c>
      <c r="N16" s="301">
        <v>874.69</v>
      </c>
      <c r="O16" s="302">
        <v>53.76</v>
      </c>
    </row>
    <row r="17" spans="2:16" s="13" customFormat="1" ht="12.75" x14ac:dyDescent="0.2">
      <c r="B17" s="385"/>
      <c r="C17" s="30" t="s">
        <v>49</v>
      </c>
      <c r="D17" s="295">
        <v>131502623.73999999</v>
      </c>
      <c r="E17" s="296">
        <v>6817863.8099999996</v>
      </c>
      <c r="F17" s="297">
        <v>124684759.93000001</v>
      </c>
      <c r="G17" s="298">
        <v>96577.73</v>
      </c>
      <c r="H17" s="299">
        <v>5643.45</v>
      </c>
      <c r="I17" s="300" t="s">
        <v>97</v>
      </c>
      <c r="J17" s="300">
        <v>12469.38</v>
      </c>
      <c r="K17" s="300">
        <v>17349059.129999999</v>
      </c>
      <c r="L17" s="301">
        <v>0</v>
      </c>
      <c r="M17" s="301">
        <v>17349059.129999999</v>
      </c>
      <c r="N17" s="301">
        <v>0</v>
      </c>
      <c r="O17" s="302">
        <v>0</v>
      </c>
    </row>
    <row r="18" spans="2:16" s="13" customFormat="1" ht="12.75" x14ac:dyDescent="0.2">
      <c r="B18" s="386"/>
      <c r="C18" s="55" t="s">
        <v>50</v>
      </c>
      <c r="D18" s="295">
        <v>123398097.23999999</v>
      </c>
      <c r="E18" s="296">
        <v>6421699.3300000001</v>
      </c>
      <c r="F18" s="297">
        <v>116976397.91</v>
      </c>
      <c r="G18" s="331">
        <v>270558.92</v>
      </c>
      <c r="H18" s="332">
        <v>1205.1099999999999</v>
      </c>
      <c r="I18" s="333" t="s">
        <v>97</v>
      </c>
      <c r="J18" s="333" t="s">
        <v>97</v>
      </c>
      <c r="K18" s="333">
        <v>7494886.5599999996</v>
      </c>
      <c r="L18" s="334">
        <v>0</v>
      </c>
      <c r="M18" s="334">
        <v>7494886.5599999996</v>
      </c>
      <c r="N18" s="334">
        <v>0</v>
      </c>
      <c r="O18" s="335">
        <v>0</v>
      </c>
    </row>
    <row r="19" spans="2:16" s="13" customFormat="1" ht="12.75" x14ac:dyDescent="0.2">
      <c r="B19" s="387" t="s">
        <v>51</v>
      </c>
      <c r="C19" s="388"/>
      <c r="D19" s="336">
        <v>710618152.29999995</v>
      </c>
      <c r="E19" s="337">
        <v>54791844.060000002</v>
      </c>
      <c r="F19" s="338">
        <v>655826308.23999989</v>
      </c>
      <c r="G19" s="336">
        <v>405649.69999999995</v>
      </c>
      <c r="H19" s="337">
        <v>55210.509999999995</v>
      </c>
      <c r="I19" s="337">
        <v>27437.45</v>
      </c>
      <c r="J19" s="337" t="s">
        <v>97</v>
      </c>
      <c r="K19" s="337">
        <v>84436310.329999998</v>
      </c>
      <c r="L19" s="337">
        <v>4039.88</v>
      </c>
      <c r="M19" s="337">
        <v>84432270.450000003</v>
      </c>
      <c r="N19" s="337">
        <v>973.79000000000008</v>
      </c>
      <c r="O19" s="339" t="s">
        <v>97</v>
      </c>
      <c r="P19" s="283"/>
    </row>
    <row r="20" spans="2:16" s="13" customFormat="1" ht="12.75" x14ac:dyDescent="0.2">
      <c r="B20" s="384" t="s">
        <v>53</v>
      </c>
      <c r="C20" s="68" t="s">
        <v>48</v>
      </c>
      <c r="D20" s="295" t="s">
        <v>97</v>
      </c>
      <c r="E20" s="340" t="s">
        <v>97</v>
      </c>
      <c r="F20" s="341">
        <v>5444301.3399999999</v>
      </c>
      <c r="G20" s="342">
        <v>0</v>
      </c>
      <c r="H20" s="343">
        <v>0</v>
      </c>
      <c r="I20" s="344">
        <v>0</v>
      </c>
      <c r="J20" s="344" t="s">
        <v>97</v>
      </c>
      <c r="K20" s="344">
        <v>4707611.49</v>
      </c>
      <c r="L20" s="345">
        <v>0</v>
      </c>
      <c r="M20" s="345">
        <v>4707611.49</v>
      </c>
      <c r="N20" s="345">
        <v>0</v>
      </c>
      <c r="O20" s="346">
        <v>0</v>
      </c>
    </row>
    <row r="21" spans="2:16" s="13" customFormat="1" ht="12.75" x14ac:dyDescent="0.2">
      <c r="B21" s="385"/>
      <c r="C21" s="377" t="s">
        <v>47</v>
      </c>
      <c r="D21" s="378" t="s">
        <v>97</v>
      </c>
      <c r="E21" s="324" t="s">
        <v>97</v>
      </c>
      <c r="F21" s="350">
        <v>130072390.36</v>
      </c>
      <c r="G21" s="332">
        <v>0</v>
      </c>
      <c r="H21" s="332">
        <v>0</v>
      </c>
      <c r="I21" s="333" t="s">
        <v>97</v>
      </c>
      <c r="J21" s="333">
        <v>291005.46000000002</v>
      </c>
      <c r="K21" s="333">
        <v>143216466.66999999</v>
      </c>
      <c r="L21" s="334">
        <v>5846.01</v>
      </c>
      <c r="M21" s="334">
        <v>143210620.66</v>
      </c>
      <c r="N21" s="334">
        <v>0</v>
      </c>
      <c r="O21" s="335">
        <v>0</v>
      </c>
    </row>
    <row r="22" spans="2:16" s="13" customFormat="1" ht="12.75" x14ac:dyDescent="0.2">
      <c r="B22" s="385"/>
      <c r="C22" s="68" t="s">
        <v>49</v>
      </c>
      <c r="D22" s="295">
        <v>9907802.1400000006</v>
      </c>
      <c r="E22" s="297">
        <v>567481.85</v>
      </c>
      <c r="F22" s="361">
        <v>9340320.2899999991</v>
      </c>
      <c r="G22" s="299">
        <v>0</v>
      </c>
      <c r="H22" s="299">
        <v>0</v>
      </c>
      <c r="I22" s="300">
        <v>0</v>
      </c>
      <c r="J22" s="300">
        <v>29947.51</v>
      </c>
      <c r="K22" s="300">
        <v>10324366.67</v>
      </c>
      <c r="L22" s="301">
        <v>0</v>
      </c>
      <c r="M22" s="301">
        <v>10324366.67</v>
      </c>
      <c r="N22" s="301">
        <v>0</v>
      </c>
      <c r="O22" s="302">
        <v>0</v>
      </c>
    </row>
    <row r="23" spans="2:16" s="13" customFormat="1" ht="12.75" x14ac:dyDescent="0.2">
      <c r="B23" s="386"/>
      <c r="C23" s="377" t="s">
        <v>50</v>
      </c>
      <c r="D23" s="378">
        <v>0</v>
      </c>
      <c r="E23" s="324">
        <v>0</v>
      </c>
      <c r="F23" s="379">
        <v>0</v>
      </c>
      <c r="G23" s="332">
        <v>0</v>
      </c>
      <c r="H23" s="332">
        <v>0</v>
      </c>
      <c r="I23" s="333">
        <v>0</v>
      </c>
      <c r="J23" s="333">
        <v>0</v>
      </c>
      <c r="K23" s="333">
        <v>0</v>
      </c>
      <c r="L23" s="334">
        <v>0</v>
      </c>
      <c r="M23" s="334">
        <v>0</v>
      </c>
      <c r="N23" s="334">
        <v>0</v>
      </c>
      <c r="O23" s="335">
        <v>0</v>
      </c>
    </row>
    <row r="24" spans="2:16" s="13" customFormat="1" ht="12.75" x14ac:dyDescent="0.2">
      <c r="B24" s="387" t="s">
        <v>51</v>
      </c>
      <c r="C24" s="388"/>
      <c r="D24" s="310">
        <v>149364659.93999997</v>
      </c>
      <c r="E24" s="339">
        <v>4507647.9499999993</v>
      </c>
      <c r="F24" s="338">
        <v>144857011.98999998</v>
      </c>
      <c r="G24" s="337">
        <v>0</v>
      </c>
      <c r="H24" s="337">
        <v>0</v>
      </c>
      <c r="I24" s="337" t="s">
        <v>97</v>
      </c>
      <c r="J24" s="337" t="s">
        <v>97</v>
      </c>
      <c r="K24" s="337">
        <v>158248444.82999998</v>
      </c>
      <c r="L24" s="337">
        <v>5846.01</v>
      </c>
      <c r="M24" s="337">
        <v>158242598.81999999</v>
      </c>
      <c r="N24" s="337">
        <v>0</v>
      </c>
      <c r="O24" s="347">
        <v>0</v>
      </c>
    </row>
    <row r="25" spans="2:16" s="13" customFormat="1" ht="12.75" x14ac:dyDescent="0.2">
      <c r="B25" s="384" t="s">
        <v>54</v>
      </c>
      <c r="C25" s="30" t="s">
        <v>48</v>
      </c>
      <c r="D25" s="348" t="s">
        <v>97</v>
      </c>
      <c r="E25" s="300" t="s">
        <v>97</v>
      </c>
      <c r="F25" s="301">
        <v>0</v>
      </c>
      <c r="G25" s="298">
        <v>0</v>
      </c>
      <c r="H25" s="299">
        <v>0</v>
      </c>
      <c r="I25" s="300">
        <v>0</v>
      </c>
      <c r="J25" s="300" t="s">
        <v>97</v>
      </c>
      <c r="K25" s="300">
        <v>0</v>
      </c>
      <c r="L25" s="301">
        <v>0</v>
      </c>
      <c r="M25" s="301">
        <v>0</v>
      </c>
      <c r="N25" s="301">
        <v>0</v>
      </c>
      <c r="O25" s="302">
        <v>0</v>
      </c>
    </row>
    <row r="26" spans="2:16" s="13" customFormat="1" ht="12.75" x14ac:dyDescent="0.2">
      <c r="B26" s="385"/>
      <c r="C26" s="30" t="s">
        <v>47</v>
      </c>
      <c r="D26" s="348" t="s">
        <v>97</v>
      </c>
      <c r="E26" s="300" t="s">
        <v>97</v>
      </c>
      <c r="F26" s="301">
        <v>0</v>
      </c>
      <c r="G26" s="298">
        <v>0</v>
      </c>
      <c r="H26" s="299">
        <v>0</v>
      </c>
      <c r="I26" s="300">
        <v>0</v>
      </c>
      <c r="J26" s="300" t="s">
        <v>97</v>
      </c>
      <c r="K26" s="300">
        <v>0</v>
      </c>
      <c r="L26" s="301">
        <v>0</v>
      </c>
      <c r="M26" s="301">
        <v>0</v>
      </c>
      <c r="N26" s="301">
        <v>0</v>
      </c>
      <c r="O26" s="302">
        <v>0</v>
      </c>
    </row>
    <row r="27" spans="2:16" s="13" customFormat="1" ht="12.75" x14ac:dyDescent="0.2">
      <c r="B27" s="385"/>
      <c r="C27" s="35" t="s">
        <v>49</v>
      </c>
      <c r="D27" s="295">
        <v>0</v>
      </c>
      <c r="E27" s="296">
        <v>0</v>
      </c>
      <c r="F27" s="297">
        <v>0</v>
      </c>
      <c r="G27" s="298">
        <v>0</v>
      </c>
      <c r="H27" s="299">
        <v>0</v>
      </c>
      <c r="I27" s="300">
        <v>0</v>
      </c>
      <c r="J27" s="300">
        <v>0</v>
      </c>
      <c r="K27" s="300">
        <v>0</v>
      </c>
      <c r="L27" s="301">
        <v>0</v>
      </c>
      <c r="M27" s="301">
        <v>0</v>
      </c>
      <c r="N27" s="301">
        <v>0</v>
      </c>
      <c r="O27" s="302">
        <v>0</v>
      </c>
    </row>
    <row r="28" spans="2:16" s="13" customFormat="1" ht="12.75" x14ac:dyDescent="0.2">
      <c r="B28" s="386"/>
      <c r="C28" s="55" t="s">
        <v>50</v>
      </c>
      <c r="D28" s="295">
        <v>0</v>
      </c>
      <c r="E28" s="349">
        <v>0</v>
      </c>
      <c r="F28" s="350">
        <v>0</v>
      </c>
      <c r="G28" s="351">
        <v>0</v>
      </c>
      <c r="H28" s="352">
        <v>0</v>
      </c>
      <c r="I28" s="327">
        <v>0</v>
      </c>
      <c r="J28" s="327">
        <v>0</v>
      </c>
      <c r="K28" s="327">
        <v>0</v>
      </c>
      <c r="L28" s="353">
        <v>0</v>
      </c>
      <c r="M28" s="353">
        <v>0</v>
      </c>
      <c r="N28" s="353">
        <v>0</v>
      </c>
      <c r="O28" s="354">
        <v>0</v>
      </c>
    </row>
    <row r="29" spans="2:16" s="13" customFormat="1" ht="12.75" x14ac:dyDescent="0.2">
      <c r="B29" s="387" t="s">
        <v>51</v>
      </c>
      <c r="C29" s="388"/>
      <c r="D29" s="355" t="s">
        <v>97</v>
      </c>
      <c r="E29" s="337" t="s">
        <v>97</v>
      </c>
      <c r="F29" s="337">
        <v>0</v>
      </c>
      <c r="G29" s="311">
        <v>0</v>
      </c>
      <c r="H29" s="311">
        <v>0</v>
      </c>
      <c r="I29" s="311">
        <v>0</v>
      </c>
      <c r="J29" s="311" t="s">
        <v>97</v>
      </c>
      <c r="K29" s="311">
        <v>0</v>
      </c>
      <c r="L29" s="311">
        <v>0</v>
      </c>
      <c r="M29" s="311">
        <v>0</v>
      </c>
      <c r="N29" s="311">
        <v>0</v>
      </c>
      <c r="O29" s="315">
        <v>0</v>
      </c>
    </row>
    <row r="30" spans="2:16" s="13" customFormat="1" ht="12.75" x14ac:dyDescent="0.2">
      <c r="B30" s="384" t="s">
        <v>56</v>
      </c>
      <c r="C30" s="30" t="s">
        <v>48</v>
      </c>
      <c r="D30" s="348">
        <v>467345.58</v>
      </c>
      <c r="E30" s="300">
        <v>0</v>
      </c>
      <c r="F30" s="301">
        <v>467345.58</v>
      </c>
      <c r="G30" s="298">
        <v>0</v>
      </c>
      <c r="H30" s="299">
        <v>0</v>
      </c>
      <c r="I30" s="300">
        <v>0</v>
      </c>
      <c r="J30" s="300">
        <v>0</v>
      </c>
      <c r="K30" s="300">
        <v>2241.29</v>
      </c>
      <c r="L30" s="301">
        <v>0</v>
      </c>
      <c r="M30" s="301">
        <v>2241.29</v>
      </c>
      <c r="N30" s="301">
        <v>0</v>
      </c>
      <c r="O30" s="302">
        <v>0</v>
      </c>
    </row>
    <row r="31" spans="2:16" s="13" customFormat="1" ht="12.75" x14ac:dyDescent="0.2">
      <c r="B31" s="385"/>
      <c r="C31" s="30" t="s">
        <v>47</v>
      </c>
      <c r="D31" s="348">
        <v>475251.32</v>
      </c>
      <c r="E31" s="300">
        <v>0</v>
      </c>
      <c r="F31" s="301">
        <v>475251.32</v>
      </c>
      <c r="G31" s="298">
        <v>0</v>
      </c>
      <c r="H31" s="299">
        <v>0</v>
      </c>
      <c r="I31" s="300">
        <v>0</v>
      </c>
      <c r="J31" s="300">
        <v>0</v>
      </c>
      <c r="K31" s="300">
        <v>24511.77</v>
      </c>
      <c r="L31" s="301">
        <v>0</v>
      </c>
      <c r="M31" s="301">
        <v>24511.77</v>
      </c>
      <c r="N31" s="301">
        <v>0</v>
      </c>
      <c r="O31" s="302">
        <v>0</v>
      </c>
    </row>
    <row r="32" spans="2:16" s="13" customFormat="1" ht="12.75" x14ac:dyDescent="0.2">
      <c r="B32" s="385"/>
      <c r="C32" s="35" t="s">
        <v>49</v>
      </c>
      <c r="D32" s="295">
        <v>325988.65999999997</v>
      </c>
      <c r="E32" s="296">
        <v>0</v>
      </c>
      <c r="F32" s="297">
        <v>325988.65999999997</v>
      </c>
      <c r="G32" s="298">
        <v>0</v>
      </c>
      <c r="H32" s="299">
        <v>0</v>
      </c>
      <c r="I32" s="300">
        <v>0</v>
      </c>
      <c r="J32" s="300">
        <v>0</v>
      </c>
      <c r="K32" s="300">
        <v>347.38</v>
      </c>
      <c r="L32" s="301">
        <v>0</v>
      </c>
      <c r="M32" s="301">
        <v>347.38</v>
      </c>
      <c r="N32" s="301">
        <v>0</v>
      </c>
      <c r="O32" s="302">
        <v>0</v>
      </c>
    </row>
    <row r="33" spans="2:15" s="13" customFormat="1" ht="12.75" x14ac:dyDescent="0.2">
      <c r="B33" s="386"/>
      <c r="C33" s="55" t="s">
        <v>50</v>
      </c>
      <c r="D33" s="295" t="s">
        <v>97</v>
      </c>
      <c r="E33" s="349">
        <v>0</v>
      </c>
      <c r="F33" s="350" t="s">
        <v>97</v>
      </c>
      <c r="G33" s="351">
        <v>0</v>
      </c>
      <c r="H33" s="352">
        <v>0</v>
      </c>
      <c r="I33" s="327">
        <v>0</v>
      </c>
      <c r="J33" s="327">
        <v>0</v>
      </c>
      <c r="K33" s="327" t="s">
        <v>97</v>
      </c>
      <c r="L33" s="353">
        <v>0</v>
      </c>
      <c r="M33" s="353" t="s">
        <v>97</v>
      </c>
      <c r="N33" s="353">
        <v>0</v>
      </c>
      <c r="O33" s="354">
        <v>0</v>
      </c>
    </row>
    <row r="34" spans="2:15" s="13" customFormat="1" ht="12.75" x14ac:dyDescent="0.2">
      <c r="B34" s="387" t="s">
        <v>51</v>
      </c>
      <c r="C34" s="388"/>
      <c r="D34" s="355" t="s">
        <v>97</v>
      </c>
      <c r="E34" s="337">
        <v>0</v>
      </c>
      <c r="F34" s="337" t="s">
        <v>97</v>
      </c>
      <c r="G34" s="311">
        <v>0</v>
      </c>
      <c r="H34" s="311">
        <v>0</v>
      </c>
      <c r="I34" s="311">
        <v>0</v>
      </c>
      <c r="J34" s="311">
        <v>0</v>
      </c>
      <c r="K34" s="311" t="s">
        <v>97</v>
      </c>
      <c r="L34" s="311">
        <v>0</v>
      </c>
      <c r="M34" s="311" t="s">
        <v>97</v>
      </c>
      <c r="N34" s="311">
        <v>0</v>
      </c>
      <c r="O34" s="315">
        <v>0</v>
      </c>
    </row>
    <row r="35" spans="2:15" s="13" customFormat="1" ht="12.75" x14ac:dyDescent="0.2">
      <c r="B35" s="384" t="s">
        <v>57</v>
      </c>
      <c r="C35" s="52" t="s">
        <v>48</v>
      </c>
      <c r="D35" s="356">
        <v>269414930.61000001</v>
      </c>
      <c r="E35" s="357">
        <v>32433348.25</v>
      </c>
      <c r="F35" s="358">
        <v>236981582.36000001</v>
      </c>
      <c r="G35" s="356">
        <v>30430.720000000001</v>
      </c>
      <c r="H35" s="356">
        <v>40859.85</v>
      </c>
      <c r="I35" s="356">
        <v>0</v>
      </c>
      <c r="J35" s="356">
        <v>75042</v>
      </c>
      <c r="K35" s="356">
        <v>36771697.890000001</v>
      </c>
      <c r="L35" s="356">
        <v>0</v>
      </c>
      <c r="M35" s="356">
        <v>36771697.890000001</v>
      </c>
      <c r="N35" s="356">
        <v>99.1</v>
      </c>
      <c r="O35" s="359">
        <v>0</v>
      </c>
    </row>
    <row r="36" spans="2:15" s="13" customFormat="1" ht="12.75" x14ac:dyDescent="0.2">
      <c r="B36" s="385"/>
      <c r="C36" s="35" t="s">
        <v>47</v>
      </c>
      <c r="D36" s="360">
        <v>329520062</v>
      </c>
      <c r="E36" s="360">
        <v>13004150.449999999</v>
      </c>
      <c r="F36" s="361">
        <v>316515911.55000001</v>
      </c>
      <c r="G36" s="360">
        <v>8082.33</v>
      </c>
      <c r="H36" s="360">
        <v>7502.1</v>
      </c>
      <c r="I36" s="360">
        <v>24288.400000000001</v>
      </c>
      <c r="J36" s="360">
        <v>310740.42000000004</v>
      </c>
      <c r="K36" s="360">
        <v>171151793.41</v>
      </c>
      <c r="L36" s="360">
        <v>9932.09</v>
      </c>
      <c r="M36" s="360">
        <v>171141861.32000002</v>
      </c>
      <c r="N36" s="360">
        <v>874.69</v>
      </c>
      <c r="O36" s="362">
        <v>53.76</v>
      </c>
    </row>
    <row r="37" spans="2:15" s="13" customFormat="1" ht="12.75" x14ac:dyDescent="0.2">
      <c r="B37" s="385"/>
      <c r="C37" s="35" t="s">
        <v>49</v>
      </c>
      <c r="D37" s="360">
        <v>141900134.69999999</v>
      </c>
      <c r="E37" s="360">
        <v>7385345.6599999992</v>
      </c>
      <c r="F37" s="361">
        <v>134514789.03999999</v>
      </c>
      <c r="G37" s="360">
        <v>96577.73</v>
      </c>
      <c r="H37" s="360">
        <v>5643.45</v>
      </c>
      <c r="I37" s="360">
        <v>0</v>
      </c>
      <c r="J37" s="360">
        <v>42416.89</v>
      </c>
      <c r="K37" s="360">
        <v>27678931.949999999</v>
      </c>
      <c r="L37" s="360">
        <v>0</v>
      </c>
      <c r="M37" s="360">
        <v>27678931.949999999</v>
      </c>
      <c r="N37" s="360">
        <v>0</v>
      </c>
      <c r="O37" s="362">
        <v>0</v>
      </c>
    </row>
    <row r="38" spans="2:15" s="13" customFormat="1" ht="13.5" thickBot="1" x14ac:dyDescent="0.25">
      <c r="B38" s="389"/>
      <c r="C38" s="96" t="s">
        <v>50</v>
      </c>
      <c r="D38" s="363">
        <v>124710226</v>
      </c>
      <c r="E38" s="363">
        <v>6421699.3300000001</v>
      </c>
      <c r="F38" s="364">
        <v>116976397.91</v>
      </c>
      <c r="G38" s="363">
        <v>270558.92</v>
      </c>
      <c r="H38" s="363">
        <v>1205.1099999999999</v>
      </c>
      <c r="I38" s="363">
        <v>0</v>
      </c>
      <c r="J38" s="363">
        <v>0</v>
      </c>
      <c r="K38" s="363">
        <v>7494886.5599999996</v>
      </c>
      <c r="L38" s="363">
        <v>0</v>
      </c>
      <c r="M38" s="363">
        <v>7494886.5599999996</v>
      </c>
      <c r="N38" s="363">
        <v>0</v>
      </c>
      <c r="O38" s="365">
        <v>0</v>
      </c>
    </row>
    <row r="39" spans="2:15" s="13" customFormat="1" ht="13.5" thickBot="1" x14ac:dyDescent="0.25">
      <c r="B39" s="390" t="s">
        <v>58</v>
      </c>
      <c r="C39" s="391"/>
      <c r="D39" s="366">
        <v>865545353.30999994</v>
      </c>
      <c r="E39" s="366">
        <v>59244543.689999998</v>
      </c>
      <c r="F39" s="366">
        <v>804988680.86000001</v>
      </c>
      <c r="G39" s="367">
        <v>405649.69999999995</v>
      </c>
      <c r="H39" s="368">
        <v>55210.509999999995</v>
      </c>
      <c r="I39" s="368">
        <v>24288.400000000001</v>
      </c>
      <c r="J39" s="368">
        <v>428199.31000000006</v>
      </c>
      <c r="K39" s="368">
        <v>243097309.81</v>
      </c>
      <c r="L39" s="368">
        <v>9932.09</v>
      </c>
      <c r="M39" s="368">
        <v>243087377.72000003</v>
      </c>
      <c r="N39" s="368">
        <v>973.79000000000008</v>
      </c>
      <c r="O39" s="376">
        <v>53.76</v>
      </c>
    </row>
    <row r="40" spans="2:15" s="13" customFormat="1" ht="12" thickTop="1" x14ac:dyDescent="0.2"/>
    <row r="41" spans="2:15" s="13" customFormat="1" ht="12.75" x14ac:dyDescent="0.2">
      <c r="B41" s="282" t="s">
        <v>59</v>
      </c>
    </row>
    <row r="42" spans="2:15" s="13" customFormat="1" ht="12.75" x14ac:dyDescent="0.2">
      <c r="B42" s="282" t="s">
        <v>98</v>
      </c>
    </row>
    <row r="43" spans="2:15" s="13" customFormat="1" x14ac:dyDescent="0.2"/>
    <row r="44" spans="2:15" s="13" customFormat="1" x14ac:dyDescent="0.2"/>
    <row r="45" spans="2:15" s="13" customFormat="1" x14ac:dyDescent="0.2"/>
    <row r="46" spans="2:15" s="13" customFormat="1" x14ac:dyDescent="0.2"/>
    <row r="47" spans="2:15" s="13" customFormat="1" x14ac:dyDescent="0.2"/>
    <row r="48" spans="2:15" s="13" customFormat="1" x14ac:dyDescent="0.2"/>
    <row r="49" s="13" customFormat="1" x14ac:dyDescent="0.2"/>
    <row r="50" s="13" customFormat="1" x14ac:dyDescent="0.2"/>
  </sheetData>
  <mergeCells count="19">
    <mergeCell ref="B5:B8"/>
    <mergeCell ref="B1:O1"/>
    <mergeCell ref="B3:B4"/>
    <mergeCell ref="C3:C4"/>
    <mergeCell ref="D3:F3"/>
    <mergeCell ref="G3:O3"/>
    <mergeCell ref="B39:C39"/>
    <mergeCell ref="B9:C9"/>
    <mergeCell ref="B10:B13"/>
    <mergeCell ref="B14:C14"/>
    <mergeCell ref="B15:B18"/>
    <mergeCell ref="B19:C19"/>
    <mergeCell ref="B24:C24"/>
    <mergeCell ref="B20:B23"/>
    <mergeCell ref="B25:B28"/>
    <mergeCell ref="B29:C29"/>
    <mergeCell ref="B30:B33"/>
    <mergeCell ref="B34:C34"/>
    <mergeCell ref="B35:B38"/>
  </mergeCells>
  <printOptions horizontalCentered="1"/>
  <pageMargins left="0" right="0" top="0.78740157480314965" bottom="0.98425196850393704" header="0" footer="0"/>
  <pageSetup paperSize="9" scale="56" orientation="landscape" verticalDpi="9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71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84245865.179700017</v>
      </c>
      <c r="E5" s="129">
        <v>9225249.8286000043</v>
      </c>
      <c r="F5" s="130">
        <v>71229719.669699997</v>
      </c>
      <c r="G5" s="122">
        <v>28175.43</v>
      </c>
      <c r="H5" s="131"/>
      <c r="I5" s="26">
        <v>8026.7699999999995</v>
      </c>
      <c r="J5" s="26">
        <v>75024.338999999993</v>
      </c>
      <c r="K5" s="129">
        <v>16492832.75</v>
      </c>
      <c r="L5" s="24"/>
      <c r="M5" s="29">
        <v>60.760000000000005</v>
      </c>
    </row>
    <row r="6" spans="2:13" ht="12.75" x14ac:dyDescent="0.2">
      <c r="B6" s="385"/>
      <c r="C6" s="30" t="s">
        <v>48</v>
      </c>
      <c r="D6" s="132">
        <v>112641627.8408</v>
      </c>
      <c r="E6" s="133">
        <v>33189321.296000004</v>
      </c>
      <c r="F6" s="134">
        <v>93007248.390799984</v>
      </c>
      <c r="G6" s="53">
        <v>432760</v>
      </c>
      <c r="H6" s="135"/>
      <c r="I6" s="32">
        <v>2027.163</v>
      </c>
      <c r="J6" s="32">
        <v>75927.793000000005</v>
      </c>
      <c r="K6" s="133">
        <v>24215926.889999997</v>
      </c>
      <c r="L6" s="30"/>
      <c r="M6" s="35">
        <v>15.35</v>
      </c>
    </row>
    <row r="7" spans="2:13" ht="12.75" x14ac:dyDescent="0.2">
      <c r="B7" s="385"/>
      <c r="C7" s="30" t="s">
        <v>49</v>
      </c>
      <c r="D7" s="132">
        <v>44275039.829500005</v>
      </c>
      <c r="E7" s="133">
        <v>10098328.242600001</v>
      </c>
      <c r="F7" s="134">
        <v>41246718.579499997</v>
      </c>
      <c r="G7" s="53">
        <v>78758</v>
      </c>
      <c r="H7" s="135"/>
      <c r="I7" s="32">
        <v>191.40699999999998</v>
      </c>
      <c r="J7" s="32">
        <v>7595.6219999999994</v>
      </c>
      <c r="K7" s="133">
        <v>12289215.149999999</v>
      </c>
      <c r="L7" s="30"/>
      <c r="M7" s="35">
        <v>5.6000000000000001E-2</v>
      </c>
    </row>
    <row r="8" spans="2:13" ht="12.75" x14ac:dyDescent="0.2">
      <c r="B8" s="385"/>
      <c r="C8" s="36" t="s">
        <v>50</v>
      </c>
      <c r="D8" s="136">
        <v>62460267.650000006</v>
      </c>
      <c r="E8" s="137">
        <v>1049027.6927999966</v>
      </c>
      <c r="F8" s="138">
        <v>62387573.550000004</v>
      </c>
      <c r="G8" s="58">
        <v>9474</v>
      </c>
      <c r="H8" s="139"/>
      <c r="I8" s="37"/>
      <c r="J8" s="37"/>
      <c r="K8" s="137">
        <v>4336274.7300000004</v>
      </c>
      <c r="L8" s="36"/>
      <c r="M8" s="40">
        <v>2.3999999999999997E-2</v>
      </c>
    </row>
    <row r="9" spans="2:13" ht="12.75" x14ac:dyDescent="0.2">
      <c r="B9" s="410"/>
      <c r="C9" s="41" t="s">
        <v>51</v>
      </c>
      <c r="D9" s="140">
        <v>303622800.5</v>
      </c>
      <c r="E9" s="141">
        <v>53561927.060000062</v>
      </c>
      <c r="F9" s="142">
        <v>267871260.19</v>
      </c>
      <c r="G9" s="45">
        <v>549167.42999999993</v>
      </c>
      <c r="H9" s="143"/>
      <c r="I9" s="43">
        <v>10245.34</v>
      </c>
      <c r="J9" s="43">
        <v>158547.75400000002</v>
      </c>
      <c r="K9" s="141">
        <v>57334249.519999996</v>
      </c>
      <c r="L9" s="44"/>
      <c r="M9" s="47">
        <v>76.19</v>
      </c>
    </row>
    <row r="10" spans="2:13" ht="12.75" x14ac:dyDescent="0.2">
      <c r="B10" s="384" t="s">
        <v>52</v>
      </c>
      <c r="C10" s="48" t="s">
        <v>47</v>
      </c>
      <c r="D10" s="144">
        <v>753518.34</v>
      </c>
      <c r="E10" s="145">
        <v>10500</v>
      </c>
      <c r="F10" s="146">
        <v>753518.34</v>
      </c>
      <c r="G10" s="50"/>
      <c r="H10" s="147"/>
      <c r="I10" s="49"/>
      <c r="J10" s="49">
        <v>18.062999999999999</v>
      </c>
      <c r="K10" s="145">
        <v>73767.600000000006</v>
      </c>
      <c r="L10" s="48"/>
      <c r="M10" s="52">
        <v>6.0179999999999998</v>
      </c>
    </row>
    <row r="11" spans="2:13" ht="12.75" x14ac:dyDescent="0.2">
      <c r="B11" s="385"/>
      <c r="C11" s="30" t="s">
        <v>48</v>
      </c>
      <c r="D11" s="132">
        <v>979895.39800000004</v>
      </c>
      <c r="E11" s="133"/>
      <c r="F11" s="134">
        <v>979895.39800000004</v>
      </c>
      <c r="G11" s="53"/>
      <c r="H11" s="135"/>
      <c r="I11" s="32"/>
      <c r="J11" s="32">
        <v>30.888000000000002</v>
      </c>
      <c r="K11" s="133">
        <v>78282.2</v>
      </c>
      <c r="L11" s="30"/>
      <c r="M11" s="35"/>
    </row>
    <row r="12" spans="2:13" ht="12.75" x14ac:dyDescent="0.2">
      <c r="B12" s="385"/>
      <c r="C12" s="30" t="s">
        <v>49</v>
      </c>
      <c r="D12" s="148">
        <v>75956.822</v>
      </c>
      <c r="E12" s="149">
        <v>42000</v>
      </c>
      <c r="F12" s="150">
        <v>50456.822</v>
      </c>
      <c r="G12" s="53"/>
      <c r="H12" s="135"/>
      <c r="I12" s="32"/>
      <c r="J12" s="32">
        <v>857.72199999999998</v>
      </c>
      <c r="K12" s="133">
        <v>1970.2</v>
      </c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1809370.56</v>
      </c>
      <c r="E14" s="141">
        <v>52500</v>
      </c>
      <c r="F14" s="142">
        <v>1783870.56</v>
      </c>
      <c r="G14" s="110"/>
      <c r="H14" s="154"/>
      <c r="I14" s="60"/>
      <c r="J14" s="60">
        <v>906.673</v>
      </c>
      <c r="K14" s="155">
        <v>154020</v>
      </c>
      <c r="L14" s="112"/>
      <c r="M14" s="61">
        <v>6.0179999999999998</v>
      </c>
    </row>
    <row r="15" spans="2:13" ht="12.75" x14ac:dyDescent="0.2">
      <c r="B15" s="384" t="s">
        <v>53</v>
      </c>
      <c r="C15" s="48" t="s">
        <v>47</v>
      </c>
      <c r="D15" s="144">
        <v>104824842.92420012</v>
      </c>
      <c r="E15" s="145">
        <v>1610020.1400000155</v>
      </c>
      <c r="F15" s="146">
        <v>104212701.6642001</v>
      </c>
      <c r="G15" s="50"/>
      <c r="H15" s="147"/>
      <c r="I15" s="49"/>
      <c r="J15" s="49">
        <v>95940.845000000001</v>
      </c>
      <c r="K15" s="145">
        <v>154720324.09559986</v>
      </c>
      <c r="L15" s="48"/>
      <c r="M15" s="52">
        <v>0.7</v>
      </c>
    </row>
    <row r="16" spans="2:13" ht="12.75" x14ac:dyDescent="0.2">
      <c r="B16" s="385" t="s">
        <v>53</v>
      </c>
      <c r="C16" s="30" t="s">
        <v>48</v>
      </c>
      <c r="D16" s="132">
        <v>6731195.2263999991</v>
      </c>
      <c r="E16" s="133">
        <v>688078</v>
      </c>
      <c r="F16" s="134">
        <v>5883578.2263999991</v>
      </c>
      <c r="G16" s="53"/>
      <c r="H16" s="135"/>
      <c r="I16" s="32">
        <v>32200</v>
      </c>
      <c r="J16" s="32">
        <v>138480</v>
      </c>
      <c r="K16" s="133">
        <v>7857806.1061999984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2245454.0293999999</v>
      </c>
      <c r="E17" s="133"/>
      <c r="F17" s="134">
        <v>2245454.0293999999</v>
      </c>
      <c r="G17" s="53"/>
      <c r="H17" s="135"/>
      <c r="I17" s="32"/>
      <c r="J17" s="32"/>
      <c r="K17" s="133">
        <v>1954111.3082000001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113801492.18000011</v>
      </c>
      <c r="E19" s="158">
        <v>2298098.1400000006</v>
      </c>
      <c r="F19" s="159">
        <v>112341733.92000011</v>
      </c>
      <c r="G19" s="59"/>
      <c r="H19" s="160"/>
      <c r="I19" s="65">
        <v>32200</v>
      </c>
      <c r="J19" s="65">
        <v>234420.84499999997</v>
      </c>
      <c r="K19" s="158">
        <v>164532241.50999981</v>
      </c>
      <c r="L19" s="66"/>
      <c r="M19" s="67">
        <v>0.7</v>
      </c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>
        <v>56250</v>
      </c>
      <c r="E25" s="149"/>
      <c r="F25" s="150">
        <v>56250</v>
      </c>
      <c r="G25" s="71"/>
      <c r="H25" s="164"/>
      <c r="I25" s="69"/>
      <c r="J25" s="69"/>
      <c r="K25" s="162">
        <v>125</v>
      </c>
      <c r="L25" s="70"/>
      <c r="M25" s="73"/>
    </row>
    <row r="26" spans="2:13" ht="12.75" x14ac:dyDescent="0.2">
      <c r="B26" s="385"/>
      <c r="C26" s="30" t="s">
        <v>48</v>
      </c>
      <c r="D26" s="132">
        <v>112500</v>
      </c>
      <c r="E26" s="133"/>
      <c r="F26" s="134">
        <v>112500</v>
      </c>
      <c r="G26" s="53"/>
      <c r="H26" s="135"/>
      <c r="I26" s="32"/>
      <c r="J26" s="32"/>
      <c r="K26" s="133">
        <v>250</v>
      </c>
      <c r="L26" s="30"/>
      <c r="M26" s="35"/>
    </row>
    <row r="27" spans="2:13" ht="12.75" x14ac:dyDescent="0.2">
      <c r="B27" s="385" t="s">
        <v>55</v>
      </c>
      <c r="C27" s="35" t="s">
        <v>49</v>
      </c>
      <c r="D27" s="132">
        <v>56250</v>
      </c>
      <c r="E27" s="133"/>
      <c r="F27" s="134">
        <v>56250</v>
      </c>
      <c r="G27" s="53"/>
      <c r="H27" s="135"/>
      <c r="I27" s="32"/>
      <c r="J27" s="32"/>
      <c r="K27" s="133">
        <v>125</v>
      </c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>
        <v>225000</v>
      </c>
      <c r="E29" s="158"/>
      <c r="F29" s="167">
        <v>225000</v>
      </c>
      <c r="G29" s="171"/>
      <c r="H29" s="172"/>
      <c r="I29" s="173"/>
      <c r="J29" s="173"/>
      <c r="K29" s="141">
        <v>500</v>
      </c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189880476.44390014</v>
      </c>
      <c r="E30" s="156">
        <v>10845769.96860002</v>
      </c>
      <c r="F30" s="149">
        <v>176252189.6739001</v>
      </c>
      <c r="G30" s="62">
        <v>28175.43</v>
      </c>
      <c r="H30" s="156"/>
      <c r="I30" s="54">
        <v>8026.7699999999995</v>
      </c>
      <c r="J30" s="54">
        <v>170983.24699999997</v>
      </c>
      <c r="K30" s="149">
        <v>171287049.44559985</v>
      </c>
      <c r="L30" s="55"/>
      <c r="M30" s="64">
        <v>67.478000000000009</v>
      </c>
    </row>
    <row r="31" spans="2:13" ht="12.75" x14ac:dyDescent="0.2">
      <c r="B31" s="385"/>
      <c r="C31" s="30" t="s">
        <v>48</v>
      </c>
      <c r="D31" s="132">
        <v>120465218.46520001</v>
      </c>
      <c r="E31" s="135">
        <v>33877399.296000004</v>
      </c>
      <c r="F31" s="133">
        <v>99983222.015199989</v>
      </c>
      <c r="G31" s="53">
        <v>432760</v>
      </c>
      <c r="H31" s="135"/>
      <c r="I31" s="32">
        <v>34227.163</v>
      </c>
      <c r="J31" s="32">
        <v>214438.68100000001</v>
      </c>
      <c r="K31" s="133">
        <v>32152265.196199995</v>
      </c>
      <c r="L31" s="30"/>
      <c r="M31" s="35">
        <v>15.35</v>
      </c>
    </row>
    <row r="32" spans="2:13" ht="12.75" x14ac:dyDescent="0.2">
      <c r="B32" s="385"/>
      <c r="C32" s="115" t="s">
        <v>49</v>
      </c>
      <c r="D32" s="132">
        <v>46652700.6809</v>
      </c>
      <c r="E32" s="135">
        <v>10140328.242600001</v>
      </c>
      <c r="F32" s="133">
        <v>43598879.430899993</v>
      </c>
      <c r="G32" s="53">
        <v>78758</v>
      </c>
      <c r="H32" s="135"/>
      <c r="I32" s="32">
        <v>191.40699999999998</v>
      </c>
      <c r="J32" s="32">
        <v>8453.3439999999991</v>
      </c>
      <c r="K32" s="133">
        <v>14245421.658199998</v>
      </c>
      <c r="L32" s="30"/>
      <c r="M32" s="35">
        <v>5.6000000000000001E-2</v>
      </c>
    </row>
    <row r="33" spans="2:13" ht="13.5" thickBot="1" x14ac:dyDescent="0.25">
      <c r="B33" s="385"/>
      <c r="C33" s="116" t="s">
        <v>50</v>
      </c>
      <c r="D33" s="175">
        <v>62460267.650000006</v>
      </c>
      <c r="E33" s="176">
        <v>1049027.6927999966</v>
      </c>
      <c r="F33" s="177">
        <v>62387573.550000004</v>
      </c>
      <c r="G33" s="99">
        <v>9474</v>
      </c>
      <c r="H33" s="176"/>
      <c r="I33" s="98"/>
      <c r="J33" s="98"/>
      <c r="K33" s="177">
        <v>4336274.7300000004</v>
      </c>
      <c r="L33" s="100"/>
      <c r="M33" s="96">
        <v>2.3999999999999997E-2</v>
      </c>
    </row>
    <row r="34" spans="2:13" ht="13.5" thickBot="1" x14ac:dyDescent="0.25">
      <c r="B34" s="411"/>
      <c r="C34" s="118" t="s">
        <v>58</v>
      </c>
      <c r="D34" s="178">
        <v>419458663.24000019</v>
      </c>
      <c r="E34" s="179">
        <v>55912525.199999988</v>
      </c>
      <c r="F34" s="180">
        <v>382221864.67000014</v>
      </c>
      <c r="G34" s="104">
        <v>549167.43000000005</v>
      </c>
      <c r="H34" s="179"/>
      <c r="I34" s="103">
        <v>42445.34</v>
      </c>
      <c r="J34" s="103">
        <v>393875.27199999994</v>
      </c>
      <c r="K34" s="180">
        <v>222021011.02999985</v>
      </c>
      <c r="L34" s="105"/>
      <c r="M34" s="106">
        <v>82.908000000000001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72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70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81811744.498401001</v>
      </c>
      <c r="E5" s="129">
        <v>9225249.8286000043</v>
      </c>
      <c r="F5" s="130">
        <v>69689409.650400996</v>
      </c>
      <c r="G5" s="122">
        <v>119115.35800000001</v>
      </c>
      <c r="H5" s="131"/>
      <c r="I5" s="26">
        <v>3881.67</v>
      </c>
      <c r="J5" s="26">
        <v>79263.899999999994</v>
      </c>
      <c r="K5" s="129">
        <v>17869365.316</v>
      </c>
      <c r="L5" s="24"/>
      <c r="M5" s="29">
        <v>12.147000000000002</v>
      </c>
    </row>
    <row r="6" spans="2:13" ht="12.75" x14ac:dyDescent="0.2">
      <c r="B6" s="385"/>
      <c r="C6" s="30" t="s">
        <v>48</v>
      </c>
      <c r="D6" s="132">
        <v>98277394.576100975</v>
      </c>
      <c r="E6" s="133">
        <v>33189321.296000004</v>
      </c>
      <c r="F6" s="134">
        <v>84996630.314100996</v>
      </c>
      <c r="G6" s="53">
        <v>158470.65919999999</v>
      </c>
      <c r="H6" s="135"/>
      <c r="I6" s="32">
        <v>2004.569</v>
      </c>
      <c r="J6" s="32">
        <v>57713.562480000001</v>
      </c>
      <c r="K6" s="133">
        <v>23639793.384</v>
      </c>
      <c r="L6" s="30"/>
      <c r="M6" s="35">
        <v>19.88</v>
      </c>
    </row>
    <row r="7" spans="2:13" ht="12.75" x14ac:dyDescent="0.2">
      <c r="B7" s="385"/>
      <c r="C7" s="30" t="s">
        <v>49</v>
      </c>
      <c r="D7" s="132">
        <v>40538278.555701002</v>
      </c>
      <c r="E7" s="133">
        <v>10098328.242600001</v>
      </c>
      <c r="F7" s="134">
        <v>37321176.535701007</v>
      </c>
      <c r="G7" s="53">
        <v>81974.919099999999</v>
      </c>
      <c r="H7" s="135"/>
      <c r="I7" s="32">
        <v>536.98099999999999</v>
      </c>
      <c r="J7" s="32">
        <v>6434.0545199999997</v>
      </c>
      <c r="K7" s="133">
        <v>12749023.970000001</v>
      </c>
      <c r="L7" s="30"/>
      <c r="M7" s="35"/>
    </row>
    <row r="8" spans="2:13" ht="12.75" x14ac:dyDescent="0.2">
      <c r="B8" s="385"/>
      <c r="C8" s="36" t="s">
        <v>50</v>
      </c>
      <c r="D8" s="136">
        <v>95964938.399800986</v>
      </c>
      <c r="E8" s="137">
        <v>1049027.6927999966</v>
      </c>
      <c r="F8" s="138">
        <v>95939604.959800988</v>
      </c>
      <c r="G8" s="58">
        <v>3166.8537000000001</v>
      </c>
      <c r="H8" s="139"/>
      <c r="I8" s="37"/>
      <c r="J8" s="37"/>
      <c r="K8" s="137">
        <v>6898921.3100000005</v>
      </c>
      <c r="L8" s="36"/>
      <c r="M8" s="40"/>
    </row>
    <row r="9" spans="2:13" ht="12.75" x14ac:dyDescent="0.2">
      <c r="B9" s="410"/>
      <c r="C9" s="41" t="s">
        <v>51</v>
      </c>
      <c r="D9" s="140">
        <v>316592356.03000402</v>
      </c>
      <c r="E9" s="141">
        <v>53561927.060000062</v>
      </c>
      <c r="F9" s="142">
        <v>287946821.46000397</v>
      </c>
      <c r="G9" s="45">
        <v>362727.79000000004</v>
      </c>
      <c r="H9" s="143"/>
      <c r="I9" s="43">
        <v>6423.2199999999993</v>
      </c>
      <c r="J9" s="43">
        <v>143411.51699999999</v>
      </c>
      <c r="K9" s="141">
        <v>61157103.980000004</v>
      </c>
      <c r="L9" s="44"/>
      <c r="M9" s="47">
        <v>32.027000000000001</v>
      </c>
    </row>
    <row r="10" spans="2:13" ht="12.75" x14ac:dyDescent="0.2">
      <c r="B10" s="384" t="s">
        <v>52</v>
      </c>
      <c r="C10" s="48" t="s">
        <v>47</v>
      </c>
      <c r="D10" s="144">
        <v>610618.02</v>
      </c>
      <c r="E10" s="145">
        <v>10500</v>
      </c>
      <c r="F10" s="146">
        <v>610618.02</v>
      </c>
      <c r="G10" s="50"/>
      <c r="H10" s="147"/>
      <c r="I10" s="49"/>
      <c r="J10" s="49">
        <v>11.5</v>
      </c>
      <c r="K10" s="145">
        <v>75143</v>
      </c>
      <c r="L10" s="48"/>
      <c r="M10" s="52">
        <v>2.754</v>
      </c>
    </row>
    <row r="11" spans="2:13" ht="12.75" x14ac:dyDescent="0.2">
      <c r="B11" s="385"/>
      <c r="C11" s="30" t="s">
        <v>48</v>
      </c>
      <c r="D11" s="132">
        <v>399128</v>
      </c>
      <c r="E11" s="133"/>
      <c r="F11" s="134">
        <v>399128</v>
      </c>
      <c r="G11" s="53"/>
      <c r="H11" s="135"/>
      <c r="I11" s="32"/>
      <c r="J11" s="32"/>
      <c r="K11" s="133">
        <v>20900</v>
      </c>
      <c r="L11" s="30"/>
      <c r="M11" s="35"/>
    </row>
    <row r="12" spans="2:13" ht="12.75" x14ac:dyDescent="0.2">
      <c r="B12" s="385"/>
      <c r="C12" s="30" t="s">
        <v>49</v>
      </c>
      <c r="D12" s="148">
        <v>381000</v>
      </c>
      <c r="E12" s="149">
        <v>42000</v>
      </c>
      <c r="F12" s="150">
        <v>336000</v>
      </c>
      <c r="G12" s="53"/>
      <c r="H12" s="135"/>
      <c r="I12" s="32">
        <v>2500</v>
      </c>
      <c r="J12" s="32"/>
      <c r="K12" s="133">
        <v>11200</v>
      </c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1390746.02</v>
      </c>
      <c r="E14" s="141">
        <v>52500</v>
      </c>
      <c r="F14" s="142">
        <v>1345746.02</v>
      </c>
      <c r="G14" s="110"/>
      <c r="H14" s="154"/>
      <c r="I14" s="60">
        <v>2500</v>
      </c>
      <c r="J14" s="60">
        <v>11.5</v>
      </c>
      <c r="K14" s="155">
        <v>107243</v>
      </c>
      <c r="L14" s="112"/>
      <c r="M14" s="61">
        <v>2.754</v>
      </c>
    </row>
    <row r="15" spans="2:13" ht="12.75" x14ac:dyDescent="0.2">
      <c r="B15" s="384" t="s">
        <v>53</v>
      </c>
      <c r="C15" s="48" t="s">
        <v>47</v>
      </c>
      <c r="D15" s="144">
        <v>118750730.94089995</v>
      </c>
      <c r="E15" s="145">
        <v>1610020.1400000155</v>
      </c>
      <c r="F15" s="146">
        <v>118315686.95889996</v>
      </c>
      <c r="G15" s="50"/>
      <c r="H15" s="147"/>
      <c r="I15" s="49">
        <v>200</v>
      </c>
      <c r="J15" s="49">
        <v>58654.045999999995</v>
      </c>
      <c r="K15" s="145">
        <v>220289919.94360003</v>
      </c>
      <c r="L15" s="48"/>
      <c r="M15" s="52">
        <v>13.273</v>
      </c>
    </row>
    <row r="16" spans="2:13" ht="12.75" x14ac:dyDescent="0.2">
      <c r="B16" s="385" t="s">
        <v>53</v>
      </c>
      <c r="C16" s="30" t="s">
        <v>48</v>
      </c>
      <c r="D16" s="132">
        <v>14699499.839199997</v>
      </c>
      <c r="E16" s="133">
        <v>688078</v>
      </c>
      <c r="F16" s="134">
        <v>13759288.6712</v>
      </c>
      <c r="G16" s="53"/>
      <c r="H16" s="135"/>
      <c r="I16" s="32"/>
      <c r="J16" s="32">
        <v>168470.15000000002</v>
      </c>
      <c r="K16" s="133">
        <v>13837385.886300001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3867317.4499000004</v>
      </c>
      <c r="E17" s="133"/>
      <c r="F17" s="134">
        <v>3867317.4499000004</v>
      </c>
      <c r="G17" s="53"/>
      <c r="H17" s="135"/>
      <c r="I17" s="32"/>
      <c r="J17" s="32"/>
      <c r="K17" s="133">
        <v>3444904.2200999991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137317548.22999996</v>
      </c>
      <c r="E19" s="158">
        <v>2298098.1400000006</v>
      </c>
      <c r="F19" s="159">
        <v>135942293.07999995</v>
      </c>
      <c r="G19" s="59"/>
      <c r="H19" s="160"/>
      <c r="I19" s="65">
        <v>200</v>
      </c>
      <c r="J19" s="65">
        <v>227124.196</v>
      </c>
      <c r="K19" s="158">
        <v>237572210.05000007</v>
      </c>
      <c r="L19" s="66"/>
      <c r="M19" s="67">
        <v>13.273</v>
      </c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5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5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201173093.45930094</v>
      </c>
      <c r="E30" s="156">
        <v>10845769.96860002</v>
      </c>
      <c r="F30" s="149">
        <v>188615714.62930095</v>
      </c>
      <c r="G30" s="62">
        <v>119115.35800000001</v>
      </c>
      <c r="H30" s="156"/>
      <c r="I30" s="54">
        <v>4081.67</v>
      </c>
      <c r="J30" s="54">
        <v>137929.446</v>
      </c>
      <c r="K30" s="149">
        <v>238234428.25960004</v>
      </c>
      <c r="L30" s="55"/>
      <c r="M30" s="64">
        <v>28.173999999999999</v>
      </c>
    </row>
    <row r="31" spans="2:13" ht="12.75" x14ac:dyDescent="0.2">
      <c r="B31" s="385"/>
      <c r="C31" s="30" t="s">
        <v>48</v>
      </c>
      <c r="D31" s="132">
        <v>113376022.41530097</v>
      </c>
      <c r="E31" s="135">
        <v>33877399.296000004</v>
      </c>
      <c r="F31" s="133">
        <v>99155046.985300988</v>
      </c>
      <c r="G31" s="53">
        <v>158470.65919999999</v>
      </c>
      <c r="H31" s="135"/>
      <c r="I31" s="32">
        <v>2004.569</v>
      </c>
      <c r="J31" s="32">
        <v>226183.71248000002</v>
      </c>
      <c r="K31" s="133">
        <v>37498079.270300001</v>
      </c>
      <c r="L31" s="30"/>
      <c r="M31" s="35">
        <v>19.88</v>
      </c>
    </row>
    <row r="32" spans="2:13" ht="12.75" x14ac:dyDescent="0.2">
      <c r="B32" s="385"/>
      <c r="C32" s="115" t="s">
        <v>49</v>
      </c>
      <c r="D32" s="132">
        <v>44786596.005601004</v>
      </c>
      <c r="E32" s="135">
        <v>10140328.242600001</v>
      </c>
      <c r="F32" s="133">
        <v>41524493.985601008</v>
      </c>
      <c r="G32" s="53">
        <v>81974.919099999999</v>
      </c>
      <c r="H32" s="135"/>
      <c r="I32" s="32">
        <v>3036.9809999999998</v>
      </c>
      <c r="J32" s="32">
        <v>6434.0545199999997</v>
      </c>
      <c r="K32" s="133">
        <v>16205128.190099999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95964938.399800986</v>
      </c>
      <c r="E33" s="176">
        <v>1049027.6927999966</v>
      </c>
      <c r="F33" s="177">
        <v>95939604.959800988</v>
      </c>
      <c r="G33" s="99">
        <v>3166.8537000000001</v>
      </c>
      <c r="H33" s="176"/>
      <c r="I33" s="98"/>
      <c r="J33" s="98"/>
      <c r="K33" s="177">
        <v>6898921.3100000005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455300650.28000391</v>
      </c>
      <c r="E34" s="179">
        <v>55912525.199999988</v>
      </c>
      <c r="F34" s="180">
        <v>425234860.56000388</v>
      </c>
      <c r="G34" s="104">
        <v>362727.79000000004</v>
      </c>
      <c r="H34" s="179"/>
      <c r="I34" s="103">
        <v>9123.2199999999993</v>
      </c>
      <c r="J34" s="103">
        <v>370547.21299999999</v>
      </c>
      <c r="K34" s="180">
        <v>298836557.03000009</v>
      </c>
      <c r="L34" s="105"/>
      <c r="M34" s="106">
        <v>48.054000000000002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73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74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96812357.210099995</v>
      </c>
      <c r="E5" s="129">
        <v>9225249.8286000043</v>
      </c>
      <c r="F5" s="130">
        <v>78549625.161299989</v>
      </c>
      <c r="G5" s="122">
        <v>57283.55</v>
      </c>
      <c r="H5" s="131"/>
      <c r="I5" s="26">
        <v>9238.26</v>
      </c>
      <c r="J5" s="26">
        <v>68457.634699999995</v>
      </c>
      <c r="K5" s="129">
        <v>18959992.879999999</v>
      </c>
      <c r="L5" s="24"/>
      <c r="M5" s="29">
        <v>64.182000000000016</v>
      </c>
    </row>
    <row r="6" spans="2:13" ht="12.75" x14ac:dyDescent="0.2">
      <c r="B6" s="385"/>
      <c r="C6" s="30" t="s">
        <v>48</v>
      </c>
      <c r="D6" s="132">
        <v>96737269.031900004</v>
      </c>
      <c r="E6" s="133">
        <v>33189321.296000004</v>
      </c>
      <c r="F6" s="134">
        <v>83018392.780700013</v>
      </c>
      <c r="G6" s="53">
        <v>174999.5</v>
      </c>
      <c r="H6" s="135"/>
      <c r="I6" s="32">
        <v>8089.9400000000005</v>
      </c>
      <c r="J6" s="32">
        <v>67392.423899999994</v>
      </c>
      <c r="K6" s="133">
        <v>23730880.289999999</v>
      </c>
      <c r="L6" s="30"/>
      <c r="M6" s="35">
        <v>41.225999999999999</v>
      </c>
    </row>
    <row r="7" spans="2:13" ht="12.75" x14ac:dyDescent="0.2">
      <c r="B7" s="385"/>
      <c r="C7" s="30" t="s">
        <v>49</v>
      </c>
      <c r="D7" s="132">
        <v>34603015.648000002</v>
      </c>
      <c r="E7" s="133">
        <v>10098328.242600001</v>
      </c>
      <c r="F7" s="134">
        <v>33376924.267999999</v>
      </c>
      <c r="G7" s="53">
        <v>69593.98</v>
      </c>
      <c r="H7" s="135"/>
      <c r="I7" s="32">
        <v>20</v>
      </c>
      <c r="J7" s="32">
        <v>5827.8804</v>
      </c>
      <c r="K7" s="133">
        <v>14088144.74</v>
      </c>
      <c r="L7" s="30"/>
      <c r="M7" s="35"/>
    </row>
    <row r="8" spans="2:13" ht="12.75" x14ac:dyDescent="0.2">
      <c r="B8" s="385"/>
      <c r="C8" s="36" t="s">
        <v>50</v>
      </c>
      <c r="D8" s="136">
        <v>65395150.040000007</v>
      </c>
      <c r="E8" s="137">
        <v>1049027.6927999966</v>
      </c>
      <c r="F8" s="138">
        <v>65340863.690000005</v>
      </c>
      <c r="G8" s="58">
        <v>4558.2700000000004</v>
      </c>
      <c r="H8" s="139"/>
      <c r="I8" s="37"/>
      <c r="J8" s="37">
        <v>54.238</v>
      </c>
      <c r="K8" s="137">
        <v>4812379.26</v>
      </c>
      <c r="L8" s="36"/>
      <c r="M8" s="40"/>
    </row>
    <row r="9" spans="2:13" ht="12.75" x14ac:dyDescent="0.2">
      <c r="B9" s="410"/>
      <c r="C9" s="41" t="s">
        <v>51</v>
      </c>
      <c r="D9" s="140">
        <v>293547791.93000001</v>
      </c>
      <c r="E9" s="141">
        <v>53561927.060000062</v>
      </c>
      <c r="F9" s="142">
        <v>260285805.90000004</v>
      </c>
      <c r="G9" s="45">
        <v>306435.3</v>
      </c>
      <c r="H9" s="143"/>
      <c r="I9" s="43">
        <v>17348.2</v>
      </c>
      <c r="J9" s="43">
        <v>141732.177</v>
      </c>
      <c r="K9" s="141">
        <v>61591397.170000002</v>
      </c>
      <c r="L9" s="44"/>
      <c r="M9" s="47">
        <v>105.40799999999999</v>
      </c>
    </row>
    <row r="10" spans="2:13" ht="12.75" x14ac:dyDescent="0.2">
      <c r="B10" s="384" t="s">
        <v>52</v>
      </c>
      <c r="C10" s="48" t="s">
        <v>47</v>
      </c>
      <c r="D10" s="144">
        <v>302147</v>
      </c>
      <c r="E10" s="145">
        <v>10500</v>
      </c>
      <c r="F10" s="146">
        <v>227147</v>
      </c>
      <c r="G10" s="50"/>
      <c r="H10" s="147"/>
      <c r="I10" s="49">
        <v>2500</v>
      </c>
      <c r="J10" s="49">
        <v>35</v>
      </c>
      <c r="K10" s="145">
        <v>90750</v>
      </c>
      <c r="L10" s="48"/>
      <c r="M10" s="52"/>
    </row>
    <row r="11" spans="2:13" ht="12.75" x14ac:dyDescent="0.2">
      <c r="B11" s="385"/>
      <c r="C11" s="30" t="s">
        <v>48</v>
      </c>
      <c r="D11" s="132">
        <v>853520</v>
      </c>
      <c r="E11" s="133"/>
      <c r="F11" s="134">
        <v>853520</v>
      </c>
      <c r="G11" s="53"/>
      <c r="H11" s="135"/>
      <c r="I11" s="32"/>
      <c r="J11" s="32"/>
      <c r="K11" s="133">
        <v>37800</v>
      </c>
      <c r="L11" s="30"/>
      <c r="M11" s="35"/>
    </row>
    <row r="12" spans="2:13" ht="12.75" x14ac:dyDescent="0.2">
      <c r="B12" s="385"/>
      <c r="C12" s="30" t="s">
        <v>49</v>
      </c>
      <c r="D12" s="148"/>
      <c r="E12" s="149">
        <v>42000</v>
      </c>
      <c r="F12" s="150"/>
      <c r="G12" s="53"/>
      <c r="H12" s="135"/>
      <c r="I12" s="32"/>
      <c r="J12" s="32"/>
      <c r="K12" s="133"/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1155667</v>
      </c>
      <c r="E14" s="141">
        <v>52500</v>
      </c>
      <c r="F14" s="142">
        <v>1080667</v>
      </c>
      <c r="G14" s="110"/>
      <c r="H14" s="154"/>
      <c r="I14" s="60">
        <v>2500</v>
      </c>
      <c r="J14" s="60">
        <v>35</v>
      </c>
      <c r="K14" s="155">
        <v>128550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130636201.74919999</v>
      </c>
      <c r="E15" s="145">
        <v>1610020.1400000155</v>
      </c>
      <c r="F15" s="146">
        <v>129508933.12919998</v>
      </c>
      <c r="G15" s="50"/>
      <c r="H15" s="147"/>
      <c r="I15" s="49"/>
      <c r="J15" s="49">
        <v>111132</v>
      </c>
      <c r="K15" s="145">
        <v>206603365.98560005</v>
      </c>
      <c r="L15" s="48"/>
      <c r="M15" s="52"/>
    </row>
    <row r="16" spans="2:13" ht="12.75" x14ac:dyDescent="0.2">
      <c r="B16" s="385" t="s">
        <v>53</v>
      </c>
      <c r="C16" s="30" t="s">
        <v>48</v>
      </c>
      <c r="D16" s="132">
        <v>3012288.0407999991</v>
      </c>
      <c r="E16" s="133">
        <v>688078</v>
      </c>
      <c r="F16" s="134">
        <v>1980073.670799999</v>
      </c>
      <c r="G16" s="53"/>
      <c r="H16" s="135"/>
      <c r="I16" s="32">
        <v>108882</v>
      </c>
      <c r="J16" s="32">
        <v>117032.16</v>
      </c>
      <c r="K16" s="133">
        <v>3361423.0644000061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1726861.3399999999</v>
      </c>
      <c r="E17" s="133"/>
      <c r="F17" s="134">
        <v>1717300</v>
      </c>
      <c r="G17" s="53"/>
      <c r="H17" s="135"/>
      <c r="I17" s="32"/>
      <c r="J17" s="32">
        <v>1400</v>
      </c>
      <c r="K17" s="133">
        <v>1032490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135375351.12999997</v>
      </c>
      <c r="E19" s="158">
        <v>2298098.1400000006</v>
      </c>
      <c r="F19" s="159">
        <v>133206306.79999995</v>
      </c>
      <c r="G19" s="59"/>
      <c r="H19" s="160"/>
      <c r="I19" s="65">
        <v>108882</v>
      </c>
      <c r="J19" s="65">
        <v>229564.15999999997</v>
      </c>
      <c r="K19" s="158">
        <v>210997279.05000007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5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5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227750705.95929998</v>
      </c>
      <c r="E30" s="156">
        <v>10845769.96860002</v>
      </c>
      <c r="F30" s="149">
        <v>208285705.29049999</v>
      </c>
      <c r="G30" s="62">
        <v>57283.55</v>
      </c>
      <c r="H30" s="156"/>
      <c r="I30" s="54">
        <v>11738.26</v>
      </c>
      <c r="J30" s="54">
        <v>179624.6347</v>
      </c>
      <c r="K30" s="149">
        <v>225654108.86560005</v>
      </c>
      <c r="L30" s="55"/>
      <c r="M30" s="64">
        <v>64.182000000000016</v>
      </c>
    </row>
    <row r="31" spans="2:13" ht="12.75" x14ac:dyDescent="0.2">
      <c r="B31" s="385"/>
      <c r="C31" s="30" t="s">
        <v>48</v>
      </c>
      <c r="D31" s="132">
        <v>100603077.07270001</v>
      </c>
      <c r="E31" s="135">
        <v>33877399.296000004</v>
      </c>
      <c r="F31" s="133">
        <v>85851986.451500013</v>
      </c>
      <c r="G31" s="53">
        <v>174999.5</v>
      </c>
      <c r="H31" s="135"/>
      <c r="I31" s="32">
        <v>116971.94</v>
      </c>
      <c r="J31" s="32">
        <v>184424.5839</v>
      </c>
      <c r="K31" s="133">
        <v>27130103.354400005</v>
      </c>
      <c r="L31" s="30"/>
      <c r="M31" s="35">
        <v>41.225999999999999</v>
      </c>
    </row>
    <row r="32" spans="2:13" ht="12.75" x14ac:dyDescent="0.2">
      <c r="B32" s="385"/>
      <c r="C32" s="115" t="s">
        <v>49</v>
      </c>
      <c r="D32" s="132">
        <v>36329876.988000005</v>
      </c>
      <c r="E32" s="135">
        <v>10140328.242600001</v>
      </c>
      <c r="F32" s="133">
        <v>35094224.267999999</v>
      </c>
      <c r="G32" s="53">
        <v>69593.98</v>
      </c>
      <c r="H32" s="135"/>
      <c r="I32" s="32">
        <v>20</v>
      </c>
      <c r="J32" s="32">
        <v>7227.8804</v>
      </c>
      <c r="K32" s="133">
        <v>15120634.74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65395150.040000007</v>
      </c>
      <c r="E33" s="176">
        <v>1049027.6927999966</v>
      </c>
      <c r="F33" s="177">
        <v>65340863.690000005</v>
      </c>
      <c r="G33" s="99">
        <v>4558.2700000000004</v>
      </c>
      <c r="H33" s="176"/>
      <c r="I33" s="98"/>
      <c r="J33" s="98">
        <v>54.238</v>
      </c>
      <c r="K33" s="177">
        <v>4812379.26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430078810.06</v>
      </c>
      <c r="E34" s="179">
        <v>55912525.199999988</v>
      </c>
      <c r="F34" s="180">
        <v>394572779.69999999</v>
      </c>
      <c r="G34" s="104">
        <v>306435.3</v>
      </c>
      <c r="H34" s="179"/>
      <c r="I34" s="103">
        <v>128730.2</v>
      </c>
      <c r="J34" s="103">
        <v>371331.33699999994</v>
      </c>
      <c r="K34" s="180">
        <v>272717226.22000003</v>
      </c>
      <c r="L34" s="105"/>
      <c r="M34" s="106">
        <v>105.40799999999999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92" t="s">
        <v>75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2"/>
    </row>
    <row r="4" spans="2:13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74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3" t="s">
        <v>46</v>
      </c>
      <c r="C5" s="24" t="s">
        <v>47</v>
      </c>
      <c r="D5" s="128">
        <v>84212903.400100023</v>
      </c>
      <c r="E5" s="129">
        <v>9225249.8286000043</v>
      </c>
      <c r="F5" s="130">
        <v>75968393.843099996</v>
      </c>
      <c r="G5" s="122">
        <v>29430.375</v>
      </c>
      <c r="H5" s="131"/>
      <c r="I5" s="26">
        <v>42841.5</v>
      </c>
      <c r="J5" s="26">
        <v>50619.420180000008</v>
      </c>
      <c r="K5" s="129">
        <v>17021358.439999998</v>
      </c>
      <c r="L5" s="24"/>
      <c r="M5" s="29">
        <v>62.5</v>
      </c>
    </row>
    <row r="6" spans="2:13" ht="12.75" x14ac:dyDescent="0.2">
      <c r="B6" s="385"/>
      <c r="C6" s="30" t="s">
        <v>48</v>
      </c>
      <c r="D6" s="132">
        <v>94592615.050600022</v>
      </c>
      <c r="E6" s="133">
        <v>33189321.296000004</v>
      </c>
      <c r="F6" s="134">
        <v>83392991.600600004</v>
      </c>
      <c r="G6" s="53">
        <v>100060.75</v>
      </c>
      <c r="H6" s="135"/>
      <c r="I6" s="32">
        <v>54900</v>
      </c>
      <c r="J6" s="32">
        <v>49281.532959999997</v>
      </c>
      <c r="K6" s="133">
        <v>24166439.02</v>
      </c>
      <c r="L6" s="30"/>
      <c r="M6" s="35">
        <v>0.5</v>
      </c>
    </row>
    <row r="7" spans="2:13" ht="12.75" x14ac:dyDescent="0.2">
      <c r="B7" s="385"/>
      <c r="C7" s="30" t="s">
        <v>49</v>
      </c>
      <c r="D7" s="132">
        <v>34421995.329300001</v>
      </c>
      <c r="E7" s="133">
        <v>10098328.242600001</v>
      </c>
      <c r="F7" s="134">
        <v>32669742.426299997</v>
      </c>
      <c r="G7" s="53">
        <v>29280.375</v>
      </c>
      <c r="H7" s="135"/>
      <c r="I7" s="32">
        <v>18500</v>
      </c>
      <c r="J7" s="32">
        <v>6739.4728599999999</v>
      </c>
      <c r="K7" s="133">
        <v>11530906.6</v>
      </c>
      <c r="L7" s="30"/>
      <c r="M7" s="35"/>
    </row>
    <row r="8" spans="2:13" ht="12.75" x14ac:dyDescent="0.2">
      <c r="B8" s="385"/>
      <c r="C8" s="36" t="s">
        <v>50</v>
      </c>
      <c r="D8" s="136">
        <v>104256028.09999999</v>
      </c>
      <c r="E8" s="137">
        <v>1049027.6927999966</v>
      </c>
      <c r="F8" s="138">
        <v>104178030.09999999</v>
      </c>
      <c r="G8" s="58"/>
      <c r="H8" s="139"/>
      <c r="I8" s="37"/>
      <c r="J8" s="37">
        <v>465</v>
      </c>
      <c r="K8" s="137">
        <v>6422143.5999999996</v>
      </c>
      <c r="L8" s="36"/>
      <c r="M8" s="40"/>
    </row>
    <row r="9" spans="2:13" ht="12.75" x14ac:dyDescent="0.2">
      <c r="B9" s="410"/>
      <c r="C9" s="41" t="s">
        <v>51</v>
      </c>
      <c r="D9" s="140">
        <v>317483541.87999994</v>
      </c>
      <c r="E9" s="141">
        <v>53561927.060000062</v>
      </c>
      <c r="F9" s="142">
        <v>296209157.96999997</v>
      </c>
      <c r="G9" s="45">
        <v>158771.5</v>
      </c>
      <c r="H9" s="143"/>
      <c r="I9" s="43">
        <v>116241.5</v>
      </c>
      <c r="J9" s="43">
        <v>107105.42599999999</v>
      </c>
      <c r="K9" s="141">
        <v>59140847.659999996</v>
      </c>
      <c r="L9" s="44"/>
      <c r="M9" s="47">
        <v>63</v>
      </c>
    </row>
    <row r="10" spans="2:13" ht="12.75" x14ac:dyDescent="0.2">
      <c r="B10" s="384" t="s">
        <v>52</v>
      </c>
      <c r="C10" s="48" t="s">
        <v>47</v>
      </c>
      <c r="D10" s="144">
        <v>381469.69</v>
      </c>
      <c r="E10" s="145">
        <v>10500</v>
      </c>
      <c r="F10" s="146">
        <v>289369.69</v>
      </c>
      <c r="G10" s="50"/>
      <c r="H10" s="147"/>
      <c r="I10" s="49">
        <v>1775</v>
      </c>
      <c r="J10" s="49"/>
      <c r="K10" s="145">
        <v>90793</v>
      </c>
      <c r="L10" s="48"/>
      <c r="M10" s="52"/>
    </row>
    <row r="11" spans="2:13" ht="12.75" x14ac:dyDescent="0.2">
      <c r="B11" s="385"/>
      <c r="C11" s="30" t="s">
        <v>48</v>
      </c>
      <c r="D11" s="132">
        <v>1060600</v>
      </c>
      <c r="E11" s="133"/>
      <c r="F11" s="134">
        <v>1060600</v>
      </c>
      <c r="G11" s="53"/>
      <c r="H11" s="135"/>
      <c r="I11" s="32"/>
      <c r="J11" s="32"/>
      <c r="K11" s="133">
        <v>36700</v>
      </c>
      <c r="L11" s="30"/>
      <c r="M11" s="35"/>
    </row>
    <row r="12" spans="2:13" ht="12.75" x14ac:dyDescent="0.2">
      <c r="B12" s="385"/>
      <c r="C12" s="30" t="s">
        <v>49</v>
      </c>
      <c r="D12" s="148"/>
      <c r="E12" s="149">
        <v>42000</v>
      </c>
      <c r="F12" s="150"/>
      <c r="G12" s="53"/>
      <c r="H12" s="135"/>
      <c r="I12" s="32"/>
      <c r="J12" s="32"/>
      <c r="K12" s="133"/>
      <c r="L12" s="30"/>
      <c r="M12" s="35"/>
    </row>
    <row r="13" spans="2:13" ht="12.75" x14ac:dyDescent="0.2">
      <c r="B13" s="385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10"/>
      <c r="C14" s="41" t="s">
        <v>51</v>
      </c>
      <c r="D14" s="140">
        <v>1442069.69</v>
      </c>
      <c r="E14" s="141">
        <v>52500</v>
      </c>
      <c r="F14" s="142">
        <v>1349969.69</v>
      </c>
      <c r="G14" s="110"/>
      <c r="H14" s="154"/>
      <c r="I14" s="60">
        <v>1775</v>
      </c>
      <c r="J14" s="60"/>
      <c r="K14" s="155">
        <v>127493</v>
      </c>
      <c r="L14" s="112"/>
      <c r="M14" s="61"/>
    </row>
    <row r="15" spans="2:13" ht="12.75" x14ac:dyDescent="0.2">
      <c r="B15" s="384" t="s">
        <v>53</v>
      </c>
      <c r="C15" s="48" t="s">
        <v>47</v>
      </c>
      <c r="D15" s="144">
        <v>130955751.68150003</v>
      </c>
      <c r="E15" s="145">
        <v>1610020.1400000155</v>
      </c>
      <c r="F15" s="146">
        <v>130392174.33150001</v>
      </c>
      <c r="G15" s="50"/>
      <c r="H15" s="147"/>
      <c r="I15" s="49"/>
      <c r="J15" s="49">
        <v>119923.57800000001</v>
      </c>
      <c r="K15" s="145">
        <v>195995280.24000013</v>
      </c>
      <c r="L15" s="48"/>
      <c r="M15" s="52"/>
    </row>
    <row r="16" spans="2:13" ht="12.75" x14ac:dyDescent="0.2">
      <c r="B16" s="385" t="s">
        <v>53</v>
      </c>
      <c r="C16" s="30" t="s">
        <v>48</v>
      </c>
      <c r="D16" s="132">
        <v>15197794.2005</v>
      </c>
      <c r="E16" s="133">
        <v>688078</v>
      </c>
      <c r="F16" s="134">
        <v>14392999.900500001</v>
      </c>
      <c r="G16" s="53"/>
      <c r="H16" s="135"/>
      <c r="I16" s="32"/>
      <c r="J16" s="32">
        <v>140993.84</v>
      </c>
      <c r="K16" s="133">
        <v>3746523.76</v>
      </c>
      <c r="L16" s="30"/>
      <c r="M16" s="35"/>
    </row>
    <row r="17" spans="2:13" ht="12.75" x14ac:dyDescent="0.2">
      <c r="B17" s="385" t="s">
        <v>53</v>
      </c>
      <c r="C17" s="30" t="s">
        <v>49</v>
      </c>
      <c r="D17" s="132">
        <v>1094848.6580000001</v>
      </c>
      <c r="E17" s="133"/>
      <c r="F17" s="134">
        <v>1089108.6580000001</v>
      </c>
      <c r="G17" s="53"/>
      <c r="H17" s="135"/>
      <c r="I17" s="32"/>
      <c r="J17" s="32">
        <v>1400</v>
      </c>
      <c r="K17" s="133">
        <v>139624</v>
      </c>
      <c r="L17" s="30"/>
      <c r="M17" s="35"/>
    </row>
    <row r="18" spans="2:13" ht="12.75" x14ac:dyDescent="0.2">
      <c r="B18" s="385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10"/>
      <c r="C19" s="41" t="s">
        <v>51</v>
      </c>
      <c r="D19" s="157">
        <v>147248394.54000005</v>
      </c>
      <c r="E19" s="158">
        <v>2298098.1400000006</v>
      </c>
      <c r="F19" s="159">
        <v>145874282.89000005</v>
      </c>
      <c r="G19" s="59"/>
      <c r="H19" s="160"/>
      <c r="I19" s="65"/>
      <c r="J19" s="65">
        <v>262317.41800000001</v>
      </c>
      <c r="K19" s="158">
        <v>199881428.00000015</v>
      </c>
      <c r="L19" s="66"/>
      <c r="M19" s="67"/>
    </row>
    <row r="20" spans="2:13" ht="12.75" x14ac:dyDescent="0.2">
      <c r="B20" s="384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5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5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5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10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4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5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5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5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10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4" t="s">
        <v>57</v>
      </c>
      <c r="C30" s="48" t="s">
        <v>47</v>
      </c>
      <c r="D30" s="148">
        <v>215550124.77160007</v>
      </c>
      <c r="E30" s="156">
        <v>10845769.96860002</v>
      </c>
      <c r="F30" s="149">
        <v>206649937.8646</v>
      </c>
      <c r="G30" s="62">
        <v>29430.375</v>
      </c>
      <c r="H30" s="156"/>
      <c r="I30" s="54">
        <v>44616.5</v>
      </c>
      <c r="J30" s="54">
        <v>170542.99818000002</v>
      </c>
      <c r="K30" s="149">
        <v>213107431.68000013</v>
      </c>
      <c r="L30" s="55"/>
      <c r="M30" s="64">
        <v>62.5</v>
      </c>
    </row>
    <row r="31" spans="2:13" ht="12.75" x14ac:dyDescent="0.2">
      <c r="B31" s="385"/>
      <c r="C31" s="30" t="s">
        <v>48</v>
      </c>
      <c r="D31" s="132">
        <v>110851009.25110002</v>
      </c>
      <c r="E31" s="135">
        <v>33877399.296000004</v>
      </c>
      <c r="F31" s="133">
        <v>98846591.501100004</v>
      </c>
      <c r="G31" s="53">
        <v>100060.75</v>
      </c>
      <c r="H31" s="135"/>
      <c r="I31" s="32">
        <v>54900</v>
      </c>
      <c r="J31" s="32">
        <v>190275.37296000001</v>
      </c>
      <c r="K31" s="133">
        <v>27949662.780000001</v>
      </c>
      <c r="L31" s="30"/>
      <c r="M31" s="35">
        <v>0.5</v>
      </c>
    </row>
    <row r="32" spans="2:13" ht="12.75" x14ac:dyDescent="0.2">
      <c r="B32" s="385"/>
      <c r="C32" s="115" t="s">
        <v>49</v>
      </c>
      <c r="D32" s="132">
        <v>35516843.987300001</v>
      </c>
      <c r="E32" s="135">
        <v>10140328.242600001</v>
      </c>
      <c r="F32" s="133">
        <v>33758851.084299996</v>
      </c>
      <c r="G32" s="53">
        <v>29280.375</v>
      </c>
      <c r="H32" s="135"/>
      <c r="I32" s="32">
        <v>18500</v>
      </c>
      <c r="J32" s="32">
        <v>8139.4728599999999</v>
      </c>
      <c r="K32" s="133">
        <v>11670530.6</v>
      </c>
      <c r="L32" s="30"/>
      <c r="M32" s="35"/>
    </row>
    <row r="33" spans="2:13" ht="13.5" thickBot="1" x14ac:dyDescent="0.25">
      <c r="B33" s="385"/>
      <c r="C33" s="116" t="s">
        <v>50</v>
      </c>
      <c r="D33" s="175">
        <v>104256028.09999999</v>
      </c>
      <c r="E33" s="176">
        <v>1049027.6927999966</v>
      </c>
      <c r="F33" s="177">
        <v>104178030.09999999</v>
      </c>
      <c r="G33" s="99"/>
      <c r="H33" s="176"/>
      <c r="I33" s="98"/>
      <c r="J33" s="98">
        <v>465</v>
      </c>
      <c r="K33" s="177">
        <v>6422143.5999999996</v>
      </c>
      <c r="L33" s="100"/>
      <c r="M33" s="96"/>
    </row>
    <row r="34" spans="2:13" ht="13.5" thickBot="1" x14ac:dyDescent="0.25">
      <c r="B34" s="411"/>
      <c r="C34" s="118" t="s">
        <v>58</v>
      </c>
      <c r="D34" s="178">
        <v>466174006.10999995</v>
      </c>
      <c r="E34" s="179">
        <v>55912525.199999988</v>
      </c>
      <c r="F34" s="180">
        <v>443433410.55000001</v>
      </c>
      <c r="G34" s="104">
        <v>158771.5</v>
      </c>
      <c r="H34" s="179"/>
      <c r="I34" s="103">
        <v>118016.5</v>
      </c>
      <c r="J34" s="103">
        <v>369422.84399999998</v>
      </c>
      <c r="K34" s="180">
        <v>259149768.66000015</v>
      </c>
      <c r="L34" s="105"/>
      <c r="M34" s="106">
        <v>63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100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87">
        <v>155647568.06550094</v>
      </c>
      <c r="E5" s="288">
        <v>8245810.8922999986</v>
      </c>
      <c r="F5" s="289">
        <v>147401757.17320094</v>
      </c>
      <c r="G5" s="290">
        <v>13521.06</v>
      </c>
      <c r="H5" s="291" t="s">
        <v>99</v>
      </c>
      <c r="I5" s="292">
        <v>22624.68</v>
      </c>
      <c r="J5" s="292">
        <v>13927.766610000002</v>
      </c>
      <c r="K5" s="292">
        <v>23397385.615699995</v>
      </c>
      <c r="L5" s="293">
        <v>2594.25</v>
      </c>
      <c r="M5" s="293">
        <v>23394791.365699995</v>
      </c>
      <c r="N5" s="293">
        <v>953.15099999999984</v>
      </c>
      <c r="O5" s="294">
        <v>39.855000000000004</v>
      </c>
    </row>
    <row r="6" spans="1:41" ht="12.75" x14ac:dyDescent="0.2">
      <c r="B6" s="385"/>
      <c r="C6" s="30" t="s">
        <v>48</v>
      </c>
      <c r="D6" s="295">
        <v>240215805.40908998</v>
      </c>
      <c r="E6" s="296">
        <v>33491437.218699999</v>
      </c>
      <c r="F6" s="297">
        <v>206724368.19038999</v>
      </c>
      <c r="G6" s="298">
        <v>33280.68</v>
      </c>
      <c r="H6" s="299">
        <v>37444.589</v>
      </c>
      <c r="I6" s="300" t="s">
        <v>97</v>
      </c>
      <c r="J6" s="300">
        <v>96796.435869999972</v>
      </c>
      <c r="K6" s="300">
        <v>31781815.134295005</v>
      </c>
      <c r="L6" s="301">
        <v>0</v>
      </c>
      <c r="M6" s="301">
        <v>31781815.134295005</v>
      </c>
      <c r="N6" s="301">
        <v>164.36600000000001</v>
      </c>
      <c r="O6" s="302" t="s">
        <v>97</v>
      </c>
    </row>
    <row r="7" spans="1:41" ht="12.75" x14ac:dyDescent="0.2">
      <c r="B7" s="385"/>
      <c r="C7" s="30" t="s">
        <v>49</v>
      </c>
      <c r="D7" s="295">
        <v>124152723.584307</v>
      </c>
      <c r="E7" s="296">
        <v>5613279.1158999996</v>
      </c>
      <c r="F7" s="297">
        <v>118539444.46840701</v>
      </c>
      <c r="G7" s="298">
        <v>96025.445000000007</v>
      </c>
      <c r="H7" s="299">
        <v>17018.802499999998</v>
      </c>
      <c r="I7" s="300" t="s">
        <v>97</v>
      </c>
      <c r="J7" s="300">
        <v>8272.8884999999991</v>
      </c>
      <c r="K7" s="300">
        <v>14444470.718630997</v>
      </c>
      <c r="L7" s="301">
        <v>0</v>
      </c>
      <c r="M7" s="301">
        <v>14444470.718630997</v>
      </c>
      <c r="N7" s="301">
        <v>0</v>
      </c>
      <c r="O7" s="302" t="s">
        <v>97</v>
      </c>
    </row>
    <row r="8" spans="1:41" ht="12.75" x14ac:dyDescent="0.2">
      <c r="B8" s="386"/>
      <c r="C8" s="55" t="s">
        <v>50</v>
      </c>
      <c r="D8" s="295">
        <v>169805728.55110395</v>
      </c>
      <c r="E8" s="303">
        <v>8549942.7830999997</v>
      </c>
      <c r="F8" s="304">
        <v>161255785.76800394</v>
      </c>
      <c r="G8" s="305" t="s">
        <v>99</v>
      </c>
      <c r="H8" s="306">
        <v>21531.164999999997</v>
      </c>
      <c r="I8" s="307" t="s">
        <v>97</v>
      </c>
      <c r="J8" s="307">
        <v>1514.89002</v>
      </c>
      <c r="K8" s="307">
        <v>8397632.2213739995</v>
      </c>
      <c r="L8" s="308">
        <v>0</v>
      </c>
      <c r="M8" s="308">
        <v>8397632.2213739995</v>
      </c>
      <c r="N8" s="308">
        <v>0</v>
      </c>
      <c r="O8" s="309">
        <v>0</v>
      </c>
    </row>
    <row r="9" spans="1:41" ht="12.75" x14ac:dyDescent="0.2">
      <c r="B9" s="387" t="s">
        <v>51</v>
      </c>
      <c r="C9" s="388"/>
      <c r="D9" s="310">
        <v>689821825.6100018</v>
      </c>
      <c r="E9" s="311">
        <v>55900470.010000005</v>
      </c>
      <c r="F9" s="312">
        <v>633921355.60000193</v>
      </c>
      <c r="G9" s="313" t="s">
        <v>99</v>
      </c>
      <c r="H9" s="314" t="s">
        <v>99</v>
      </c>
      <c r="I9" s="311">
        <v>27676.07</v>
      </c>
      <c r="J9" s="311">
        <v>120511.98099999999</v>
      </c>
      <c r="K9" s="311">
        <v>78021303.689999998</v>
      </c>
      <c r="L9" s="311">
        <v>2594.25</v>
      </c>
      <c r="M9" s="311">
        <v>78018709.439999998</v>
      </c>
      <c r="N9" s="312">
        <v>1117.5169999999998</v>
      </c>
      <c r="O9" s="315">
        <v>45.786000000000008</v>
      </c>
    </row>
    <row r="10" spans="1:41" ht="12.75" x14ac:dyDescent="0.2">
      <c r="B10" s="384" t="s">
        <v>52</v>
      </c>
      <c r="C10" s="48" t="s">
        <v>47</v>
      </c>
      <c r="D10" s="295">
        <v>2412145.2059150003</v>
      </c>
      <c r="E10" s="316">
        <v>0</v>
      </c>
      <c r="F10" s="317">
        <v>2412145.2059150003</v>
      </c>
      <c r="G10" s="318">
        <v>0</v>
      </c>
      <c r="H10" s="319">
        <v>0</v>
      </c>
      <c r="I10" s="300">
        <v>0</v>
      </c>
      <c r="J10" s="300" t="s">
        <v>97</v>
      </c>
      <c r="K10" s="320">
        <v>325787.39185499999</v>
      </c>
      <c r="L10" s="321">
        <v>0</v>
      </c>
      <c r="M10" s="321">
        <v>325787.39185499999</v>
      </c>
      <c r="N10" s="321">
        <v>0</v>
      </c>
      <c r="O10" s="322" t="s">
        <v>97</v>
      </c>
    </row>
    <row r="11" spans="1:41" ht="12.75" x14ac:dyDescent="0.2">
      <c r="B11" s="385"/>
      <c r="C11" s="30" t="s">
        <v>48</v>
      </c>
      <c r="D11" s="369">
        <v>553057.72719999996</v>
      </c>
      <c r="E11" s="349">
        <v>0</v>
      </c>
      <c r="F11" s="375">
        <v>553057.72719999996</v>
      </c>
      <c r="G11" s="370">
        <v>0</v>
      </c>
      <c r="H11" s="371">
        <v>0</v>
      </c>
      <c r="I11" s="372">
        <v>0</v>
      </c>
      <c r="J11" s="372">
        <v>0</v>
      </c>
      <c r="K11" s="372">
        <v>72433.236799999999</v>
      </c>
      <c r="L11" s="373">
        <v>0</v>
      </c>
      <c r="M11" s="373">
        <v>72433.236799999999</v>
      </c>
      <c r="N11" s="373">
        <v>0</v>
      </c>
      <c r="O11" s="374">
        <v>0</v>
      </c>
    </row>
    <row r="12" spans="1:41" ht="12.75" x14ac:dyDescent="0.2">
      <c r="B12" s="387" t="s">
        <v>51</v>
      </c>
      <c r="C12" s="388"/>
      <c r="D12" s="310">
        <v>2965202.9331150004</v>
      </c>
      <c r="E12" s="339">
        <v>0</v>
      </c>
      <c r="F12" s="339">
        <v>2965202.9331150004</v>
      </c>
      <c r="G12" s="328">
        <v>0</v>
      </c>
      <c r="H12" s="337">
        <v>0</v>
      </c>
      <c r="I12" s="337">
        <v>0</v>
      </c>
      <c r="J12" s="337" t="s">
        <v>97</v>
      </c>
      <c r="K12" s="337">
        <v>398220.62865500001</v>
      </c>
      <c r="L12" s="337">
        <v>0</v>
      </c>
      <c r="M12" s="337">
        <v>398220.62865500001</v>
      </c>
      <c r="N12" s="337">
        <v>0</v>
      </c>
      <c r="O12" s="347" t="s">
        <v>97</v>
      </c>
      <c r="P12" s="283"/>
    </row>
    <row r="13" spans="1:41" ht="12.75" x14ac:dyDescent="0.2">
      <c r="B13" s="384" t="s">
        <v>53</v>
      </c>
      <c r="C13" s="48" t="s">
        <v>47</v>
      </c>
      <c r="D13" s="295">
        <v>150506355.94499874</v>
      </c>
      <c r="E13" s="316">
        <v>2865184.18</v>
      </c>
      <c r="F13" s="317">
        <v>147641171.76499873</v>
      </c>
      <c r="G13" s="318">
        <v>0</v>
      </c>
      <c r="H13" s="319">
        <v>0</v>
      </c>
      <c r="I13" s="320" t="s">
        <v>97</v>
      </c>
      <c r="J13" s="320">
        <v>211652.79521000001</v>
      </c>
      <c r="K13" s="320">
        <v>169969157.21940002</v>
      </c>
      <c r="L13" s="321">
        <v>101.6</v>
      </c>
      <c r="M13" s="321">
        <v>169969055.61940002</v>
      </c>
      <c r="N13" s="321">
        <v>0</v>
      </c>
      <c r="O13" s="322">
        <v>0</v>
      </c>
    </row>
    <row r="14" spans="1:41" ht="12.75" x14ac:dyDescent="0.2">
      <c r="B14" s="385"/>
      <c r="C14" s="30" t="s">
        <v>48</v>
      </c>
      <c r="D14" s="295" t="s">
        <v>97</v>
      </c>
      <c r="E14" s="296" t="s">
        <v>97</v>
      </c>
      <c r="F14" s="297">
        <v>11577774.151899975</v>
      </c>
      <c r="G14" s="298">
        <v>0</v>
      </c>
      <c r="H14" s="299">
        <v>0</v>
      </c>
      <c r="I14" s="300">
        <v>0</v>
      </c>
      <c r="J14" s="300" t="s">
        <v>97</v>
      </c>
      <c r="K14" s="300">
        <v>11877226.315799981</v>
      </c>
      <c r="L14" s="301">
        <v>6.4</v>
      </c>
      <c r="M14" s="301">
        <v>11877219.915799981</v>
      </c>
      <c r="N14" s="301">
        <v>0</v>
      </c>
      <c r="O14" s="302">
        <v>0</v>
      </c>
    </row>
    <row r="15" spans="1:41" s="13" customFormat="1" ht="12.75" x14ac:dyDescent="0.2">
      <c r="B15" s="385"/>
      <c r="C15" s="30" t="s">
        <v>49</v>
      </c>
      <c r="D15" s="295" t="s">
        <v>97</v>
      </c>
      <c r="E15" s="296" t="s">
        <v>97</v>
      </c>
      <c r="F15" s="297">
        <v>11099410.263099963</v>
      </c>
      <c r="G15" s="298">
        <v>0</v>
      </c>
      <c r="H15" s="299">
        <v>0</v>
      </c>
      <c r="I15" s="300">
        <v>0</v>
      </c>
      <c r="J15" s="300" t="s">
        <v>97</v>
      </c>
      <c r="K15" s="300">
        <v>12667536.514799995</v>
      </c>
      <c r="L15" s="301">
        <v>0</v>
      </c>
      <c r="M15" s="301">
        <v>12667536.514799995</v>
      </c>
      <c r="N15" s="301">
        <v>0</v>
      </c>
      <c r="O15" s="302">
        <v>0</v>
      </c>
    </row>
    <row r="16" spans="1:41" s="13" customFormat="1" ht="12.75" x14ac:dyDescent="0.2">
      <c r="B16" s="386"/>
      <c r="C16" s="55" t="s">
        <v>50</v>
      </c>
      <c r="D16" s="295" t="s">
        <v>97</v>
      </c>
      <c r="E16" s="296">
        <v>0</v>
      </c>
      <c r="F16" s="297" t="s">
        <v>97</v>
      </c>
      <c r="G16" s="331">
        <v>0</v>
      </c>
      <c r="H16" s="332">
        <v>0</v>
      </c>
      <c r="I16" s="333">
        <v>0</v>
      </c>
      <c r="J16" s="333">
        <v>0</v>
      </c>
      <c r="K16" s="333" t="s">
        <v>97</v>
      </c>
      <c r="L16" s="334">
        <v>0</v>
      </c>
      <c r="M16" s="334" t="s">
        <v>97</v>
      </c>
      <c r="N16" s="334">
        <v>0</v>
      </c>
      <c r="O16" s="335">
        <v>0</v>
      </c>
    </row>
    <row r="17" spans="2:16" s="13" customFormat="1" ht="12.75" x14ac:dyDescent="0.2">
      <c r="B17" s="387" t="s">
        <v>51</v>
      </c>
      <c r="C17" s="404"/>
      <c r="D17" s="336">
        <v>173840387.75019869</v>
      </c>
      <c r="E17" s="337" t="s">
        <v>97</v>
      </c>
      <c r="F17" s="338" t="s">
        <v>97</v>
      </c>
      <c r="G17" s="336">
        <v>0</v>
      </c>
      <c r="H17" s="337">
        <v>0</v>
      </c>
      <c r="I17" s="337" t="s">
        <v>97</v>
      </c>
      <c r="J17" s="337">
        <v>258608.69400000002</v>
      </c>
      <c r="K17" s="337" t="s">
        <v>97</v>
      </c>
      <c r="L17" s="337">
        <v>108</v>
      </c>
      <c r="M17" s="337" t="s">
        <v>97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7" t="s">
        <v>51</v>
      </c>
      <c r="C19" s="388"/>
      <c r="D19" s="310" t="s">
        <v>97</v>
      </c>
      <c r="E19" s="339" t="s">
        <v>97</v>
      </c>
      <c r="F19" s="338">
        <v>0</v>
      </c>
      <c r="G19" s="337">
        <v>0</v>
      </c>
      <c r="H19" s="337">
        <v>0</v>
      </c>
      <c r="I19" s="337">
        <v>0</v>
      </c>
      <c r="J19" s="337">
        <v>90.87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4" t="s">
        <v>103</v>
      </c>
      <c r="C20" s="30" t="s">
        <v>47</v>
      </c>
      <c r="D20" s="348" t="s">
        <v>97</v>
      </c>
      <c r="E20" s="300" t="s">
        <v>97</v>
      </c>
      <c r="F20" s="301" t="s">
        <v>97</v>
      </c>
      <c r="G20" s="298" t="s">
        <v>99</v>
      </c>
      <c r="H20" s="299" t="s">
        <v>99</v>
      </c>
      <c r="I20" s="300" t="s">
        <v>97</v>
      </c>
      <c r="J20" s="300" t="s">
        <v>97</v>
      </c>
      <c r="K20" s="300" t="s">
        <v>97</v>
      </c>
      <c r="L20" s="301">
        <v>0</v>
      </c>
      <c r="M20" s="301" t="s">
        <v>97</v>
      </c>
      <c r="N20" s="301" t="s">
        <v>97</v>
      </c>
      <c r="O20" s="302" t="s">
        <v>97</v>
      </c>
    </row>
    <row r="21" spans="2:16" s="13" customFormat="1" ht="12.75" x14ac:dyDescent="0.2">
      <c r="B21" s="385"/>
      <c r="C21" s="30" t="s">
        <v>48</v>
      </c>
      <c r="D21" s="348" t="s">
        <v>97</v>
      </c>
      <c r="E21" s="300" t="s">
        <v>97</v>
      </c>
      <c r="F21" s="301" t="s">
        <v>97</v>
      </c>
      <c r="G21" s="298" t="s">
        <v>99</v>
      </c>
      <c r="H21" s="299" t="s">
        <v>99</v>
      </c>
      <c r="I21" s="300" t="s">
        <v>97</v>
      </c>
      <c r="J21" s="300" t="s">
        <v>97</v>
      </c>
      <c r="K21" s="300" t="s">
        <v>97</v>
      </c>
      <c r="L21" s="301">
        <v>0</v>
      </c>
      <c r="M21" s="301" t="s">
        <v>97</v>
      </c>
      <c r="N21" s="301" t="s">
        <v>97</v>
      </c>
      <c r="O21" s="302" t="s">
        <v>97</v>
      </c>
    </row>
    <row r="22" spans="2:16" s="13" customFormat="1" ht="12.75" x14ac:dyDescent="0.2">
      <c r="B22" s="385"/>
      <c r="C22" s="35" t="s">
        <v>49</v>
      </c>
      <c r="D22" s="295" t="s">
        <v>97</v>
      </c>
      <c r="E22" s="296" t="s">
        <v>97</v>
      </c>
      <c r="F22" s="297" t="s">
        <v>97</v>
      </c>
      <c r="G22" s="298" t="s">
        <v>99</v>
      </c>
      <c r="H22" s="299" t="s">
        <v>99</v>
      </c>
      <c r="I22" s="300" t="s">
        <v>97</v>
      </c>
      <c r="J22" s="300" t="s">
        <v>97</v>
      </c>
      <c r="K22" s="300" t="s">
        <v>97</v>
      </c>
      <c r="L22" s="301">
        <v>0</v>
      </c>
      <c r="M22" s="301" t="s">
        <v>97</v>
      </c>
      <c r="N22" s="301" t="s">
        <v>97</v>
      </c>
      <c r="O22" s="302" t="s">
        <v>97</v>
      </c>
    </row>
    <row r="23" spans="2:16" s="13" customFormat="1" ht="12.75" x14ac:dyDescent="0.2">
      <c r="B23" s="386"/>
      <c r="C23" s="55" t="s">
        <v>50</v>
      </c>
      <c r="D23" s="295" t="s">
        <v>97</v>
      </c>
      <c r="E23" s="349" t="s">
        <v>97</v>
      </c>
      <c r="F23" s="350" t="s">
        <v>97</v>
      </c>
      <c r="G23" s="351" t="s">
        <v>99</v>
      </c>
      <c r="H23" s="352" t="s">
        <v>99</v>
      </c>
      <c r="I23" s="327" t="s">
        <v>97</v>
      </c>
      <c r="J23" s="327" t="s">
        <v>97</v>
      </c>
      <c r="K23" s="327" t="s">
        <v>97</v>
      </c>
      <c r="L23" s="353">
        <v>0</v>
      </c>
      <c r="M23" s="353" t="s">
        <v>97</v>
      </c>
      <c r="N23" s="353" t="s">
        <v>97</v>
      </c>
      <c r="O23" s="354" t="s">
        <v>97</v>
      </c>
    </row>
    <row r="24" spans="2:16" s="13" customFormat="1" ht="12.75" x14ac:dyDescent="0.2">
      <c r="B24" s="387" t="s">
        <v>51</v>
      </c>
      <c r="C24" s="404"/>
      <c r="D24" s="355" t="s">
        <v>97</v>
      </c>
      <c r="E24" s="337" t="s">
        <v>97</v>
      </c>
      <c r="F24" s="337" t="s">
        <v>97</v>
      </c>
      <c r="G24" s="311" t="s">
        <v>99</v>
      </c>
      <c r="H24" s="311" t="s">
        <v>99</v>
      </c>
      <c r="I24" s="311" t="s">
        <v>97</v>
      </c>
      <c r="J24" s="311" t="s">
        <v>97</v>
      </c>
      <c r="K24" s="311" t="s">
        <v>97</v>
      </c>
      <c r="L24" s="311">
        <v>0</v>
      </c>
      <c r="M24" s="311" t="s">
        <v>97</v>
      </c>
      <c r="N24" s="311" t="s">
        <v>97</v>
      </c>
      <c r="O24" s="315" t="s">
        <v>97</v>
      </c>
    </row>
    <row r="25" spans="2:16" s="13" customFormat="1" ht="12.75" x14ac:dyDescent="0.2">
      <c r="B25" s="384" t="s">
        <v>56</v>
      </c>
      <c r="C25" s="30" t="s">
        <v>47</v>
      </c>
      <c r="D25" s="348">
        <v>336602.33599999995</v>
      </c>
      <c r="E25" s="300">
        <v>0</v>
      </c>
      <c r="F25" s="301">
        <v>336602.33599999995</v>
      </c>
      <c r="G25" s="298">
        <v>0</v>
      </c>
      <c r="H25" s="299">
        <v>0</v>
      </c>
      <c r="I25" s="300">
        <v>0</v>
      </c>
      <c r="J25" s="300">
        <v>0</v>
      </c>
      <c r="K25" s="300">
        <v>30811.862999999998</v>
      </c>
      <c r="L25" s="301">
        <v>0</v>
      </c>
      <c r="M25" s="301">
        <v>30811.862999999998</v>
      </c>
      <c r="N25" s="301">
        <v>0</v>
      </c>
      <c r="O25" s="302">
        <v>0</v>
      </c>
    </row>
    <row r="26" spans="2:16" s="13" customFormat="1" ht="12.75" x14ac:dyDescent="0.2">
      <c r="B26" s="385"/>
      <c r="C26" s="30" t="s">
        <v>48</v>
      </c>
      <c r="D26" s="348">
        <v>346851.88709999993</v>
      </c>
      <c r="E26" s="300">
        <v>0</v>
      </c>
      <c r="F26" s="301">
        <v>346851.88709999993</v>
      </c>
      <c r="G26" s="298">
        <v>0</v>
      </c>
      <c r="H26" s="299">
        <v>0</v>
      </c>
      <c r="I26" s="300">
        <v>0</v>
      </c>
      <c r="J26" s="300">
        <v>0</v>
      </c>
      <c r="K26" s="300">
        <v>2390.7037999999993</v>
      </c>
      <c r="L26" s="301">
        <v>0</v>
      </c>
      <c r="M26" s="301">
        <v>2390.7037999999993</v>
      </c>
      <c r="N26" s="301">
        <v>0</v>
      </c>
      <c r="O26" s="302">
        <v>0</v>
      </c>
    </row>
    <row r="27" spans="2:16" s="13" customFormat="1" ht="12.75" x14ac:dyDescent="0.2">
      <c r="B27" s="385"/>
      <c r="C27" s="35" t="s">
        <v>49</v>
      </c>
      <c r="D27" s="295">
        <v>200229.63690000001</v>
      </c>
      <c r="E27" s="296">
        <v>0</v>
      </c>
      <c r="F27" s="297">
        <v>200229.63690000001</v>
      </c>
      <c r="G27" s="298">
        <v>0</v>
      </c>
      <c r="H27" s="299">
        <v>0</v>
      </c>
      <c r="I27" s="300">
        <v>0</v>
      </c>
      <c r="J27" s="300">
        <v>0</v>
      </c>
      <c r="K27" s="300">
        <v>689.39980000000003</v>
      </c>
      <c r="L27" s="301">
        <v>0</v>
      </c>
      <c r="M27" s="301">
        <v>689.39980000000003</v>
      </c>
      <c r="N27" s="301">
        <v>0</v>
      </c>
      <c r="O27" s="302">
        <v>0</v>
      </c>
    </row>
    <row r="28" spans="2:16" s="13" customFormat="1" ht="12.75" x14ac:dyDescent="0.2">
      <c r="B28" s="386"/>
      <c r="C28" s="55" t="s">
        <v>50</v>
      </c>
      <c r="D28" s="295" t="s">
        <v>97</v>
      </c>
      <c r="E28" s="349">
        <v>0</v>
      </c>
      <c r="F28" s="350" t="s">
        <v>97</v>
      </c>
      <c r="G28" s="351">
        <v>0</v>
      </c>
      <c r="H28" s="352">
        <v>0</v>
      </c>
      <c r="I28" s="327">
        <v>0</v>
      </c>
      <c r="J28" s="327">
        <v>0</v>
      </c>
      <c r="K28" s="327" t="s">
        <v>97</v>
      </c>
      <c r="L28" s="353">
        <v>0</v>
      </c>
      <c r="M28" s="353" t="s">
        <v>97</v>
      </c>
      <c r="N28" s="353">
        <v>0</v>
      </c>
      <c r="O28" s="354">
        <v>0</v>
      </c>
    </row>
    <row r="29" spans="2:16" s="13" customFormat="1" ht="12.75" x14ac:dyDescent="0.2">
      <c r="B29" s="387" t="s">
        <v>51</v>
      </c>
      <c r="C29" s="404"/>
      <c r="D29" s="355" t="s">
        <v>97</v>
      </c>
      <c r="E29" s="337">
        <v>0</v>
      </c>
      <c r="F29" s="337" t="s">
        <v>97</v>
      </c>
      <c r="G29" s="311">
        <v>0</v>
      </c>
      <c r="H29" s="311">
        <v>0</v>
      </c>
      <c r="I29" s="311">
        <v>0</v>
      </c>
      <c r="J29" s="311">
        <v>0</v>
      </c>
      <c r="K29" s="311" t="s">
        <v>97</v>
      </c>
      <c r="L29" s="311">
        <v>0</v>
      </c>
      <c r="M29" s="311" t="s">
        <v>97</v>
      </c>
      <c r="N29" s="311">
        <v>0</v>
      </c>
      <c r="O29" s="315">
        <v>0</v>
      </c>
    </row>
    <row r="30" spans="2:16" s="13" customFormat="1" ht="12.75" x14ac:dyDescent="0.2">
      <c r="B30" s="384" t="s">
        <v>57</v>
      </c>
      <c r="C30" s="52" t="s">
        <v>47</v>
      </c>
      <c r="D30" s="356">
        <v>308962881.55241472</v>
      </c>
      <c r="E30" s="357">
        <v>11171205.072299998</v>
      </c>
      <c r="F30" s="358">
        <v>297791676.4801147</v>
      </c>
      <c r="G30" s="356">
        <v>13521.06</v>
      </c>
      <c r="H30" s="356">
        <v>1872.09</v>
      </c>
      <c r="I30" s="356" t="s">
        <v>97</v>
      </c>
      <c r="J30" s="356">
        <v>225676.23182000002</v>
      </c>
      <c r="K30" s="356">
        <v>193723142.089955</v>
      </c>
      <c r="L30" s="356">
        <v>2695.85</v>
      </c>
      <c r="M30" s="356">
        <v>193720446.23995504</v>
      </c>
      <c r="N30" s="356">
        <v>953.15099999999984</v>
      </c>
      <c r="O30" s="359">
        <v>72.048000000000002</v>
      </c>
    </row>
    <row r="31" spans="2:16" s="13" customFormat="1" ht="12.75" x14ac:dyDescent="0.2">
      <c r="B31" s="385"/>
      <c r="C31" s="35" t="s">
        <v>48</v>
      </c>
      <c r="D31" s="360" t="s">
        <v>97</v>
      </c>
      <c r="E31" s="360" t="s">
        <v>97</v>
      </c>
      <c r="F31" s="361">
        <v>219202051.95658997</v>
      </c>
      <c r="G31" s="360">
        <v>33280.68</v>
      </c>
      <c r="H31" s="360">
        <v>37444.589</v>
      </c>
      <c r="I31" s="360" t="s">
        <v>97</v>
      </c>
      <c r="J31" s="360">
        <v>103811.97006999997</v>
      </c>
      <c r="K31" s="360">
        <v>43733865.390694983</v>
      </c>
      <c r="L31" s="360">
        <v>6.4</v>
      </c>
      <c r="M31" s="360">
        <v>43733858.990694985</v>
      </c>
      <c r="N31" s="360">
        <v>164.36600000000001</v>
      </c>
      <c r="O31" s="362" t="s">
        <v>97</v>
      </c>
    </row>
    <row r="32" spans="2:16" s="13" customFormat="1" ht="12.75" x14ac:dyDescent="0.2">
      <c r="B32" s="385"/>
      <c r="C32" s="35" t="s">
        <v>49</v>
      </c>
      <c r="D32" s="360" t="s">
        <v>97</v>
      </c>
      <c r="E32" s="360" t="s">
        <v>97</v>
      </c>
      <c r="F32" s="361">
        <v>129839084.36840697</v>
      </c>
      <c r="G32" s="360">
        <v>96025.445000000007</v>
      </c>
      <c r="H32" s="360">
        <v>17018.802499999998</v>
      </c>
      <c r="I32" s="360" t="s">
        <v>97</v>
      </c>
      <c r="J32" s="360">
        <v>48213.253089999998</v>
      </c>
      <c r="K32" s="360">
        <v>27112696.633230992</v>
      </c>
      <c r="L32" s="360">
        <v>0</v>
      </c>
      <c r="M32" s="360">
        <v>27112696.633230992</v>
      </c>
      <c r="N32" s="360">
        <v>0</v>
      </c>
      <c r="O32" s="362" t="s">
        <v>97</v>
      </c>
    </row>
    <row r="33" spans="2:15" s="13" customFormat="1" ht="13.5" thickBot="1" x14ac:dyDescent="0.25">
      <c r="B33" s="389"/>
      <c r="C33" s="96" t="s">
        <v>50</v>
      </c>
      <c r="D33" s="363">
        <v>171068952.19110394</v>
      </c>
      <c r="E33" s="363">
        <v>8549942.7830999997</v>
      </c>
      <c r="F33" s="364">
        <v>162519009.40800393</v>
      </c>
      <c r="G33" s="363">
        <v>367158.25</v>
      </c>
      <c r="H33" s="363">
        <v>21531.164999999997</v>
      </c>
      <c r="I33" s="363" t="s">
        <v>97</v>
      </c>
      <c r="J33" s="363">
        <v>1514.89002</v>
      </c>
      <c r="K33" s="363" t="s">
        <v>97</v>
      </c>
      <c r="L33" s="363">
        <v>0</v>
      </c>
      <c r="M33" s="363">
        <v>8416002.5261189714</v>
      </c>
      <c r="N33" s="363">
        <v>0</v>
      </c>
      <c r="O33" s="365">
        <v>0</v>
      </c>
    </row>
    <row r="34" spans="2:15" s="13" customFormat="1" ht="13.5" thickBot="1" x14ac:dyDescent="0.25">
      <c r="B34" s="390" t="s">
        <v>58</v>
      </c>
      <c r="C34" s="391"/>
      <c r="D34" s="366">
        <v>868786243.79000008</v>
      </c>
      <c r="E34" s="366">
        <v>59434421.579999998</v>
      </c>
      <c r="F34" s="366">
        <v>809351822.21000004</v>
      </c>
      <c r="G34" s="367">
        <v>509985.43</v>
      </c>
      <c r="H34" s="368">
        <v>77866.649999999994</v>
      </c>
      <c r="I34" s="368">
        <v>55687.45</v>
      </c>
      <c r="J34" s="368">
        <v>379216.35</v>
      </c>
      <c r="K34" s="368">
        <v>272985706.63999999</v>
      </c>
      <c r="L34" s="368">
        <v>2702.25</v>
      </c>
      <c r="M34" s="368">
        <v>272983004.38999999</v>
      </c>
      <c r="N34" s="368">
        <v>1117.52</v>
      </c>
      <c r="O34" s="286">
        <v>77.98</v>
      </c>
    </row>
    <row r="35" spans="2:15" s="13" customFormat="1" ht="12" thickTop="1" x14ac:dyDescent="0.2"/>
    <row r="36" spans="2:15" s="13" customFormat="1" ht="12.75" x14ac:dyDescent="0.2">
      <c r="B36" s="282" t="s">
        <v>59</v>
      </c>
    </row>
    <row r="37" spans="2:15" s="13" customFormat="1" ht="12.75" x14ac:dyDescent="0.2">
      <c r="B37" s="282" t="s">
        <v>98</v>
      </c>
    </row>
    <row r="38" spans="2:15" s="13" customFormat="1" x14ac:dyDescent="0.2"/>
    <row r="39" spans="2:15" s="13" customFormat="1" x14ac:dyDescent="0.2"/>
    <row r="40" spans="2:15" s="13" customFormat="1" x14ac:dyDescent="0.2"/>
    <row r="41" spans="2:15" s="13" customFormat="1" x14ac:dyDescent="0.2"/>
    <row r="42" spans="2:15" s="13" customFormat="1" x14ac:dyDescent="0.2"/>
    <row r="43" spans="2:15" s="13" customFormat="1" x14ac:dyDescent="0.2"/>
    <row r="44" spans="2:15" s="13" customFormat="1" x14ac:dyDescent="0.2"/>
    <row r="45" spans="2:15" s="13" customFormat="1" x14ac:dyDescent="0.2"/>
  </sheetData>
  <mergeCells count="18">
    <mergeCell ref="B1:O1"/>
    <mergeCell ref="B3:B4"/>
    <mergeCell ref="C3:C4"/>
    <mergeCell ref="D3:F3"/>
    <mergeCell ref="G3:O3"/>
    <mergeCell ref="B25:B28"/>
    <mergeCell ref="B29:C29"/>
    <mergeCell ref="B30:B33"/>
    <mergeCell ref="B34:C34"/>
    <mergeCell ref="B5:B8"/>
    <mergeCell ref="B20:B23"/>
    <mergeCell ref="B24:C24"/>
    <mergeCell ref="B9:C9"/>
    <mergeCell ref="B10:B11"/>
    <mergeCell ref="B12:C12"/>
    <mergeCell ref="B13:B16"/>
    <mergeCell ref="B17:C17"/>
    <mergeCell ref="B19:C1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94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87">
        <v>119959343.87900002</v>
      </c>
      <c r="E5" s="288">
        <v>8528201.0228000004</v>
      </c>
      <c r="F5" s="289">
        <v>111431142.85620002</v>
      </c>
      <c r="G5" s="290">
        <v>35098.358999999997</v>
      </c>
      <c r="H5" s="291" t="s">
        <v>99</v>
      </c>
      <c r="I5" s="292">
        <v>49544.15</v>
      </c>
      <c r="J5" s="292">
        <v>25480.982129999989</v>
      </c>
      <c r="K5" s="292">
        <v>19179715.080299988</v>
      </c>
      <c r="L5" s="293">
        <v>6277.38</v>
      </c>
      <c r="M5" s="293">
        <v>19173437.700299989</v>
      </c>
      <c r="N5" s="293">
        <v>727.37</v>
      </c>
      <c r="O5" s="294">
        <v>79.31</v>
      </c>
    </row>
    <row r="6" spans="1:41" ht="12.75" x14ac:dyDescent="0.2">
      <c r="B6" s="385"/>
      <c r="C6" s="30" t="s">
        <v>48</v>
      </c>
      <c r="D6" s="295">
        <v>207062651.53140005</v>
      </c>
      <c r="E6" s="296">
        <v>30351911.027899999</v>
      </c>
      <c r="F6" s="297">
        <v>176710740.50350004</v>
      </c>
      <c r="G6" s="298">
        <v>28287.902000000002</v>
      </c>
      <c r="H6" s="299">
        <v>39936.32</v>
      </c>
      <c r="I6" s="300">
        <v>2501.5</v>
      </c>
      <c r="J6" s="300">
        <v>87887.96553999999</v>
      </c>
      <c r="K6" s="300">
        <v>28501872.097100008</v>
      </c>
      <c r="L6" s="301">
        <v>25.62</v>
      </c>
      <c r="M6" s="301">
        <v>28501846.477100007</v>
      </c>
      <c r="N6" s="301">
        <v>85</v>
      </c>
      <c r="O6" s="302">
        <v>78.56</v>
      </c>
    </row>
    <row r="7" spans="1:41" ht="12.75" x14ac:dyDescent="0.2">
      <c r="B7" s="385"/>
      <c r="C7" s="30" t="s">
        <v>49</v>
      </c>
      <c r="D7" s="295">
        <v>85859804.695800006</v>
      </c>
      <c r="E7" s="296">
        <v>4162249.4186000004</v>
      </c>
      <c r="F7" s="297">
        <v>81697555.277200013</v>
      </c>
      <c r="G7" s="298">
        <v>63998.438000000002</v>
      </c>
      <c r="H7" s="299">
        <v>22025.01</v>
      </c>
      <c r="I7" s="300">
        <v>0</v>
      </c>
      <c r="J7" s="300">
        <v>9818.0491299999994</v>
      </c>
      <c r="K7" s="300">
        <v>14372557.527899999</v>
      </c>
      <c r="L7" s="301">
        <v>0</v>
      </c>
      <c r="M7" s="301">
        <v>14372557.527899999</v>
      </c>
      <c r="N7" s="301">
        <v>0</v>
      </c>
      <c r="O7" s="302">
        <v>0</v>
      </c>
    </row>
    <row r="8" spans="1:41" ht="12.75" x14ac:dyDescent="0.2">
      <c r="B8" s="386"/>
      <c r="C8" s="55" t="s">
        <v>50</v>
      </c>
      <c r="D8" s="295">
        <v>127523626.84379998</v>
      </c>
      <c r="E8" s="303">
        <v>6144292.2106999997</v>
      </c>
      <c r="F8" s="304">
        <v>121379334.63309997</v>
      </c>
      <c r="G8" s="305">
        <v>333706.141</v>
      </c>
      <c r="H8" s="306">
        <v>20035.490000000002</v>
      </c>
      <c r="I8" s="307" t="s">
        <v>97</v>
      </c>
      <c r="J8" s="307">
        <v>1348.3181999999999</v>
      </c>
      <c r="K8" s="307">
        <v>8234284.0446999995</v>
      </c>
      <c r="L8" s="308">
        <v>0</v>
      </c>
      <c r="M8" s="308">
        <v>8234284.0446999995</v>
      </c>
      <c r="N8" s="308">
        <v>0</v>
      </c>
      <c r="O8" s="309">
        <v>0</v>
      </c>
    </row>
    <row r="9" spans="1:41" ht="12.75" x14ac:dyDescent="0.2">
      <c r="B9" s="387" t="s">
        <v>51</v>
      </c>
      <c r="C9" s="388"/>
      <c r="D9" s="310">
        <v>540405426.95000005</v>
      </c>
      <c r="E9" s="311">
        <v>49186653.68</v>
      </c>
      <c r="F9" s="312">
        <v>491218773.27000004</v>
      </c>
      <c r="G9" s="313">
        <v>461090.83999999997</v>
      </c>
      <c r="H9" s="314">
        <v>82645.180000000008</v>
      </c>
      <c r="I9" s="311" t="s">
        <v>97</v>
      </c>
      <c r="J9" s="311">
        <v>124535.31499999997</v>
      </c>
      <c r="K9" s="311">
        <v>70288428.749999985</v>
      </c>
      <c r="L9" s="311">
        <v>6303</v>
      </c>
      <c r="M9" s="311">
        <v>70282125.749999985</v>
      </c>
      <c r="N9" s="312">
        <v>812.37</v>
      </c>
      <c r="O9" s="315">
        <v>157.87</v>
      </c>
    </row>
    <row r="10" spans="1:41" ht="12.75" x14ac:dyDescent="0.2">
      <c r="B10" s="384" t="s">
        <v>52</v>
      </c>
      <c r="C10" s="48" t="s">
        <v>47</v>
      </c>
      <c r="D10" s="295">
        <v>789221.68579999986</v>
      </c>
      <c r="E10" s="316">
        <v>0</v>
      </c>
      <c r="F10" s="317">
        <v>789221.68579999986</v>
      </c>
      <c r="G10" s="318">
        <v>0</v>
      </c>
      <c r="H10" s="319">
        <v>0</v>
      </c>
      <c r="I10" s="300">
        <v>0</v>
      </c>
      <c r="J10" s="300">
        <v>0</v>
      </c>
      <c r="K10" s="320">
        <v>186491.80999999994</v>
      </c>
      <c r="L10" s="321">
        <v>102.97</v>
      </c>
      <c r="M10" s="321">
        <v>186388.83999999994</v>
      </c>
      <c r="N10" s="321">
        <v>0</v>
      </c>
      <c r="O10" s="322">
        <v>0</v>
      </c>
    </row>
    <row r="11" spans="1:41" ht="12.75" x14ac:dyDescent="0.2">
      <c r="B11" s="385"/>
      <c r="C11" s="30" t="s">
        <v>48</v>
      </c>
      <c r="D11" s="295">
        <v>622859.60419999994</v>
      </c>
      <c r="E11" s="296">
        <v>0</v>
      </c>
      <c r="F11" s="297">
        <v>622859.60419999994</v>
      </c>
      <c r="G11" s="298">
        <v>0</v>
      </c>
      <c r="H11" s="299">
        <v>0</v>
      </c>
      <c r="I11" s="300">
        <v>0</v>
      </c>
      <c r="J11" s="300">
        <v>0</v>
      </c>
      <c r="K11" s="300">
        <v>52332.69</v>
      </c>
      <c r="L11" s="301">
        <v>0</v>
      </c>
      <c r="M11" s="301">
        <v>52332.69</v>
      </c>
      <c r="N11" s="301">
        <v>0</v>
      </c>
      <c r="O11" s="302">
        <v>0</v>
      </c>
    </row>
    <row r="12" spans="1:41" ht="12.75" x14ac:dyDescent="0.2">
      <c r="B12" s="385"/>
      <c r="C12" s="30" t="s">
        <v>49</v>
      </c>
      <c r="D12" s="369" t="s">
        <v>97</v>
      </c>
      <c r="E12" s="323">
        <v>0</v>
      </c>
      <c r="F12" s="324" t="s">
        <v>97</v>
      </c>
      <c r="G12" s="370">
        <v>0</v>
      </c>
      <c r="H12" s="371">
        <v>0</v>
      </c>
      <c r="I12" s="372">
        <v>0</v>
      </c>
      <c r="J12" s="372">
        <v>0</v>
      </c>
      <c r="K12" s="372" t="s">
        <v>97</v>
      </c>
      <c r="L12" s="373">
        <v>0</v>
      </c>
      <c r="M12" s="373" t="s">
        <v>97</v>
      </c>
      <c r="N12" s="373">
        <v>0</v>
      </c>
      <c r="O12" s="374">
        <v>0</v>
      </c>
    </row>
    <row r="13" spans="1:41" ht="12.75" x14ac:dyDescent="0.2">
      <c r="B13" s="387" t="s">
        <v>51</v>
      </c>
      <c r="C13" s="388"/>
      <c r="D13" s="310" t="s">
        <v>97</v>
      </c>
      <c r="E13" s="339">
        <v>0</v>
      </c>
      <c r="F13" s="339" t="s">
        <v>97</v>
      </c>
      <c r="G13" s="328">
        <v>0</v>
      </c>
      <c r="H13" s="337">
        <v>0</v>
      </c>
      <c r="I13" s="337">
        <v>0</v>
      </c>
      <c r="J13" s="337">
        <v>0</v>
      </c>
      <c r="K13" s="337" t="s">
        <v>97</v>
      </c>
      <c r="L13" s="337">
        <v>102.97</v>
      </c>
      <c r="M13" s="337" t="s">
        <v>97</v>
      </c>
      <c r="N13" s="337">
        <v>0</v>
      </c>
      <c r="O13" s="347">
        <v>0</v>
      </c>
      <c r="P13" s="283"/>
    </row>
    <row r="14" spans="1:41" ht="12.75" x14ac:dyDescent="0.2">
      <c r="B14" s="384" t="s">
        <v>53</v>
      </c>
      <c r="C14" s="48" t="s">
        <v>47</v>
      </c>
      <c r="D14" s="295">
        <v>142440501.90889999</v>
      </c>
      <c r="E14" s="316">
        <v>3374614.2271000007</v>
      </c>
      <c r="F14" s="317">
        <v>139065887.68179998</v>
      </c>
      <c r="G14" s="318">
        <v>0</v>
      </c>
      <c r="H14" s="319">
        <v>0</v>
      </c>
      <c r="I14" s="320" t="s">
        <v>97</v>
      </c>
      <c r="J14" s="320">
        <v>317508.57854000002</v>
      </c>
      <c r="K14" s="320">
        <v>180499741.58999956</v>
      </c>
      <c r="L14" s="321">
        <v>1380</v>
      </c>
      <c r="M14" s="321">
        <v>180498361.58999956</v>
      </c>
      <c r="N14" s="321">
        <v>0</v>
      </c>
      <c r="O14" s="322">
        <v>0</v>
      </c>
    </row>
    <row r="15" spans="1:41" ht="12.75" x14ac:dyDescent="0.2">
      <c r="B15" s="385"/>
      <c r="C15" s="30" t="s">
        <v>48</v>
      </c>
      <c r="D15" s="295">
        <v>8281087.5541999647</v>
      </c>
      <c r="E15" s="296">
        <v>0</v>
      </c>
      <c r="F15" s="297">
        <v>8281087.5541999647</v>
      </c>
      <c r="G15" s="298">
        <v>0</v>
      </c>
      <c r="H15" s="299">
        <v>0</v>
      </c>
      <c r="I15" s="300">
        <v>0</v>
      </c>
      <c r="J15" s="300">
        <v>0</v>
      </c>
      <c r="K15" s="300">
        <v>9949345.8212410286</v>
      </c>
      <c r="L15" s="301">
        <v>0</v>
      </c>
      <c r="M15" s="301">
        <v>9949345.8212410286</v>
      </c>
      <c r="N15" s="301">
        <v>0</v>
      </c>
      <c r="O15" s="302">
        <v>0</v>
      </c>
    </row>
    <row r="16" spans="1:41" s="13" customFormat="1" ht="12.75" x14ac:dyDescent="0.2">
      <c r="B16" s="385"/>
      <c r="C16" s="30" t="s">
        <v>49</v>
      </c>
      <c r="D16" s="295" t="s">
        <v>97</v>
      </c>
      <c r="E16" s="296" t="s">
        <v>97</v>
      </c>
      <c r="F16" s="297">
        <v>11577103.43400006</v>
      </c>
      <c r="G16" s="298">
        <v>0</v>
      </c>
      <c r="H16" s="299">
        <v>0</v>
      </c>
      <c r="I16" s="300" t="s">
        <v>97</v>
      </c>
      <c r="J16" s="300" t="s">
        <v>97</v>
      </c>
      <c r="K16" s="300">
        <v>15919213.011240987</v>
      </c>
      <c r="L16" s="301">
        <v>0</v>
      </c>
      <c r="M16" s="301">
        <v>15919213.011240987</v>
      </c>
      <c r="N16" s="301">
        <v>0</v>
      </c>
      <c r="O16" s="302">
        <v>0</v>
      </c>
    </row>
    <row r="17" spans="2:16" s="13" customFormat="1" ht="12.75" x14ac:dyDescent="0.2">
      <c r="B17" s="387" t="s">
        <v>51</v>
      </c>
      <c r="C17" s="404"/>
      <c r="D17" s="336" t="s">
        <v>97</v>
      </c>
      <c r="E17" s="337" t="s">
        <v>97</v>
      </c>
      <c r="F17" s="338">
        <v>158924078.67000002</v>
      </c>
      <c r="G17" s="336">
        <v>0</v>
      </c>
      <c r="H17" s="337">
        <v>0</v>
      </c>
      <c r="I17" s="337">
        <v>36089.72</v>
      </c>
      <c r="J17" s="337">
        <v>356567.56400000001</v>
      </c>
      <c r="K17" s="337">
        <v>206368300.42248157</v>
      </c>
      <c r="L17" s="337">
        <v>1380</v>
      </c>
      <c r="M17" s="337">
        <v>206366920.42248157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 t="s">
        <v>97</v>
      </c>
      <c r="G18" s="342">
        <v>0</v>
      </c>
      <c r="H18" s="343">
        <v>0</v>
      </c>
      <c r="I18" s="344"/>
      <c r="J18" s="344" t="s">
        <v>97</v>
      </c>
      <c r="K18" s="344" t="s">
        <v>97</v>
      </c>
      <c r="L18" s="345">
        <v>0</v>
      </c>
      <c r="M18" s="345" t="s">
        <v>97</v>
      </c>
      <c r="N18" s="345">
        <v>0</v>
      </c>
      <c r="O18" s="346">
        <v>0</v>
      </c>
    </row>
    <row r="19" spans="2:16" s="13" customFormat="1" ht="12.75" x14ac:dyDescent="0.2">
      <c r="B19" s="387" t="s">
        <v>51</v>
      </c>
      <c r="C19" s="388"/>
      <c r="D19" s="310">
        <v>48150</v>
      </c>
      <c r="E19" s="339">
        <v>24150</v>
      </c>
      <c r="F19" s="338">
        <v>24000</v>
      </c>
      <c r="G19" s="337">
        <v>0</v>
      </c>
      <c r="H19" s="337">
        <v>0</v>
      </c>
      <c r="I19" s="337">
        <v>0</v>
      </c>
      <c r="J19" s="337" t="s">
        <v>97</v>
      </c>
      <c r="K19" s="337" t="s">
        <v>97</v>
      </c>
      <c r="L19" s="337">
        <v>0</v>
      </c>
      <c r="M19" s="337" t="s">
        <v>97</v>
      </c>
      <c r="N19" s="337">
        <v>0</v>
      </c>
      <c r="O19" s="347">
        <v>0</v>
      </c>
    </row>
    <row r="20" spans="2:16" s="13" customFormat="1" ht="12.75" x14ac:dyDescent="0.2">
      <c r="B20" s="384" t="s">
        <v>56</v>
      </c>
      <c r="C20" s="30" t="s">
        <v>47</v>
      </c>
      <c r="D20" s="348">
        <v>194618.79139999999</v>
      </c>
      <c r="E20" s="300">
        <v>0</v>
      </c>
      <c r="F20" s="301">
        <v>194618.79139999999</v>
      </c>
      <c r="G20" s="298">
        <v>0</v>
      </c>
      <c r="H20" s="299">
        <v>0</v>
      </c>
      <c r="I20" s="300">
        <v>0</v>
      </c>
      <c r="J20" s="300">
        <v>0</v>
      </c>
      <c r="K20" s="300">
        <v>11844.343000000003</v>
      </c>
      <c r="L20" s="301">
        <v>60</v>
      </c>
      <c r="M20" s="301">
        <v>11784.343000000003</v>
      </c>
      <c r="N20" s="301">
        <v>0</v>
      </c>
      <c r="O20" s="302">
        <v>0</v>
      </c>
    </row>
    <row r="21" spans="2:16" s="13" customFormat="1" ht="12.75" x14ac:dyDescent="0.2">
      <c r="B21" s="385"/>
      <c r="C21" s="30" t="s">
        <v>48</v>
      </c>
      <c r="D21" s="348">
        <v>190730.06060000003</v>
      </c>
      <c r="E21" s="300">
        <v>0</v>
      </c>
      <c r="F21" s="301">
        <v>190730.06060000003</v>
      </c>
      <c r="G21" s="298">
        <v>0</v>
      </c>
      <c r="H21" s="299">
        <v>0</v>
      </c>
      <c r="I21" s="300">
        <v>0</v>
      </c>
      <c r="J21" s="300">
        <v>0</v>
      </c>
      <c r="K21" s="300">
        <v>1665.1520000000003</v>
      </c>
      <c r="L21" s="301">
        <v>540</v>
      </c>
      <c r="M21" s="301">
        <v>1125.1520000000003</v>
      </c>
      <c r="N21" s="301">
        <v>0</v>
      </c>
      <c r="O21" s="302">
        <v>0</v>
      </c>
    </row>
    <row r="22" spans="2:16" s="13" customFormat="1" ht="12.75" x14ac:dyDescent="0.2">
      <c r="B22" s="385"/>
      <c r="C22" s="35" t="s">
        <v>49</v>
      </c>
      <c r="D22" s="295">
        <v>258723.27799999999</v>
      </c>
      <c r="E22" s="296">
        <v>0</v>
      </c>
      <c r="F22" s="297">
        <v>258723.27799999999</v>
      </c>
      <c r="G22" s="298">
        <v>0</v>
      </c>
      <c r="H22" s="299">
        <v>0</v>
      </c>
      <c r="I22" s="300">
        <v>0</v>
      </c>
      <c r="J22" s="300">
        <v>0</v>
      </c>
      <c r="K22" s="300">
        <v>709.18499999999995</v>
      </c>
      <c r="L22" s="301">
        <v>0</v>
      </c>
      <c r="M22" s="301">
        <v>709.18499999999995</v>
      </c>
      <c r="N22" s="301">
        <v>0</v>
      </c>
      <c r="O22" s="302">
        <v>0</v>
      </c>
    </row>
    <row r="23" spans="2:16" s="13" customFormat="1" ht="12.75" x14ac:dyDescent="0.2">
      <c r="B23" s="386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7" t="s">
        <v>51</v>
      </c>
      <c r="C24" s="404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600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4" t="s">
        <v>57</v>
      </c>
      <c r="C25" s="52" t="s">
        <v>47</v>
      </c>
      <c r="D25" s="356" t="s">
        <v>97</v>
      </c>
      <c r="E25" s="357">
        <v>11926965.249900002</v>
      </c>
      <c r="F25" s="358">
        <v>251504871.01519999</v>
      </c>
      <c r="G25" s="356">
        <v>35098.358999999997</v>
      </c>
      <c r="H25" s="356" t="s">
        <v>99</v>
      </c>
      <c r="I25" s="356" t="s">
        <v>97</v>
      </c>
      <c r="J25" s="356">
        <v>343054.06067000004</v>
      </c>
      <c r="K25" s="356">
        <v>199878092.82329953</v>
      </c>
      <c r="L25" s="356">
        <v>7820.35</v>
      </c>
      <c r="M25" s="356">
        <v>199870272.47329953</v>
      </c>
      <c r="N25" s="356">
        <v>727.37</v>
      </c>
      <c r="O25" s="359">
        <v>79.31</v>
      </c>
    </row>
    <row r="26" spans="2:16" s="13" customFormat="1" ht="12.75" x14ac:dyDescent="0.2">
      <c r="B26" s="385"/>
      <c r="C26" s="35" t="s">
        <v>48</v>
      </c>
      <c r="D26" s="360">
        <v>216157328.75040004</v>
      </c>
      <c r="E26" s="360">
        <v>30351911.027899999</v>
      </c>
      <c r="F26" s="361">
        <v>185805417.72250003</v>
      </c>
      <c r="G26" s="360">
        <v>28287.902000000002</v>
      </c>
      <c r="H26" s="360">
        <v>39936.32</v>
      </c>
      <c r="I26" s="360">
        <v>2501.5</v>
      </c>
      <c r="J26" s="360">
        <v>87887.96553999999</v>
      </c>
      <c r="K26" s="360">
        <v>38505215.760341041</v>
      </c>
      <c r="L26" s="360">
        <v>565.62</v>
      </c>
      <c r="M26" s="360">
        <v>38504650.140341036</v>
      </c>
      <c r="N26" s="360">
        <v>85</v>
      </c>
      <c r="O26" s="362">
        <v>78.56</v>
      </c>
    </row>
    <row r="27" spans="2:16" s="13" customFormat="1" ht="12.75" x14ac:dyDescent="0.2">
      <c r="B27" s="385"/>
      <c r="C27" s="35" t="s">
        <v>49</v>
      </c>
      <c r="D27" s="360">
        <v>98247842.190700069</v>
      </c>
      <c r="E27" s="360" t="s">
        <v>97</v>
      </c>
      <c r="F27" s="361" t="s">
        <v>97</v>
      </c>
      <c r="G27" s="360">
        <v>63998.438000000002</v>
      </c>
      <c r="H27" s="360">
        <v>22025.01</v>
      </c>
      <c r="I27" s="360" t="s">
        <v>97</v>
      </c>
      <c r="J27" s="360" t="s">
        <v>97</v>
      </c>
      <c r="K27" s="360" t="s">
        <v>97</v>
      </c>
      <c r="L27" s="360">
        <v>0</v>
      </c>
      <c r="M27" s="360" t="s">
        <v>97</v>
      </c>
      <c r="N27" s="360">
        <v>0</v>
      </c>
      <c r="O27" s="362">
        <v>0</v>
      </c>
    </row>
    <row r="28" spans="2:16" s="13" customFormat="1" ht="13.5" thickBot="1" x14ac:dyDescent="0.25">
      <c r="B28" s="389"/>
      <c r="C28" s="96" t="s">
        <v>50</v>
      </c>
      <c r="D28" s="363" t="s">
        <v>97</v>
      </c>
      <c r="E28" s="363">
        <v>6144292.2106999997</v>
      </c>
      <c r="F28" s="364" t="s">
        <v>97</v>
      </c>
      <c r="G28" s="363">
        <v>333706.141</v>
      </c>
      <c r="H28" s="363">
        <v>20035.490000000002</v>
      </c>
      <c r="I28" s="363" t="s">
        <v>97</v>
      </c>
      <c r="J28" s="363">
        <v>1348.3181999999999</v>
      </c>
      <c r="K28" s="363" t="s">
        <v>97</v>
      </c>
      <c r="L28" s="363">
        <v>0</v>
      </c>
      <c r="M28" s="363" t="s">
        <v>97</v>
      </c>
      <c r="N28" s="363">
        <v>0</v>
      </c>
      <c r="O28" s="365">
        <v>0</v>
      </c>
    </row>
    <row r="29" spans="2:16" s="13" customFormat="1" ht="13.5" thickBot="1" x14ac:dyDescent="0.25">
      <c r="B29" s="390" t="s">
        <v>58</v>
      </c>
      <c r="C29" s="391"/>
      <c r="D29" s="366">
        <v>706225671.04999995</v>
      </c>
      <c r="E29" s="366" t="s">
        <v>97</v>
      </c>
      <c r="F29" s="366" t="s">
        <v>97</v>
      </c>
      <c r="G29" s="367">
        <v>461090.83999999997</v>
      </c>
      <c r="H29" s="368" t="s">
        <v>99</v>
      </c>
      <c r="I29" s="368">
        <v>90135.37000000001</v>
      </c>
      <c r="J29" s="368">
        <v>481167.37900000002</v>
      </c>
      <c r="K29" s="368" t="s">
        <v>97</v>
      </c>
      <c r="L29" s="368">
        <v>8385.9700000000012</v>
      </c>
      <c r="M29" s="368" t="s">
        <v>97</v>
      </c>
      <c r="N29" s="368">
        <v>812.37</v>
      </c>
      <c r="O29" s="285">
        <v>157.87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2"/>
    <mergeCell ref="B13:C13"/>
    <mergeCell ref="B14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91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87">
        <v>97529985.598999992</v>
      </c>
      <c r="E5" s="288">
        <v>9538764.495699998</v>
      </c>
      <c r="F5" s="289">
        <v>87991221.10329999</v>
      </c>
      <c r="G5" s="290">
        <v>18796.38</v>
      </c>
      <c r="H5" s="291">
        <v>527.6241</v>
      </c>
      <c r="I5" s="292">
        <v>20004</v>
      </c>
      <c r="J5" s="292">
        <v>28849.034789999994</v>
      </c>
      <c r="K5" s="292">
        <v>15692586.52</v>
      </c>
      <c r="L5" s="293">
        <v>6135.5550000000003</v>
      </c>
      <c r="M5" s="293">
        <v>15686450.965</v>
      </c>
      <c r="N5" s="293">
        <v>645.37</v>
      </c>
      <c r="O5" s="294">
        <v>3.1520000000000001</v>
      </c>
    </row>
    <row r="6" spans="1:41" ht="12.75" x14ac:dyDescent="0.2">
      <c r="B6" s="385"/>
      <c r="C6" s="30" t="s">
        <v>48</v>
      </c>
      <c r="D6" s="295">
        <v>207511481.22940004</v>
      </c>
      <c r="E6" s="296">
        <v>40400021.111600004</v>
      </c>
      <c r="F6" s="297">
        <v>167111460.11780003</v>
      </c>
      <c r="G6" s="298">
        <v>26578.351999999999</v>
      </c>
      <c r="H6" s="299">
        <v>26471.569899999999</v>
      </c>
      <c r="I6" s="300">
        <v>1661.5</v>
      </c>
      <c r="J6" s="300">
        <v>107672.32345</v>
      </c>
      <c r="K6" s="300">
        <v>29438752.664299995</v>
      </c>
      <c r="L6" s="301">
        <v>31.5</v>
      </c>
      <c r="M6" s="301">
        <v>29438721.164299995</v>
      </c>
      <c r="N6" s="301">
        <v>60.01</v>
      </c>
      <c r="O6" s="302" t="s">
        <v>97</v>
      </c>
    </row>
    <row r="7" spans="1:41" ht="12.75" x14ac:dyDescent="0.2">
      <c r="B7" s="385"/>
      <c r="C7" s="30" t="s">
        <v>49</v>
      </c>
      <c r="D7" s="295">
        <v>68710352.253999993</v>
      </c>
      <c r="E7" s="296">
        <v>3710100.3506000005</v>
      </c>
      <c r="F7" s="297">
        <v>65000251.903399989</v>
      </c>
      <c r="G7" s="298">
        <v>63748.142</v>
      </c>
      <c r="H7" s="299">
        <v>37666.556300000004</v>
      </c>
      <c r="I7" s="300">
        <v>0</v>
      </c>
      <c r="J7" s="300">
        <v>6397.6607599999998</v>
      </c>
      <c r="K7" s="300">
        <v>12296182.585699998</v>
      </c>
      <c r="L7" s="301">
        <v>0</v>
      </c>
      <c r="M7" s="301">
        <v>12296182.585699998</v>
      </c>
      <c r="N7" s="301">
        <v>2.16</v>
      </c>
      <c r="O7" s="302">
        <v>0</v>
      </c>
    </row>
    <row r="8" spans="1:41" ht="12.75" x14ac:dyDescent="0.2">
      <c r="B8" s="386"/>
      <c r="C8" s="55" t="s">
        <v>50</v>
      </c>
      <c r="D8" s="295">
        <v>121215512.6476</v>
      </c>
      <c r="E8" s="303">
        <v>3042255.2320999997</v>
      </c>
      <c r="F8" s="304">
        <v>118173257.4155</v>
      </c>
      <c r="G8" s="305">
        <v>216670.476</v>
      </c>
      <c r="H8" s="306">
        <v>30.689699999999998</v>
      </c>
      <c r="I8" s="307">
        <v>0</v>
      </c>
      <c r="J8" s="307">
        <v>0</v>
      </c>
      <c r="K8" s="307">
        <v>8414346.3699999973</v>
      </c>
      <c r="L8" s="308">
        <v>0</v>
      </c>
      <c r="M8" s="308">
        <v>8414346.3699999973</v>
      </c>
      <c r="N8" s="308">
        <v>39.68</v>
      </c>
      <c r="O8" s="309" t="s">
        <v>97</v>
      </c>
    </row>
    <row r="9" spans="1:41" ht="12.75" x14ac:dyDescent="0.2">
      <c r="B9" s="387" t="s">
        <v>51</v>
      </c>
      <c r="C9" s="388"/>
      <c r="D9" s="310">
        <v>494967331.73000002</v>
      </c>
      <c r="E9" s="311">
        <v>56691141.190000005</v>
      </c>
      <c r="F9" s="312">
        <v>438276190.54000002</v>
      </c>
      <c r="G9" s="313">
        <v>325793.34999999998</v>
      </c>
      <c r="H9" s="314">
        <v>64696.44</v>
      </c>
      <c r="I9" s="311">
        <v>21665.5</v>
      </c>
      <c r="J9" s="311">
        <v>142919.019</v>
      </c>
      <c r="K9" s="311">
        <v>65841868.139999986</v>
      </c>
      <c r="L9" s="311">
        <v>6167.0550000000003</v>
      </c>
      <c r="M9" s="311">
        <v>65835701.084999993</v>
      </c>
      <c r="N9" s="312">
        <v>747.21999999999991</v>
      </c>
      <c r="O9" s="315">
        <v>86.100999999999999</v>
      </c>
    </row>
    <row r="10" spans="1:41" ht="12.75" x14ac:dyDescent="0.2">
      <c r="B10" s="384" t="s">
        <v>52</v>
      </c>
      <c r="C10" s="48" t="s">
        <v>47</v>
      </c>
      <c r="D10" s="295">
        <v>881816.58819999988</v>
      </c>
      <c r="E10" s="316">
        <v>0</v>
      </c>
      <c r="F10" s="317">
        <v>881816.58819999988</v>
      </c>
      <c r="G10" s="318">
        <v>0</v>
      </c>
      <c r="H10" s="319">
        <v>0</v>
      </c>
      <c r="I10" s="300" t="s">
        <v>97</v>
      </c>
      <c r="J10" s="300">
        <v>0</v>
      </c>
      <c r="K10" s="320">
        <v>217074.13800000001</v>
      </c>
      <c r="L10" s="321">
        <v>6.4</v>
      </c>
      <c r="M10" s="321">
        <v>217067.73800000001</v>
      </c>
      <c r="N10" s="321">
        <v>2</v>
      </c>
      <c r="O10" s="322" t="s">
        <v>97</v>
      </c>
    </row>
    <row r="11" spans="1:41" ht="12.75" x14ac:dyDescent="0.2">
      <c r="B11" s="385"/>
      <c r="C11" s="30" t="s">
        <v>48</v>
      </c>
      <c r="D11" s="295">
        <v>528234.57180000003</v>
      </c>
      <c r="E11" s="296">
        <v>0</v>
      </c>
      <c r="F11" s="297">
        <v>528234.57180000003</v>
      </c>
      <c r="G11" s="298">
        <v>0</v>
      </c>
      <c r="H11" s="299">
        <v>0</v>
      </c>
      <c r="I11" s="300">
        <v>0</v>
      </c>
      <c r="J11" s="300">
        <v>0</v>
      </c>
      <c r="K11" s="300">
        <v>51257.262000000002</v>
      </c>
      <c r="L11" s="301">
        <v>0</v>
      </c>
      <c r="M11" s="301">
        <v>51257.262000000002</v>
      </c>
      <c r="N11" s="301">
        <v>0</v>
      </c>
      <c r="O11" s="302">
        <v>0</v>
      </c>
    </row>
    <row r="12" spans="1:41" ht="12.75" x14ac:dyDescent="0.2">
      <c r="B12" s="385"/>
      <c r="C12" s="30" t="s">
        <v>49</v>
      </c>
      <c r="D12" s="369" t="s">
        <v>97</v>
      </c>
      <c r="E12" s="323">
        <v>0</v>
      </c>
      <c r="F12" s="324" t="s">
        <v>97</v>
      </c>
      <c r="G12" s="370">
        <v>0</v>
      </c>
      <c r="H12" s="371">
        <v>0</v>
      </c>
      <c r="I12" s="372">
        <v>0</v>
      </c>
      <c r="J12" s="372">
        <v>0</v>
      </c>
      <c r="K12" s="372" t="s">
        <v>97</v>
      </c>
      <c r="L12" s="373">
        <v>0</v>
      </c>
      <c r="M12" s="373" t="s">
        <v>97</v>
      </c>
      <c r="N12" s="373">
        <v>0</v>
      </c>
      <c r="O12" s="374">
        <v>0</v>
      </c>
    </row>
    <row r="13" spans="1:41" ht="12.75" x14ac:dyDescent="0.2">
      <c r="B13" s="387" t="s">
        <v>51</v>
      </c>
      <c r="C13" s="388"/>
      <c r="D13" s="310" t="s">
        <v>97</v>
      </c>
      <c r="E13" s="339">
        <v>0</v>
      </c>
      <c r="F13" s="339" t="s">
        <v>97</v>
      </c>
      <c r="G13" s="328">
        <v>0</v>
      </c>
      <c r="H13" s="337">
        <v>0</v>
      </c>
      <c r="I13" s="337">
        <v>31.93</v>
      </c>
      <c r="J13" s="337">
        <v>0</v>
      </c>
      <c r="K13" s="337" t="s">
        <v>97</v>
      </c>
      <c r="L13" s="337">
        <v>6.4</v>
      </c>
      <c r="M13" s="337" t="s">
        <v>97</v>
      </c>
      <c r="N13" s="337">
        <v>2</v>
      </c>
      <c r="O13" s="347" t="s">
        <v>97</v>
      </c>
      <c r="P13" s="283"/>
    </row>
    <row r="14" spans="1:41" ht="12.75" x14ac:dyDescent="0.2">
      <c r="B14" s="384" t="s">
        <v>53</v>
      </c>
      <c r="C14" s="48" t="s">
        <v>47</v>
      </c>
      <c r="D14" s="295">
        <v>114483582.48460051</v>
      </c>
      <c r="E14" s="316">
        <v>2802981.1143999998</v>
      </c>
      <c r="F14" s="317">
        <v>111680601.37020051</v>
      </c>
      <c r="G14" s="318">
        <v>0</v>
      </c>
      <c r="H14" s="319">
        <v>0</v>
      </c>
      <c r="I14" s="320">
        <v>0</v>
      </c>
      <c r="J14" s="320">
        <v>499153.24812</v>
      </c>
      <c r="K14" s="320">
        <v>189254090.62919974</v>
      </c>
      <c r="L14" s="321">
        <v>0</v>
      </c>
      <c r="M14" s="321">
        <v>189254090.62919974</v>
      </c>
      <c r="N14" s="321">
        <v>0</v>
      </c>
      <c r="O14" s="322" t="s">
        <v>97</v>
      </c>
    </row>
    <row r="15" spans="1:41" ht="12.75" x14ac:dyDescent="0.2">
      <c r="B15" s="385"/>
      <c r="C15" s="30" t="s">
        <v>48</v>
      </c>
      <c r="D15" s="295" t="s">
        <v>97</v>
      </c>
      <c r="E15" s="296" t="s">
        <v>97</v>
      </c>
      <c r="F15" s="297">
        <v>4862284.8708999595</v>
      </c>
      <c r="G15" s="298">
        <v>0</v>
      </c>
      <c r="H15" s="299">
        <v>0</v>
      </c>
      <c r="I15" s="300">
        <v>0</v>
      </c>
      <c r="J15" s="300" t="s">
        <v>97</v>
      </c>
      <c r="K15" s="300">
        <v>7304517.4813999897</v>
      </c>
      <c r="L15" s="301">
        <v>0</v>
      </c>
      <c r="M15" s="301">
        <v>7304517.4813999897</v>
      </c>
      <c r="N15" s="301">
        <v>0</v>
      </c>
      <c r="O15" s="302">
        <v>0</v>
      </c>
    </row>
    <row r="16" spans="1:41" s="13" customFormat="1" ht="12.75" x14ac:dyDescent="0.2">
      <c r="B16" s="385"/>
      <c r="C16" s="30" t="s">
        <v>49</v>
      </c>
      <c r="D16" s="295">
        <v>5829717.9717000155</v>
      </c>
      <c r="E16" s="296">
        <v>252806.6728</v>
      </c>
      <c r="F16" s="297">
        <v>5576911.2989000157</v>
      </c>
      <c r="G16" s="298">
        <v>0</v>
      </c>
      <c r="H16" s="299">
        <v>0</v>
      </c>
      <c r="I16" s="300">
        <v>0</v>
      </c>
      <c r="J16" s="300">
        <v>19226.461439999999</v>
      </c>
      <c r="K16" s="300">
        <v>10196289.519400001</v>
      </c>
      <c r="L16" s="301">
        <v>0</v>
      </c>
      <c r="M16" s="301">
        <v>10196289.519400001</v>
      </c>
      <c r="N16" s="301">
        <v>0</v>
      </c>
      <c r="O16" s="302">
        <v>0</v>
      </c>
    </row>
    <row r="17" spans="2:16" s="13" customFormat="1" ht="12.75" x14ac:dyDescent="0.2">
      <c r="B17" s="387" t="s">
        <v>51</v>
      </c>
      <c r="C17" s="404"/>
      <c r="D17" s="336" t="s">
        <v>97</v>
      </c>
      <c r="E17" s="337" t="s">
        <v>97</v>
      </c>
      <c r="F17" s="338">
        <v>122119797.5400005</v>
      </c>
      <c r="G17" s="336">
        <v>0</v>
      </c>
      <c r="H17" s="337">
        <v>0</v>
      </c>
      <c r="I17" s="337">
        <v>0</v>
      </c>
      <c r="J17" s="337" t="s">
        <v>97</v>
      </c>
      <c r="K17" s="337">
        <v>206754897.62999973</v>
      </c>
      <c r="L17" s="337">
        <v>0</v>
      </c>
      <c r="M17" s="337">
        <v>206754897.62999973</v>
      </c>
      <c r="N17" s="337">
        <v>0</v>
      </c>
      <c r="O17" s="339" t="s">
        <v>97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7" t="s">
        <v>51</v>
      </c>
      <c r="C19" s="388"/>
      <c r="D19" s="310" t="s">
        <v>97</v>
      </c>
      <c r="E19" s="339" t="s">
        <v>97</v>
      </c>
      <c r="F19" s="338">
        <v>0</v>
      </c>
      <c r="G19" s="337">
        <v>0</v>
      </c>
      <c r="H19" s="337">
        <v>0</v>
      </c>
      <c r="I19" s="337">
        <v>0</v>
      </c>
      <c r="J19" s="337" t="s">
        <v>97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4" t="s">
        <v>56</v>
      </c>
      <c r="C20" s="30" t="s">
        <v>47</v>
      </c>
      <c r="D20" s="348">
        <v>142937.39499999999</v>
      </c>
      <c r="E20" s="300">
        <v>0</v>
      </c>
      <c r="F20" s="301">
        <v>142937.39499999999</v>
      </c>
      <c r="G20" s="298">
        <v>0</v>
      </c>
      <c r="H20" s="299">
        <v>0</v>
      </c>
      <c r="I20" s="300">
        <v>0</v>
      </c>
      <c r="J20" s="300">
        <v>0</v>
      </c>
      <c r="K20" s="300">
        <v>9116.31</v>
      </c>
      <c r="L20" s="301">
        <v>6821.2</v>
      </c>
      <c r="M20" s="301">
        <v>2295.114</v>
      </c>
      <c r="N20" s="301">
        <v>0</v>
      </c>
      <c r="O20" s="302">
        <v>0</v>
      </c>
    </row>
    <row r="21" spans="2:16" s="13" customFormat="1" ht="12.75" x14ac:dyDescent="0.2">
      <c r="B21" s="385"/>
      <c r="C21" s="30" t="s">
        <v>48</v>
      </c>
      <c r="D21" s="348">
        <v>498002.99099999998</v>
      </c>
      <c r="E21" s="300">
        <v>0</v>
      </c>
      <c r="F21" s="301">
        <v>498002.99099999998</v>
      </c>
      <c r="G21" s="298">
        <v>0</v>
      </c>
      <c r="H21" s="299">
        <v>0</v>
      </c>
      <c r="I21" s="300">
        <v>0</v>
      </c>
      <c r="J21" s="300">
        <v>0</v>
      </c>
      <c r="K21" s="300">
        <v>991.97199999999998</v>
      </c>
      <c r="L21" s="301">
        <v>0</v>
      </c>
      <c r="M21" s="301">
        <v>991.97199999999998</v>
      </c>
      <c r="N21" s="301">
        <v>0</v>
      </c>
      <c r="O21" s="302">
        <v>0</v>
      </c>
    </row>
    <row r="22" spans="2:16" s="13" customFormat="1" ht="12.75" x14ac:dyDescent="0.2">
      <c r="B22" s="385"/>
      <c r="C22" s="35" t="s">
        <v>49</v>
      </c>
      <c r="D22" s="295">
        <v>718191.85400000005</v>
      </c>
      <c r="E22" s="296">
        <v>0</v>
      </c>
      <c r="F22" s="297">
        <v>718191.85400000005</v>
      </c>
      <c r="G22" s="298">
        <v>0</v>
      </c>
      <c r="H22" s="299">
        <v>0</v>
      </c>
      <c r="I22" s="300">
        <v>0</v>
      </c>
      <c r="J22" s="300">
        <v>0</v>
      </c>
      <c r="K22" s="300">
        <v>2644.8339999999998</v>
      </c>
      <c r="L22" s="301">
        <v>0</v>
      </c>
      <c r="M22" s="301">
        <v>2644.8339999999998</v>
      </c>
      <c r="N22" s="301">
        <v>0</v>
      </c>
      <c r="O22" s="302">
        <v>0</v>
      </c>
    </row>
    <row r="23" spans="2:16" s="13" customFormat="1" ht="12.75" x14ac:dyDescent="0.2">
      <c r="B23" s="386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7" t="s">
        <v>51</v>
      </c>
      <c r="C24" s="404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6821.2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4" t="s">
        <v>57</v>
      </c>
      <c r="C25" s="52" t="s">
        <v>47</v>
      </c>
      <c r="D25" s="356">
        <v>213065822.0668005</v>
      </c>
      <c r="E25" s="357">
        <v>12369245.610099997</v>
      </c>
      <c r="F25" s="358">
        <v>200696576.45670053</v>
      </c>
      <c r="G25" s="356">
        <v>18796.38</v>
      </c>
      <c r="H25" s="356">
        <v>527.6241</v>
      </c>
      <c r="I25" s="356" t="s">
        <v>97</v>
      </c>
      <c r="J25" s="356" t="s">
        <v>97</v>
      </c>
      <c r="K25" s="356">
        <v>205172867.59719974</v>
      </c>
      <c r="L25" s="356">
        <v>12963.154999999999</v>
      </c>
      <c r="M25" s="356">
        <v>205159904.44619974</v>
      </c>
      <c r="N25" s="356">
        <v>647.37</v>
      </c>
      <c r="O25" s="359">
        <v>38.621000000000002</v>
      </c>
    </row>
    <row r="26" spans="2:16" s="13" customFormat="1" ht="12.75" x14ac:dyDescent="0.2">
      <c r="B26" s="385"/>
      <c r="C26" s="35" t="s">
        <v>48</v>
      </c>
      <c r="D26" s="360" t="s">
        <v>97</v>
      </c>
      <c r="E26" s="360" t="s">
        <v>97</v>
      </c>
      <c r="F26" s="361">
        <v>172999982.55149996</v>
      </c>
      <c r="G26" s="360">
        <v>26578.351999999999</v>
      </c>
      <c r="H26" s="360">
        <v>26471.569899999999</v>
      </c>
      <c r="I26" s="360">
        <v>1661.5</v>
      </c>
      <c r="J26" s="360" t="s">
        <v>97</v>
      </c>
      <c r="K26" s="360">
        <v>36795519.379699983</v>
      </c>
      <c r="L26" s="360">
        <v>31.5</v>
      </c>
      <c r="M26" s="360">
        <v>36795487.879699983</v>
      </c>
      <c r="N26" s="360">
        <v>60.01</v>
      </c>
      <c r="O26" s="362" t="s">
        <v>97</v>
      </c>
    </row>
    <row r="27" spans="2:16" s="13" customFormat="1" ht="12.75" x14ac:dyDescent="0.2">
      <c r="B27" s="385"/>
      <c r="C27" s="35" t="s">
        <v>49</v>
      </c>
      <c r="D27" s="360" t="s">
        <v>97</v>
      </c>
      <c r="E27" s="360">
        <v>3962907.0234000003</v>
      </c>
      <c r="F27" s="361">
        <v>71415355.056300014</v>
      </c>
      <c r="G27" s="360">
        <v>63748.142</v>
      </c>
      <c r="H27" s="360">
        <v>37666.556300000004</v>
      </c>
      <c r="I27" s="360">
        <v>0</v>
      </c>
      <c r="J27" s="360">
        <v>25624.122199999998</v>
      </c>
      <c r="K27" s="360" t="s">
        <v>97</v>
      </c>
      <c r="L27" s="360">
        <v>0</v>
      </c>
      <c r="M27" s="360" t="s">
        <v>97</v>
      </c>
      <c r="N27" s="360">
        <v>2.16</v>
      </c>
      <c r="O27" s="362">
        <v>0</v>
      </c>
    </row>
    <row r="28" spans="2:16" s="13" customFormat="1" ht="13.5" thickBot="1" x14ac:dyDescent="0.25">
      <c r="B28" s="389"/>
      <c r="C28" s="96" t="s">
        <v>50</v>
      </c>
      <c r="D28" s="363" t="s">
        <v>97</v>
      </c>
      <c r="E28" s="363">
        <v>3042255.2320999997</v>
      </c>
      <c r="F28" s="364" t="s">
        <v>97</v>
      </c>
      <c r="G28" s="363">
        <v>216670.476</v>
      </c>
      <c r="H28" s="363">
        <v>30.689699999999998</v>
      </c>
      <c r="I28" s="363">
        <v>0</v>
      </c>
      <c r="J28" s="363">
        <v>0</v>
      </c>
      <c r="K28" s="363" t="s">
        <v>97</v>
      </c>
      <c r="L28" s="363">
        <v>0</v>
      </c>
      <c r="M28" s="363" t="s">
        <v>97</v>
      </c>
      <c r="N28" s="363">
        <v>39.68</v>
      </c>
      <c r="O28" s="365" t="s">
        <v>97</v>
      </c>
    </row>
    <row r="29" spans="2:16" s="13" customFormat="1" ht="13.5" thickBot="1" x14ac:dyDescent="0.25">
      <c r="B29" s="390" t="s">
        <v>58</v>
      </c>
      <c r="C29" s="391"/>
      <c r="D29" s="366">
        <v>623755323.66000056</v>
      </c>
      <c r="E29" s="366" t="s">
        <v>97</v>
      </c>
      <c r="F29" s="366" t="s">
        <v>97</v>
      </c>
      <c r="G29" s="367">
        <v>325793.34999999998</v>
      </c>
      <c r="H29" s="368">
        <v>64696.44</v>
      </c>
      <c r="I29" s="368" t="s">
        <v>97</v>
      </c>
      <c r="J29" s="368" t="s">
        <v>97</v>
      </c>
      <c r="K29" s="368" t="s">
        <v>97</v>
      </c>
      <c r="L29" s="368">
        <v>12994.654999999999</v>
      </c>
      <c r="M29" s="368" t="s">
        <v>97</v>
      </c>
      <c r="N29" s="368">
        <v>749.21999999999991</v>
      </c>
      <c r="O29" s="285">
        <v>121.57000000000002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2"/>
    <mergeCell ref="B13:C13"/>
    <mergeCell ref="B14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88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87">
        <v>141376219.78</v>
      </c>
      <c r="E5" s="288">
        <v>9423103.5600000005</v>
      </c>
      <c r="F5" s="289">
        <v>131953116.22</v>
      </c>
      <c r="G5" s="290">
        <v>23126.18</v>
      </c>
      <c r="H5" s="291">
        <v>5609.27</v>
      </c>
      <c r="I5" s="292">
        <v>18983.560000000001</v>
      </c>
      <c r="J5" s="292">
        <v>37350.019999999997</v>
      </c>
      <c r="K5" s="292">
        <v>25202953.399999999</v>
      </c>
      <c r="L5" s="293">
        <v>11436.41</v>
      </c>
      <c r="M5" s="293">
        <v>25191516.989999998</v>
      </c>
      <c r="N5" s="293">
        <v>844.76</v>
      </c>
      <c r="O5" s="294">
        <v>41.03</v>
      </c>
    </row>
    <row r="6" spans="1:41" ht="12.75" x14ac:dyDescent="0.2">
      <c r="B6" s="385"/>
      <c r="C6" s="30" t="s">
        <v>48</v>
      </c>
      <c r="D6" s="295">
        <v>253021556.91</v>
      </c>
      <c r="E6" s="296">
        <v>42716400.659999996</v>
      </c>
      <c r="F6" s="297">
        <v>210305156.25</v>
      </c>
      <c r="G6" s="298">
        <v>62058.94</v>
      </c>
      <c r="H6" s="299">
        <v>14236.32</v>
      </c>
      <c r="I6" s="300" t="s">
        <v>97</v>
      </c>
      <c r="J6" s="300">
        <v>119821.31</v>
      </c>
      <c r="K6" s="300">
        <v>33058403.949999999</v>
      </c>
      <c r="L6" s="301">
        <v>60</v>
      </c>
      <c r="M6" s="301">
        <v>33058343.949999999</v>
      </c>
      <c r="N6" s="301">
        <v>74.040000000000006</v>
      </c>
      <c r="O6" s="302" t="s">
        <v>97</v>
      </c>
    </row>
    <row r="7" spans="1:41" ht="12.75" x14ac:dyDescent="0.2">
      <c r="B7" s="385"/>
      <c r="C7" s="30" t="s">
        <v>49</v>
      </c>
      <c r="D7" s="295">
        <v>83111671.439999998</v>
      </c>
      <c r="E7" s="296">
        <v>4901942.9400000004</v>
      </c>
      <c r="F7" s="297">
        <v>78209728.5</v>
      </c>
      <c r="G7" s="298">
        <v>86284.01</v>
      </c>
      <c r="H7" s="299">
        <v>14911.32</v>
      </c>
      <c r="I7" s="300" t="s">
        <v>97</v>
      </c>
      <c r="J7" s="300">
        <v>14829.13</v>
      </c>
      <c r="K7" s="300">
        <v>12701281.210000001</v>
      </c>
      <c r="L7" s="301">
        <v>0</v>
      </c>
      <c r="M7" s="301">
        <v>12701281.210000001</v>
      </c>
      <c r="N7" s="301">
        <v>0</v>
      </c>
      <c r="O7" s="302">
        <v>0</v>
      </c>
    </row>
    <row r="8" spans="1:41" ht="12.75" x14ac:dyDescent="0.2">
      <c r="B8" s="386"/>
      <c r="C8" s="55" t="s">
        <v>50</v>
      </c>
      <c r="D8" s="295">
        <v>83078492.469999999</v>
      </c>
      <c r="E8" s="303">
        <v>5297646.41</v>
      </c>
      <c r="F8" s="304">
        <v>77780846.060000002</v>
      </c>
      <c r="G8" s="305">
        <v>216883.61</v>
      </c>
      <c r="H8" s="306">
        <v>2638.75</v>
      </c>
      <c r="I8" s="307" t="s">
        <v>97</v>
      </c>
      <c r="J8" s="307" t="s">
        <v>97</v>
      </c>
      <c r="K8" s="307">
        <v>6103696.2400000002</v>
      </c>
      <c r="L8" s="308">
        <v>0</v>
      </c>
      <c r="M8" s="308">
        <v>6103696.2400000002</v>
      </c>
      <c r="N8" s="308">
        <v>0</v>
      </c>
      <c r="O8" s="309">
        <v>0</v>
      </c>
    </row>
    <row r="9" spans="1:41" ht="12.75" x14ac:dyDescent="0.2">
      <c r="B9" s="387" t="s">
        <v>51</v>
      </c>
      <c r="C9" s="388"/>
      <c r="D9" s="310">
        <v>560587940.60000002</v>
      </c>
      <c r="E9" s="311">
        <v>62339093.569999993</v>
      </c>
      <c r="F9" s="312">
        <v>498248847.03000003</v>
      </c>
      <c r="G9" s="313">
        <v>388352.74</v>
      </c>
      <c r="H9" s="314">
        <v>37395.660000000003</v>
      </c>
      <c r="I9" s="311">
        <v>19548.850000000002</v>
      </c>
      <c r="J9" s="311" t="s">
        <v>97</v>
      </c>
      <c r="K9" s="311">
        <v>77066334.799999997</v>
      </c>
      <c r="L9" s="311">
        <v>11496.41</v>
      </c>
      <c r="M9" s="311">
        <v>77054838.390000001</v>
      </c>
      <c r="N9" s="312">
        <v>918.8</v>
      </c>
      <c r="O9" s="315" t="s">
        <v>97</v>
      </c>
    </row>
    <row r="10" spans="1:41" ht="12.75" x14ac:dyDescent="0.2">
      <c r="B10" s="384" t="s">
        <v>52</v>
      </c>
      <c r="C10" s="48" t="s">
        <v>47</v>
      </c>
      <c r="D10" s="295">
        <v>888816.81</v>
      </c>
      <c r="E10" s="316">
        <v>0</v>
      </c>
      <c r="F10" s="317">
        <v>888816.81</v>
      </c>
      <c r="G10" s="318">
        <v>0</v>
      </c>
      <c r="H10" s="319">
        <v>0</v>
      </c>
      <c r="I10" s="300" t="s">
        <v>97</v>
      </c>
      <c r="J10" s="300" t="s">
        <v>97</v>
      </c>
      <c r="K10" s="320">
        <v>156377.06</v>
      </c>
      <c r="L10" s="321">
        <v>0</v>
      </c>
      <c r="M10" s="321">
        <v>156377.06</v>
      </c>
      <c r="N10" s="321">
        <v>0</v>
      </c>
      <c r="O10" s="322" t="s">
        <v>97</v>
      </c>
    </row>
    <row r="11" spans="1:41" ht="12.75" x14ac:dyDescent="0.2">
      <c r="B11" s="385"/>
      <c r="C11" s="30" t="s">
        <v>48</v>
      </c>
      <c r="D11" s="295">
        <v>178699.19</v>
      </c>
      <c r="E11" s="296">
        <v>0</v>
      </c>
      <c r="F11" s="297">
        <v>178699.19</v>
      </c>
      <c r="G11" s="298">
        <v>0</v>
      </c>
      <c r="H11" s="299">
        <v>0</v>
      </c>
      <c r="I11" s="300">
        <v>0</v>
      </c>
      <c r="J11" s="300">
        <v>0</v>
      </c>
      <c r="K11" s="300">
        <v>28361.94</v>
      </c>
      <c r="L11" s="301">
        <v>0</v>
      </c>
      <c r="M11" s="301">
        <v>28361.94</v>
      </c>
      <c r="N11" s="301">
        <v>0</v>
      </c>
      <c r="O11" s="302">
        <v>0</v>
      </c>
    </row>
    <row r="12" spans="1:41" ht="12.75" x14ac:dyDescent="0.2">
      <c r="B12" s="387" t="s">
        <v>51</v>
      </c>
      <c r="C12" s="388"/>
      <c r="D12" s="310">
        <v>1067516</v>
      </c>
      <c r="E12" s="312">
        <v>0</v>
      </c>
      <c r="F12" s="312">
        <v>1067516</v>
      </c>
      <c r="G12" s="328">
        <v>0</v>
      </c>
      <c r="H12" s="329">
        <v>0</v>
      </c>
      <c r="I12" s="329" t="s">
        <v>97</v>
      </c>
      <c r="J12" s="329" t="s">
        <v>97</v>
      </c>
      <c r="K12" s="329">
        <v>184739</v>
      </c>
      <c r="L12" s="329">
        <v>0</v>
      </c>
      <c r="M12" s="329">
        <v>184739</v>
      </c>
      <c r="N12" s="329">
        <v>0</v>
      </c>
      <c r="O12" s="330" t="s">
        <v>97</v>
      </c>
      <c r="P12" s="283"/>
    </row>
    <row r="13" spans="1:41" ht="12.75" x14ac:dyDescent="0.2">
      <c r="B13" s="384" t="s">
        <v>53</v>
      </c>
      <c r="C13" s="48" t="s">
        <v>47</v>
      </c>
      <c r="D13" s="295">
        <v>121581031.99000001</v>
      </c>
      <c r="E13" s="316">
        <v>2095553.54</v>
      </c>
      <c r="F13" s="317">
        <v>119485478.45</v>
      </c>
      <c r="G13" s="318">
        <v>0</v>
      </c>
      <c r="H13" s="319">
        <v>0</v>
      </c>
      <c r="I13" s="320" t="s">
        <v>97</v>
      </c>
      <c r="J13" s="320">
        <v>191663.9</v>
      </c>
      <c r="K13" s="320">
        <v>201544977.59</v>
      </c>
      <c r="L13" s="321">
        <v>24</v>
      </c>
      <c r="M13" s="321">
        <v>201544953.59</v>
      </c>
      <c r="N13" s="321">
        <v>0</v>
      </c>
      <c r="O13" s="322">
        <v>0</v>
      </c>
    </row>
    <row r="14" spans="1:41" ht="12.75" x14ac:dyDescent="0.2">
      <c r="B14" s="385"/>
      <c r="C14" s="30" t="s">
        <v>48</v>
      </c>
      <c r="D14" s="295" t="s">
        <v>97</v>
      </c>
      <c r="E14" s="296" t="s">
        <v>97</v>
      </c>
      <c r="F14" s="297">
        <v>6625871.4299999997</v>
      </c>
      <c r="G14" s="298">
        <v>0</v>
      </c>
      <c r="H14" s="299">
        <v>0</v>
      </c>
      <c r="I14" s="300">
        <v>0</v>
      </c>
      <c r="J14" s="300" t="s">
        <v>97</v>
      </c>
      <c r="K14" s="300">
        <v>10167022.85</v>
      </c>
      <c r="L14" s="301">
        <v>0</v>
      </c>
      <c r="M14" s="301">
        <v>10167022.85</v>
      </c>
      <c r="N14" s="301">
        <v>0</v>
      </c>
      <c r="O14" s="302">
        <v>0</v>
      </c>
    </row>
    <row r="15" spans="1:41" s="13" customFormat="1" ht="12.75" x14ac:dyDescent="0.2">
      <c r="B15" s="385"/>
      <c r="C15" s="30" t="s">
        <v>49</v>
      </c>
      <c r="D15" s="295" t="s">
        <v>97</v>
      </c>
      <c r="E15" s="296" t="s">
        <v>97</v>
      </c>
      <c r="F15" s="297">
        <v>9750567.7699999996</v>
      </c>
      <c r="G15" s="298">
        <v>0</v>
      </c>
      <c r="H15" s="299">
        <v>0</v>
      </c>
      <c r="I15" s="300">
        <v>0</v>
      </c>
      <c r="J15" s="300" t="s">
        <v>97</v>
      </c>
      <c r="K15" s="300">
        <v>19061291.859999999</v>
      </c>
      <c r="L15" s="301">
        <v>0</v>
      </c>
      <c r="M15" s="301">
        <v>19061291.859999999</v>
      </c>
      <c r="N15" s="301">
        <v>0</v>
      </c>
      <c r="O15" s="302">
        <v>0</v>
      </c>
    </row>
    <row r="16" spans="1:41" s="13" customFormat="1" ht="12.75" x14ac:dyDescent="0.2">
      <c r="B16" s="386"/>
      <c r="C16" s="55" t="s">
        <v>50</v>
      </c>
      <c r="D16" s="295" t="s">
        <v>97</v>
      </c>
      <c r="E16" s="296">
        <v>0</v>
      </c>
      <c r="F16" s="297" t="s">
        <v>97</v>
      </c>
      <c r="G16" s="331">
        <v>0</v>
      </c>
      <c r="H16" s="332">
        <v>0</v>
      </c>
      <c r="I16" s="333">
        <v>0</v>
      </c>
      <c r="J16" s="333">
        <v>0</v>
      </c>
      <c r="K16" s="333" t="s">
        <v>97</v>
      </c>
      <c r="L16" s="334">
        <v>0</v>
      </c>
      <c r="M16" s="334" t="s">
        <v>97</v>
      </c>
      <c r="N16" s="334">
        <v>0</v>
      </c>
      <c r="O16" s="335">
        <v>0</v>
      </c>
    </row>
    <row r="17" spans="2:16" s="13" customFormat="1" ht="12.75" x14ac:dyDescent="0.2">
      <c r="B17" s="387" t="s">
        <v>51</v>
      </c>
      <c r="C17" s="404"/>
      <c r="D17" s="336">
        <v>138194019.26000002</v>
      </c>
      <c r="E17" s="337" t="s">
        <v>97</v>
      </c>
      <c r="F17" s="338" t="s">
        <v>97</v>
      </c>
      <c r="G17" s="336">
        <v>0</v>
      </c>
      <c r="H17" s="337">
        <v>0</v>
      </c>
      <c r="I17" s="337" t="s">
        <v>97</v>
      </c>
      <c r="J17" s="337">
        <v>223707.22</v>
      </c>
      <c r="K17" s="337" t="s">
        <v>97</v>
      </c>
      <c r="L17" s="337">
        <v>24</v>
      </c>
      <c r="M17" s="337" t="s">
        <v>97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>
        <v>0</v>
      </c>
      <c r="E18" s="340">
        <v>0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7" t="s">
        <v>51</v>
      </c>
      <c r="C19" s="388"/>
      <c r="D19" s="310">
        <v>0</v>
      </c>
      <c r="E19" s="339">
        <v>0</v>
      </c>
      <c r="F19" s="338">
        <v>0</v>
      </c>
      <c r="G19" s="337">
        <v>0</v>
      </c>
      <c r="H19" s="337">
        <v>0</v>
      </c>
      <c r="I19" s="337">
        <v>0</v>
      </c>
      <c r="J19" s="337" t="s">
        <v>97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4" t="s">
        <v>56</v>
      </c>
      <c r="C20" s="30" t="s">
        <v>47</v>
      </c>
      <c r="D20" s="348">
        <v>119323.38</v>
      </c>
      <c r="E20" s="300">
        <v>0</v>
      </c>
      <c r="F20" s="301">
        <v>119323.38</v>
      </c>
      <c r="G20" s="298">
        <v>0</v>
      </c>
      <c r="H20" s="299">
        <v>0</v>
      </c>
      <c r="I20" s="300">
        <v>0</v>
      </c>
      <c r="J20" s="300">
        <v>0</v>
      </c>
      <c r="K20" s="300">
        <v>6101.38</v>
      </c>
      <c r="L20" s="301">
        <v>4575</v>
      </c>
      <c r="M20" s="301">
        <v>1526.38</v>
      </c>
      <c r="N20" s="301">
        <v>0</v>
      </c>
      <c r="O20" s="302">
        <v>0</v>
      </c>
    </row>
    <row r="21" spans="2:16" s="13" customFormat="1" ht="12.75" x14ac:dyDescent="0.2">
      <c r="B21" s="385"/>
      <c r="C21" s="30" t="s">
        <v>48</v>
      </c>
      <c r="D21" s="348">
        <v>486004.26</v>
      </c>
      <c r="E21" s="300">
        <v>0</v>
      </c>
      <c r="F21" s="301">
        <v>486004.26</v>
      </c>
      <c r="G21" s="298">
        <v>0</v>
      </c>
      <c r="H21" s="299">
        <v>0</v>
      </c>
      <c r="I21" s="300">
        <v>0</v>
      </c>
      <c r="J21" s="300">
        <v>0</v>
      </c>
      <c r="K21" s="300">
        <v>831.1</v>
      </c>
      <c r="L21" s="301">
        <v>0</v>
      </c>
      <c r="M21" s="301">
        <v>831.1</v>
      </c>
      <c r="N21" s="301">
        <v>0</v>
      </c>
      <c r="O21" s="302">
        <v>0</v>
      </c>
    </row>
    <row r="22" spans="2:16" s="13" customFormat="1" ht="12.75" x14ac:dyDescent="0.2">
      <c r="B22" s="385"/>
      <c r="C22" s="35" t="s">
        <v>49</v>
      </c>
      <c r="D22" s="295">
        <v>348861.79</v>
      </c>
      <c r="E22" s="296">
        <v>0</v>
      </c>
      <c r="F22" s="297">
        <v>348861.79</v>
      </c>
      <c r="G22" s="298">
        <v>0</v>
      </c>
      <c r="H22" s="299">
        <v>0</v>
      </c>
      <c r="I22" s="300">
        <v>0</v>
      </c>
      <c r="J22" s="300">
        <v>0</v>
      </c>
      <c r="K22" s="300">
        <v>340.82</v>
      </c>
      <c r="L22" s="301">
        <v>0</v>
      </c>
      <c r="M22" s="301">
        <v>340.82</v>
      </c>
      <c r="N22" s="301">
        <v>0</v>
      </c>
      <c r="O22" s="302">
        <v>0</v>
      </c>
    </row>
    <row r="23" spans="2:16" s="13" customFormat="1" ht="12.75" x14ac:dyDescent="0.2">
      <c r="B23" s="386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7" t="s">
        <v>51</v>
      </c>
      <c r="C24" s="404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4575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4" t="s">
        <v>57</v>
      </c>
      <c r="C25" s="52" t="s">
        <v>47</v>
      </c>
      <c r="D25" s="356">
        <v>263965391.96000001</v>
      </c>
      <c r="E25" s="357">
        <v>11518657.100000001</v>
      </c>
      <c r="F25" s="358">
        <v>252446734.86000001</v>
      </c>
      <c r="G25" s="356">
        <v>23126.18</v>
      </c>
      <c r="H25" s="356">
        <v>5609.27</v>
      </c>
      <c r="I25" s="356" t="s">
        <v>97</v>
      </c>
      <c r="J25" s="356">
        <v>229036.61</v>
      </c>
      <c r="K25" s="356">
        <v>226910409.43000001</v>
      </c>
      <c r="L25" s="356">
        <v>16035.41</v>
      </c>
      <c r="M25" s="356">
        <v>226894374.02000001</v>
      </c>
      <c r="N25" s="356">
        <v>844.76</v>
      </c>
      <c r="O25" s="359">
        <v>78.400000000000006</v>
      </c>
    </row>
    <row r="26" spans="2:16" s="13" customFormat="1" ht="12.75" x14ac:dyDescent="0.2">
      <c r="B26" s="385"/>
      <c r="C26" s="35" t="s">
        <v>48</v>
      </c>
      <c r="D26" s="360">
        <v>260523125.76999998</v>
      </c>
      <c r="E26" s="360" t="s">
        <v>97</v>
      </c>
      <c r="F26" s="361">
        <v>217595731.13</v>
      </c>
      <c r="G26" s="360">
        <v>62058.94</v>
      </c>
      <c r="H26" s="360">
        <v>14236.32</v>
      </c>
      <c r="I26" s="360" t="s">
        <v>97</v>
      </c>
      <c r="J26" s="360" t="s">
        <v>97</v>
      </c>
      <c r="K26" s="360">
        <v>43254619.840000004</v>
      </c>
      <c r="L26" s="360">
        <v>60</v>
      </c>
      <c r="M26" s="360">
        <v>43254559.840000004</v>
      </c>
      <c r="N26" s="360">
        <v>74.040000000000006</v>
      </c>
      <c r="O26" s="362" t="s">
        <v>97</v>
      </c>
    </row>
    <row r="27" spans="2:16" s="13" customFormat="1" ht="12.75" x14ac:dyDescent="0.2">
      <c r="B27" s="385"/>
      <c r="C27" s="35" t="s">
        <v>49</v>
      </c>
      <c r="D27" s="360">
        <v>93233285.790000007</v>
      </c>
      <c r="E27" s="360" t="s">
        <v>97</v>
      </c>
      <c r="F27" s="361">
        <v>88309158.060000002</v>
      </c>
      <c r="G27" s="360">
        <v>86284.01</v>
      </c>
      <c r="H27" s="360">
        <v>14911.32</v>
      </c>
      <c r="I27" s="360" t="s">
        <v>97</v>
      </c>
      <c r="J27" s="360" t="s">
        <v>97</v>
      </c>
      <c r="K27" s="360">
        <v>31762913.890000001</v>
      </c>
      <c r="L27" s="360">
        <v>0</v>
      </c>
      <c r="M27" s="360">
        <v>31762913.890000001</v>
      </c>
      <c r="N27" s="360">
        <v>0</v>
      </c>
      <c r="O27" s="362">
        <v>0</v>
      </c>
    </row>
    <row r="28" spans="2:16" s="13" customFormat="1" ht="13.5" thickBot="1" x14ac:dyDescent="0.25">
      <c r="B28" s="389"/>
      <c r="C28" s="96" t="s">
        <v>50</v>
      </c>
      <c r="D28" s="363" t="s">
        <v>97</v>
      </c>
      <c r="E28" s="363">
        <v>5297646.41</v>
      </c>
      <c r="F28" s="364" t="s">
        <v>97</v>
      </c>
      <c r="G28" s="363">
        <v>216883.61</v>
      </c>
      <c r="H28" s="363">
        <v>2638.75</v>
      </c>
      <c r="I28" s="363" t="s">
        <v>97</v>
      </c>
      <c r="J28" s="363" t="s">
        <v>97</v>
      </c>
      <c r="K28" s="363" t="s">
        <v>97</v>
      </c>
      <c r="L28" s="363">
        <v>0</v>
      </c>
      <c r="M28" s="363" t="s">
        <v>97</v>
      </c>
      <c r="N28" s="363">
        <v>0</v>
      </c>
      <c r="O28" s="365">
        <v>0</v>
      </c>
    </row>
    <row r="29" spans="2:16" s="13" customFormat="1" ht="13.5" thickBot="1" x14ac:dyDescent="0.25">
      <c r="B29" s="390" t="s">
        <v>58</v>
      </c>
      <c r="C29" s="391"/>
      <c r="D29" s="366" t="s">
        <v>97</v>
      </c>
      <c r="E29" s="366" t="s">
        <v>97</v>
      </c>
      <c r="F29" s="366" t="s">
        <v>97</v>
      </c>
      <c r="G29" s="367">
        <v>388352.74</v>
      </c>
      <c r="H29" s="368">
        <v>37395.660000000003</v>
      </c>
      <c r="I29" s="368">
        <v>27896.75</v>
      </c>
      <c r="J29" s="368">
        <v>401759.15</v>
      </c>
      <c r="K29" s="368" t="s">
        <v>97</v>
      </c>
      <c r="L29" s="368">
        <v>16095.41</v>
      </c>
      <c r="M29" s="368" t="s">
        <v>97</v>
      </c>
      <c r="N29" s="368">
        <v>918.8</v>
      </c>
      <c r="O29" s="285" t="s">
        <v>97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1"/>
    <mergeCell ref="B12:C12"/>
    <mergeCell ref="B13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showGridLines="0" topLeftCell="B1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92" t="s">
        <v>85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87">
        <v>152732264.64719996</v>
      </c>
      <c r="E5" s="288">
        <v>10737327.275999999</v>
      </c>
      <c r="F5" s="289">
        <v>141994937.37119997</v>
      </c>
      <c r="G5" s="290">
        <v>10866.75</v>
      </c>
      <c r="H5" s="291">
        <v>6021.9600000000009</v>
      </c>
      <c r="I5" s="292">
        <v>20757.066200000001</v>
      </c>
      <c r="J5" s="292">
        <v>46651.668379999988</v>
      </c>
      <c r="K5" s="292">
        <v>26162553.684599996</v>
      </c>
      <c r="L5" s="293">
        <v>5061.7000000000007</v>
      </c>
      <c r="M5" s="293">
        <v>26157491.984599996</v>
      </c>
      <c r="N5" s="293">
        <v>374.8734</v>
      </c>
      <c r="O5" s="294">
        <v>20.245000000000001</v>
      </c>
    </row>
    <row r="6" spans="1:41" ht="12.75" x14ac:dyDescent="0.2">
      <c r="B6" s="385"/>
      <c r="C6" s="30" t="s">
        <v>48</v>
      </c>
      <c r="D6" s="295">
        <v>204888482.13590005</v>
      </c>
      <c r="E6" s="296">
        <v>36353253.036900006</v>
      </c>
      <c r="F6" s="297">
        <v>168535229.09900004</v>
      </c>
      <c r="G6" s="298">
        <v>24313.74</v>
      </c>
      <c r="H6" s="299">
        <v>18905.690000000002</v>
      </c>
      <c r="I6" s="300" t="s">
        <v>97</v>
      </c>
      <c r="J6" s="300">
        <v>118897.27057000001</v>
      </c>
      <c r="K6" s="300">
        <v>28283964.884400006</v>
      </c>
      <c r="L6" s="301"/>
      <c r="M6" s="301">
        <v>28283964.884400006</v>
      </c>
      <c r="N6" s="301">
        <v>15</v>
      </c>
      <c r="O6" s="302" t="s">
        <v>97</v>
      </c>
    </row>
    <row r="7" spans="1:41" ht="12.75" x14ac:dyDescent="0.2">
      <c r="B7" s="385"/>
      <c r="C7" s="30" t="s">
        <v>49</v>
      </c>
      <c r="D7" s="295">
        <v>77524881.850099996</v>
      </c>
      <c r="E7" s="296">
        <v>12782320.4616</v>
      </c>
      <c r="F7" s="297">
        <v>64742561.38849999</v>
      </c>
      <c r="G7" s="298">
        <v>54430.487999999998</v>
      </c>
      <c r="H7" s="299">
        <v>12252.79</v>
      </c>
      <c r="I7" s="300" t="s">
        <v>97</v>
      </c>
      <c r="J7" s="300">
        <v>38971.900050000004</v>
      </c>
      <c r="K7" s="300">
        <v>11620224.702999998</v>
      </c>
      <c r="L7" s="301"/>
      <c r="M7" s="301">
        <v>11620224.702999998</v>
      </c>
      <c r="N7" s="301"/>
      <c r="O7" s="302" t="s">
        <v>97</v>
      </c>
    </row>
    <row r="8" spans="1:41" ht="12.75" x14ac:dyDescent="0.2">
      <c r="B8" s="386"/>
      <c r="C8" s="55" t="s">
        <v>50</v>
      </c>
      <c r="D8" s="295">
        <v>127939640.33680001</v>
      </c>
      <c r="E8" s="303">
        <v>4756935.1655000001</v>
      </c>
      <c r="F8" s="304">
        <v>123182705.17130001</v>
      </c>
      <c r="G8" s="305">
        <v>246287.17199999999</v>
      </c>
      <c r="H8" s="306">
        <v>30.96</v>
      </c>
      <c r="I8" s="307" t="s">
        <v>97</v>
      </c>
      <c r="J8" s="307"/>
      <c r="K8" s="307">
        <v>7431954.4579999996</v>
      </c>
      <c r="L8" s="308"/>
      <c r="M8" s="308">
        <v>7431954.4579999996</v>
      </c>
      <c r="N8" s="308"/>
      <c r="O8" s="309"/>
    </row>
    <row r="9" spans="1:41" ht="12.75" x14ac:dyDescent="0.2">
      <c r="B9" s="387" t="s">
        <v>51</v>
      </c>
      <c r="C9" s="388"/>
      <c r="D9" s="310">
        <v>563085268.97000003</v>
      </c>
      <c r="E9" s="311">
        <v>64629835.940000005</v>
      </c>
      <c r="F9" s="312">
        <v>498455433.02999997</v>
      </c>
      <c r="G9" s="313">
        <v>335898.15</v>
      </c>
      <c r="H9" s="314">
        <v>37211.4</v>
      </c>
      <c r="I9" s="311">
        <v>24666.31</v>
      </c>
      <c r="J9" s="311">
        <v>204520.83899999998</v>
      </c>
      <c r="K9" s="311">
        <v>73498697.730000004</v>
      </c>
      <c r="L9" s="311">
        <v>5061.7000000000007</v>
      </c>
      <c r="M9" s="311">
        <v>73493636.030000001</v>
      </c>
      <c r="N9" s="312">
        <v>389.8734</v>
      </c>
      <c r="O9" s="315">
        <v>176.02199999999999</v>
      </c>
    </row>
    <row r="10" spans="1:41" ht="12.75" x14ac:dyDescent="0.2">
      <c r="B10" s="384" t="s">
        <v>52</v>
      </c>
      <c r="C10" s="48" t="s">
        <v>47</v>
      </c>
      <c r="D10" s="295" t="s">
        <v>97</v>
      </c>
      <c r="E10" s="316" t="s">
        <v>97</v>
      </c>
      <c r="F10" s="317">
        <v>1047916.4955</v>
      </c>
      <c r="G10" s="318"/>
      <c r="H10" s="319"/>
      <c r="I10" s="300" t="s">
        <v>97</v>
      </c>
      <c r="J10" s="300" t="s">
        <v>97</v>
      </c>
      <c r="K10" s="320">
        <v>208780.49</v>
      </c>
      <c r="L10" s="321">
        <v>350</v>
      </c>
      <c r="M10" s="321">
        <v>208430.49</v>
      </c>
      <c r="N10" s="321"/>
      <c r="O10" s="322" t="s">
        <v>97</v>
      </c>
    </row>
    <row r="11" spans="1:41" ht="12.75" x14ac:dyDescent="0.2">
      <c r="B11" s="385"/>
      <c r="C11" s="30" t="s">
        <v>48</v>
      </c>
      <c r="D11" s="295">
        <v>322742.89450000005</v>
      </c>
      <c r="E11" s="296"/>
      <c r="F11" s="297">
        <v>322742.89450000005</v>
      </c>
      <c r="G11" s="298"/>
      <c r="H11" s="299"/>
      <c r="I11" s="300"/>
      <c r="J11" s="300"/>
      <c r="K11" s="300">
        <v>42842.41</v>
      </c>
      <c r="L11" s="301"/>
      <c r="M11" s="301">
        <v>42842.41</v>
      </c>
      <c r="N11" s="301"/>
      <c r="O11" s="302"/>
    </row>
    <row r="12" spans="1:41" ht="12.75" x14ac:dyDescent="0.2">
      <c r="B12" s="385"/>
      <c r="C12" s="30" t="s">
        <v>49</v>
      </c>
      <c r="D12" s="295">
        <v>0</v>
      </c>
      <c r="E12" s="323"/>
      <c r="F12" s="324"/>
      <c r="G12" s="298"/>
      <c r="H12" s="299"/>
      <c r="I12" s="300"/>
      <c r="J12" s="300"/>
      <c r="K12" s="300"/>
      <c r="L12" s="301"/>
      <c r="M12" s="301">
        <v>0</v>
      </c>
      <c r="N12" s="301"/>
      <c r="O12" s="302"/>
    </row>
    <row r="13" spans="1:41" ht="12.75" x14ac:dyDescent="0.2">
      <c r="B13" s="386"/>
      <c r="C13" s="55" t="s">
        <v>50</v>
      </c>
      <c r="D13" s="295">
        <v>0</v>
      </c>
      <c r="E13" s="325"/>
      <c r="F13" s="326"/>
      <c r="G13" s="305"/>
      <c r="H13" s="306"/>
      <c r="I13" s="307"/>
      <c r="J13" s="307"/>
      <c r="K13" s="327"/>
      <c r="L13" s="308"/>
      <c r="M13" s="308">
        <v>0</v>
      </c>
      <c r="N13" s="308"/>
      <c r="O13" s="309"/>
    </row>
    <row r="14" spans="1:41" ht="12.75" x14ac:dyDescent="0.2">
      <c r="B14" s="387" t="s">
        <v>51</v>
      </c>
      <c r="C14" s="388"/>
      <c r="D14" s="310" t="s">
        <v>97</v>
      </c>
      <c r="E14" s="312" t="s">
        <v>97</v>
      </c>
      <c r="F14" s="312">
        <v>1370659.3900000001</v>
      </c>
      <c r="G14" s="328">
        <v>0</v>
      </c>
      <c r="H14" s="329">
        <v>0</v>
      </c>
      <c r="I14" s="329" t="s">
        <v>97</v>
      </c>
      <c r="J14" s="329" t="s">
        <v>97</v>
      </c>
      <c r="K14" s="329">
        <v>251622.9</v>
      </c>
      <c r="L14" s="329">
        <v>350</v>
      </c>
      <c r="M14" s="329">
        <v>251272.9</v>
      </c>
      <c r="N14" s="329">
        <v>0</v>
      </c>
      <c r="O14" s="330" t="s">
        <v>97</v>
      </c>
      <c r="P14" s="283"/>
    </row>
    <row r="15" spans="1:41" ht="12.75" x14ac:dyDescent="0.2">
      <c r="B15" s="384" t="s">
        <v>53</v>
      </c>
      <c r="C15" s="48" t="s">
        <v>47</v>
      </c>
      <c r="D15" s="295">
        <v>134440522.6632008</v>
      </c>
      <c r="E15" s="316">
        <v>2347827.7867000001</v>
      </c>
      <c r="F15" s="317">
        <v>132092694.8765008</v>
      </c>
      <c r="G15" s="318"/>
      <c r="H15" s="319"/>
      <c r="I15" s="320" t="s">
        <v>97</v>
      </c>
      <c r="J15" s="320">
        <v>293511.99037000001</v>
      </c>
      <c r="K15" s="320">
        <v>215293059.15449974</v>
      </c>
      <c r="L15" s="321">
        <v>77</v>
      </c>
      <c r="M15" s="321">
        <v>215292982.15449974</v>
      </c>
      <c r="N15" s="321">
        <v>40.6</v>
      </c>
      <c r="O15" s="322"/>
    </row>
    <row r="16" spans="1:41" ht="12.75" x14ac:dyDescent="0.2">
      <c r="B16" s="385"/>
      <c r="C16" s="30" t="s">
        <v>48</v>
      </c>
      <c r="D16" s="295" t="s">
        <v>97</v>
      </c>
      <c r="E16" s="296" t="s">
        <v>97</v>
      </c>
      <c r="F16" s="297">
        <v>5988686.5695999963</v>
      </c>
      <c r="G16" s="298"/>
      <c r="H16" s="299"/>
      <c r="I16" s="300"/>
      <c r="J16" s="300" t="s">
        <v>97</v>
      </c>
      <c r="K16" s="300">
        <v>7028924.4637000188</v>
      </c>
      <c r="L16" s="301">
        <v>10183.25</v>
      </c>
      <c r="M16" s="301">
        <v>7018741.2137000188</v>
      </c>
      <c r="N16" s="301"/>
      <c r="O16" s="302"/>
    </row>
    <row r="17" spans="2:16" ht="12.75" x14ac:dyDescent="0.2">
      <c r="B17" s="385"/>
      <c r="C17" s="30" t="s">
        <v>49</v>
      </c>
      <c r="D17" s="295" t="s">
        <v>97</v>
      </c>
      <c r="E17" s="296" t="s">
        <v>97</v>
      </c>
      <c r="F17" s="297">
        <v>12063798.72989998</v>
      </c>
      <c r="G17" s="298"/>
      <c r="H17" s="299"/>
      <c r="I17" s="300"/>
      <c r="J17" s="300" t="s">
        <v>97</v>
      </c>
      <c r="K17" s="300">
        <v>22694534.110799864</v>
      </c>
      <c r="L17" s="301"/>
      <c r="M17" s="301">
        <v>22694534.110799864</v>
      </c>
      <c r="N17" s="301"/>
      <c r="O17" s="302"/>
    </row>
    <row r="18" spans="2:16" ht="12.75" x14ac:dyDescent="0.2">
      <c r="B18" s="386"/>
      <c r="C18" s="55" t="s">
        <v>50</v>
      </c>
      <c r="D18" s="295">
        <v>115660.864</v>
      </c>
      <c r="E18" s="296"/>
      <c r="F18" s="297">
        <v>115660.864</v>
      </c>
      <c r="G18" s="331"/>
      <c r="H18" s="332"/>
      <c r="I18" s="333"/>
      <c r="J18" s="333"/>
      <c r="K18" s="333">
        <v>170161.62100000001</v>
      </c>
      <c r="L18" s="334"/>
      <c r="M18" s="334">
        <v>170161.62100000001</v>
      </c>
      <c r="N18" s="334"/>
      <c r="O18" s="335"/>
    </row>
    <row r="19" spans="2:16" ht="12.75" x14ac:dyDescent="0.2">
      <c r="B19" s="387" t="s">
        <v>51</v>
      </c>
      <c r="C19" s="404"/>
      <c r="D19" s="336">
        <v>152815509.41000077</v>
      </c>
      <c r="E19" s="337">
        <v>2554668.37</v>
      </c>
      <c r="F19" s="338">
        <v>150260841.04000077</v>
      </c>
      <c r="G19" s="336">
        <v>0</v>
      </c>
      <c r="H19" s="337">
        <v>0</v>
      </c>
      <c r="I19" s="337">
        <v>8036</v>
      </c>
      <c r="J19" s="337">
        <v>316725.554</v>
      </c>
      <c r="K19" s="337">
        <v>245186679.34999961</v>
      </c>
      <c r="L19" s="337">
        <v>10260.25</v>
      </c>
      <c r="M19" s="337">
        <v>245176419.09999961</v>
      </c>
      <c r="N19" s="337">
        <v>40.6</v>
      </c>
      <c r="O19" s="339">
        <v>0</v>
      </c>
      <c r="P19" s="283"/>
    </row>
    <row r="20" spans="2:16" ht="12.75" x14ac:dyDescent="0.2">
      <c r="B20" s="384" t="s">
        <v>54</v>
      </c>
      <c r="C20" s="68" t="s">
        <v>47</v>
      </c>
      <c r="D20" s="295">
        <v>8621.49</v>
      </c>
      <c r="E20" s="340"/>
      <c r="F20" s="341">
        <v>8621.49</v>
      </c>
      <c r="G20" s="342"/>
      <c r="H20" s="343"/>
      <c r="I20" s="344"/>
      <c r="J20" s="344" t="s">
        <v>97</v>
      </c>
      <c r="K20" s="344">
        <v>280.596</v>
      </c>
      <c r="L20" s="345"/>
      <c r="M20" s="345">
        <v>280.596</v>
      </c>
      <c r="N20" s="345"/>
      <c r="O20" s="346"/>
    </row>
    <row r="21" spans="2:16" ht="12.75" x14ac:dyDescent="0.2">
      <c r="B21" s="386"/>
      <c r="C21" s="202" t="s">
        <v>48</v>
      </c>
      <c r="D21" s="295" t="s">
        <v>97</v>
      </c>
      <c r="E21" s="296"/>
      <c r="F21" s="297" t="s">
        <v>97</v>
      </c>
      <c r="G21" s="298"/>
      <c r="H21" s="299"/>
      <c r="I21" s="300"/>
      <c r="J21" s="300"/>
      <c r="K21" s="300" t="s">
        <v>97</v>
      </c>
      <c r="L21" s="301"/>
      <c r="M21" s="301" t="s">
        <v>97</v>
      </c>
      <c r="N21" s="301"/>
      <c r="O21" s="302"/>
    </row>
    <row r="22" spans="2:16" ht="12.75" x14ac:dyDescent="0.2">
      <c r="B22" s="387" t="s">
        <v>51</v>
      </c>
      <c r="C22" s="388"/>
      <c r="D22" s="310" t="s">
        <v>97</v>
      </c>
      <c r="E22" s="339">
        <v>0</v>
      </c>
      <c r="F22" s="338" t="s">
        <v>97</v>
      </c>
      <c r="G22" s="337">
        <v>0</v>
      </c>
      <c r="H22" s="337">
        <v>0</v>
      </c>
      <c r="I22" s="337">
        <v>0</v>
      </c>
      <c r="J22" s="337" t="s">
        <v>97</v>
      </c>
      <c r="K22" s="337" t="s">
        <v>97</v>
      </c>
      <c r="L22" s="337">
        <v>0</v>
      </c>
      <c r="M22" s="337" t="s">
        <v>97</v>
      </c>
      <c r="N22" s="337">
        <v>0</v>
      </c>
      <c r="O22" s="347">
        <v>0</v>
      </c>
    </row>
    <row r="23" spans="2:16" ht="12.75" x14ac:dyDescent="0.2">
      <c r="B23" s="384" t="s">
        <v>56</v>
      </c>
      <c r="C23" s="30" t="s">
        <v>47</v>
      </c>
      <c r="D23" s="348">
        <v>57915.718000000001</v>
      </c>
      <c r="E23" s="300"/>
      <c r="F23" s="301">
        <v>57915.718000000001</v>
      </c>
      <c r="G23" s="298"/>
      <c r="H23" s="299"/>
      <c r="I23" s="300"/>
      <c r="J23" s="300"/>
      <c r="K23" s="300">
        <v>5264.7290000000012</v>
      </c>
      <c r="L23" s="301">
        <v>4899.567</v>
      </c>
      <c r="M23" s="301">
        <v>365.16200000000117</v>
      </c>
      <c r="N23" s="301"/>
      <c r="O23" s="302"/>
    </row>
    <row r="24" spans="2:16" ht="12.75" x14ac:dyDescent="0.2">
      <c r="B24" s="385"/>
      <c r="C24" s="30" t="s">
        <v>48</v>
      </c>
      <c r="D24" s="348">
        <v>450542.79349999997</v>
      </c>
      <c r="E24" s="300"/>
      <c r="F24" s="301">
        <v>450542.79349999997</v>
      </c>
      <c r="G24" s="298"/>
      <c r="H24" s="299"/>
      <c r="I24" s="300"/>
      <c r="J24" s="300"/>
      <c r="K24" s="300">
        <v>1534.44</v>
      </c>
      <c r="L24" s="301">
        <v>706.65</v>
      </c>
      <c r="M24" s="301">
        <v>827.79000000000008</v>
      </c>
      <c r="N24" s="301"/>
      <c r="O24" s="302"/>
    </row>
    <row r="25" spans="2:16" ht="12.75" x14ac:dyDescent="0.2">
      <c r="B25" s="385"/>
      <c r="C25" s="35" t="s">
        <v>49</v>
      </c>
      <c r="D25" s="295">
        <v>335679.64850000001</v>
      </c>
      <c r="E25" s="296"/>
      <c r="F25" s="297">
        <v>335679.64850000001</v>
      </c>
      <c r="G25" s="298"/>
      <c r="H25" s="299"/>
      <c r="I25" s="300"/>
      <c r="J25" s="300"/>
      <c r="K25" s="300">
        <v>2001.3710000000001</v>
      </c>
      <c r="L25" s="301">
        <v>535.40499999999997</v>
      </c>
      <c r="M25" s="301">
        <v>1465.9660000000001</v>
      </c>
      <c r="N25" s="301"/>
      <c r="O25" s="302"/>
    </row>
    <row r="26" spans="2:16" ht="12.75" x14ac:dyDescent="0.2">
      <c r="B26" s="386"/>
      <c r="C26" s="55" t="s">
        <v>50</v>
      </c>
      <c r="D26" s="295" t="s">
        <v>97</v>
      </c>
      <c r="E26" s="349"/>
      <c r="F26" s="350" t="s">
        <v>97</v>
      </c>
      <c r="G26" s="351"/>
      <c r="H26" s="352"/>
      <c r="I26" s="327"/>
      <c r="J26" s="327"/>
      <c r="K26" s="327" t="s">
        <v>97</v>
      </c>
      <c r="L26" s="353"/>
      <c r="M26" s="353" t="s">
        <v>97</v>
      </c>
      <c r="N26" s="353"/>
      <c r="O26" s="354"/>
    </row>
    <row r="27" spans="2:16" ht="12.75" x14ac:dyDescent="0.2">
      <c r="B27" s="387" t="s">
        <v>51</v>
      </c>
      <c r="C27" s="404"/>
      <c r="D27" s="355" t="s">
        <v>97</v>
      </c>
      <c r="E27" s="337">
        <v>0</v>
      </c>
      <c r="F27" s="337" t="s">
        <v>97</v>
      </c>
      <c r="G27" s="311">
        <v>0</v>
      </c>
      <c r="H27" s="311">
        <v>0</v>
      </c>
      <c r="I27" s="311">
        <v>0</v>
      </c>
      <c r="J27" s="311">
        <v>0</v>
      </c>
      <c r="K27" s="311" t="s">
        <v>97</v>
      </c>
      <c r="L27" s="311">
        <v>6141.6219999999994</v>
      </c>
      <c r="M27" s="311" t="s">
        <v>97</v>
      </c>
      <c r="N27" s="311">
        <v>0</v>
      </c>
      <c r="O27" s="315">
        <v>0</v>
      </c>
    </row>
    <row r="28" spans="2:16" ht="12.75" x14ac:dyDescent="0.2">
      <c r="B28" s="384" t="s">
        <v>57</v>
      </c>
      <c r="C28" s="52" t="s">
        <v>47</v>
      </c>
      <c r="D28" s="356" t="s">
        <v>97</v>
      </c>
      <c r="E28" s="357">
        <v>13110325.0627</v>
      </c>
      <c r="F28" s="358">
        <v>275202085.95120078</v>
      </c>
      <c r="G28" s="356">
        <v>10866.75</v>
      </c>
      <c r="H28" s="356">
        <v>6021.9600000000009</v>
      </c>
      <c r="I28" s="356">
        <v>28840.066200000001</v>
      </c>
      <c r="J28" s="356">
        <v>341028.16174999997</v>
      </c>
      <c r="K28" s="356">
        <v>241669938.65409973</v>
      </c>
      <c r="L28" s="356">
        <v>10388.267</v>
      </c>
      <c r="M28" s="356">
        <v>241659550.38709974</v>
      </c>
      <c r="N28" s="356">
        <v>415.47340000000003</v>
      </c>
      <c r="O28" s="359">
        <v>58.435000000000002</v>
      </c>
    </row>
    <row r="29" spans="2:16" ht="12.75" x14ac:dyDescent="0.2">
      <c r="B29" s="385"/>
      <c r="C29" s="35" t="s">
        <v>48</v>
      </c>
      <c r="D29" s="360">
        <v>211839200.48680004</v>
      </c>
      <c r="E29" s="360" t="s">
        <v>97</v>
      </c>
      <c r="F29" s="361">
        <v>175299106.86660001</v>
      </c>
      <c r="G29" s="360">
        <v>24313.74</v>
      </c>
      <c r="H29" s="360">
        <v>18905.690000000002</v>
      </c>
      <c r="I29" s="360" t="s">
        <v>97</v>
      </c>
      <c r="J29" s="360" t="s">
        <v>97</v>
      </c>
      <c r="K29" s="360">
        <v>35357380.402100027</v>
      </c>
      <c r="L29" s="360">
        <v>10889.9</v>
      </c>
      <c r="M29" s="360">
        <v>35346490.502100028</v>
      </c>
      <c r="N29" s="360">
        <v>15</v>
      </c>
      <c r="O29" s="362" t="s">
        <v>97</v>
      </c>
    </row>
    <row r="30" spans="2:16" ht="12.75" x14ac:dyDescent="0.2">
      <c r="B30" s="385"/>
      <c r="C30" s="35" t="s">
        <v>49</v>
      </c>
      <c r="D30" s="360" t="s">
        <v>97</v>
      </c>
      <c r="E30" s="360" t="s">
        <v>97</v>
      </c>
      <c r="F30" s="361">
        <v>77142039.766899973</v>
      </c>
      <c r="G30" s="360">
        <v>54430.487999999998</v>
      </c>
      <c r="H30" s="360">
        <v>12252.79</v>
      </c>
      <c r="I30" s="360" t="s">
        <v>97</v>
      </c>
      <c r="J30" s="360">
        <v>40371.900050000004</v>
      </c>
      <c r="K30" s="360">
        <v>34316760.184799857</v>
      </c>
      <c r="L30" s="360">
        <v>535.40499999999997</v>
      </c>
      <c r="M30" s="360">
        <v>34316224.779799864</v>
      </c>
      <c r="N30" s="360">
        <v>0</v>
      </c>
      <c r="O30" s="362">
        <v>105.84323999999999</v>
      </c>
    </row>
    <row r="31" spans="2:16" ht="13.5" thickBot="1" x14ac:dyDescent="0.25">
      <c r="B31" s="389"/>
      <c r="C31" s="96" t="s">
        <v>50</v>
      </c>
      <c r="D31" s="363">
        <v>129219491.2008</v>
      </c>
      <c r="E31" s="363">
        <v>4756935.1655000001</v>
      </c>
      <c r="F31" s="364">
        <v>124462556.0353</v>
      </c>
      <c r="G31" s="363">
        <v>246287.17199999999</v>
      </c>
      <c r="H31" s="363">
        <v>30.96</v>
      </c>
      <c r="I31" s="363">
        <v>3373.1685000000002</v>
      </c>
      <c r="J31" s="363">
        <v>0</v>
      </c>
      <c r="K31" s="363">
        <v>7603734.4790000003</v>
      </c>
      <c r="L31" s="363">
        <v>0</v>
      </c>
      <c r="M31" s="363">
        <v>7603734.4789999994</v>
      </c>
      <c r="N31" s="363">
        <v>0</v>
      </c>
      <c r="O31" s="365">
        <v>0</v>
      </c>
    </row>
    <row r="32" spans="2:16" ht="13.5" thickBot="1" x14ac:dyDescent="0.25">
      <c r="B32" s="390" t="s">
        <v>58</v>
      </c>
      <c r="C32" s="391"/>
      <c r="D32" s="366">
        <v>719315462.93000078</v>
      </c>
      <c r="E32" s="366">
        <v>67209674.310000002</v>
      </c>
      <c r="F32" s="366">
        <v>652105788.62000072</v>
      </c>
      <c r="G32" s="367">
        <v>335898.15</v>
      </c>
      <c r="H32" s="368">
        <v>37211.4</v>
      </c>
      <c r="I32" s="368">
        <v>32749.31</v>
      </c>
      <c r="J32" s="368" t="s">
        <v>97</v>
      </c>
      <c r="K32" s="368">
        <v>318947813.71999961</v>
      </c>
      <c r="L32" s="368">
        <v>21813.572</v>
      </c>
      <c r="M32" s="368">
        <v>318926000.14799964</v>
      </c>
      <c r="N32" s="368">
        <v>430.47340000000003</v>
      </c>
      <c r="O32" s="285" t="s">
        <v>97</v>
      </c>
    </row>
    <row r="33" spans="2:15" ht="12" thickTop="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2.75" x14ac:dyDescent="0.2">
      <c r="B34" s="282" t="s">
        <v>59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2.75" x14ac:dyDescent="0.2">
      <c r="B35" s="282" t="s">
        <v>98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17">
    <mergeCell ref="B20:B21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22:C22"/>
    <mergeCell ref="B23:B26"/>
    <mergeCell ref="B27:C27"/>
    <mergeCell ref="B28:B31"/>
    <mergeCell ref="B32:C32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GridLines="0" zoomScale="85" zoomScaleNormal="85" zoomScaleSheetLayoutView="55" workbookViewId="0"/>
  </sheetViews>
  <sheetFormatPr baseColWidth="10" defaultRowHeight="12.75" x14ac:dyDescent="0.2"/>
  <cols>
    <col min="1" max="1" width="2" style="213" customWidth="1"/>
    <col min="2" max="2" width="27.85546875" style="214" customWidth="1"/>
    <col min="3" max="3" width="28.85546875" style="214" bestFit="1" customWidth="1"/>
    <col min="4" max="5" width="16.140625" style="214" customWidth="1"/>
    <col min="6" max="6" width="22" style="214" customWidth="1"/>
    <col min="7" max="15" width="16.140625" style="214" customWidth="1"/>
    <col min="16" max="16" width="21.5703125" style="213" customWidth="1"/>
    <col min="17" max="19" width="27.140625" style="213" bestFit="1" customWidth="1"/>
    <col min="20" max="20" width="17.7109375" style="213" bestFit="1" customWidth="1"/>
    <col min="21" max="21" width="14" style="213" bestFit="1" customWidth="1"/>
    <col min="22" max="22" width="17.42578125" style="213" bestFit="1" customWidth="1"/>
    <col min="23" max="23" width="14.28515625" style="213" bestFit="1" customWidth="1"/>
    <col min="24" max="24" width="17.42578125" style="213" bestFit="1" customWidth="1"/>
    <col min="25" max="25" width="14.28515625" style="213" bestFit="1" customWidth="1"/>
    <col min="26" max="26" width="17.42578125" style="213" bestFit="1" customWidth="1"/>
    <col min="27" max="27" width="14.28515625" style="213" bestFit="1" customWidth="1"/>
    <col min="28" max="28" width="17.7109375" style="213" bestFit="1" customWidth="1"/>
    <col min="29" max="29" width="14.5703125" style="213" bestFit="1" customWidth="1"/>
    <col min="30" max="30" width="17.42578125" style="213" bestFit="1" customWidth="1"/>
    <col min="31" max="31" width="14.28515625" style="213" bestFit="1" customWidth="1"/>
    <col min="32" max="32" width="17.42578125" style="213" bestFit="1" customWidth="1"/>
    <col min="33" max="33" width="14.28515625" style="213" bestFit="1" customWidth="1"/>
    <col min="34" max="34" width="15.42578125" style="213" bestFit="1" customWidth="1"/>
    <col min="35" max="35" width="12.42578125" style="213" bestFit="1" customWidth="1"/>
    <col min="36" max="36" width="15.140625" style="213" bestFit="1" customWidth="1"/>
    <col min="37" max="37" width="12.140625" style="213" bestFit="1" customWidth="1"/>
    <col min="38" max="38" width="14.42578125" style="213" bestFit="1" customWidth="1"/>
    <col min="39" max="41" width="11.42578125" style="213"/>
    <col min="42" max="256" width="11.42578125" style="214"/>
    <col min="257" max="257" width="2" style="214" customWidth="1"/>
    <col min="258" max="258" width="27.85546875" style="214" customWidth="1"/>
    <col min="259" max="259" width="28.85546875" style="214" bestFit="1" customWidth="1"/>
    <col min="260" max="261" width="16.140625" style="214" customWidth="1"/>
    <col min="262" max="262" width="22" style="214" customWidth="1"/>
    <col min="263" max="271" width="16.140625" style="214" customWidth="1"/>
    <col min="272" max="272" width="21.5703125" style="214" customWidth="1"/>
    <col min="273" max="275" width="27.140625" style="214" bestFit="1" customWidth="1"/>
    <col min="276" max="276" width="17.7109375" style="214" bestFit="1" customWidth="1"/>
    <col min="277" max="277" width="14" style="214" bestFit="1" customWidth="1"/>
    <col min="278" max="278" width="17.42578125" style="214" bestFit="1" customWidth="1"/>
    <col min="279" max="279" width="14.28515625" style="214" bestFit="1" customWidth="1"/>
    <col min="280" max="280" width="17.42578125" style="214" bestFit="1" customWidth="1"/>
    <col min="281" max="281" width="14.28515625" style="214" bestFit="1" customWidth="1"/>
    <col min="282" max="282" width="17.42578125" style="214" bestFit="1" customWidth="1"/>
    <col min="283" max="283" width="14.28515625" style="214" bestFit="1" customWidth="1"/>
    <col min="284" max="284" width="17.7109375" style="214" bestFit="1" customWidth="1"/>
    <col min="285" max="285" width="14.5703125" style="214" bestFit="1" customWidth="1"/>
    <col min="286" max="286" width="17.42578125" style="214" bestFit="1" customWidth="1"/>
    <col min="287" max="287" width="14.28515625" style="214" bestFit="1" customWidth="1"/>
    <col min="288" max="288" width="17.42578125" style="214" bestFit="1" customWidth="1"/>
    <col min="289" max="289" width="14.28515625" style="214" bestFit="1" customWidth="1"/>
    <col min="290" max="290" width="15.42578125" style="214" bestFit="1" customWidth="1"/>
    <col min="291" max="291" width="12.42578125" style="214" bestFit="1" customWidth="1"/>
    <col min="292" max="292" width="15.140625" style="214" bestFit="1" customWidth="1"/>
    <col min="293" max="293" width="12.140625" style="214" bestFit="1" customWidth="1"/>
    <col min="294" max="294" width="14.42578125" style="214" bestFit="1" customWidth="1"/>
    <col min="295" max="512" width="11.42578125" style="214"/>
    <col min="513" max="513" width="2" style="214" customWidth="1"/>
    <col min="514" max="514" width="27.85546875" style="214" customWidth="1"/>
    <col min="515" max="515" width="28.85546875" style="214" bestFit="1" customWidth="1"/>
    <col min="516" max="517" width="16.140625" style="214" customWidth="1"/>
    <col min="518" max="518" width="22" style="214" customWidth="1"/>
    <col min="519" max="527" width="16.140625" style="214" customWidth="1"/>
    <col min="528" max="528" width="21.5703125" style="214" customWidth="1"/>
    <col min="529" max="531" width="27.140625" style="214" bestFit="1" customWidth="1"/>
    <col min="532" max="532" width="17.7109375" style="214" bestFit="1" customWidth="1"/>
    <col min="533" max="533" width="14" style="214" bestFit="1" customWidth="1"/>
    <col min="534" max="534" width="17.42578125" style="214" bestFit="1" customWidth="1"/>
    <col min="535" max="535" width="14.28515625" style="214" bestFit="1" customWidth="1"/>
    <col min="536" max="536" width="17.42578125" style="214" bestFit="1" customWidth="1"/>
    <col min="537" max="537" width="14.28515625" style="214" bestFit="1" customWidth="1"/>
    <col min="538" max="538" width="17.42578125" style="214" bestFit="1" customWidth="1"/>
    <col min="539" max="539" width="14.28515625" style="214" bestFit="1" customWidth="1"/>
    <col min="540" max="540" width="17.7109375" style="214" bestFit="1" customWidth="1"/>
    <col min="541" max="541" width="14.5703125" style="214" bestFit="1" customWidth="1"/>
    <col min="542" max="542" width="17.42578125" style="214" bestFit="1" customWidth="1"/>
    <col min="543" max="543" width="14.28515625" style="214" bestFit="1" customWidth="1"/>
    <col min="544" max="544" width="17.42578125" style="214" bestFit="1" customWidth="1"/>
    <col min="545" max="545" width="14.28515625" style="214" bestFit="1" customWidth="1"/>
    <col min="546" max="546" width="15.42578125" style="214" bestFit="1" customWidth="1"/>
    <col min="547" max="547" width="12.42578125" style="214" bestFit="1" customWidth="1"/>
    <col min="548" max="548" width="15.140625" style="214" bestFit="1" customWidth="1"/>
    <col min="549" max="549" width="12.140625" style="214" bestFit="1" customWidth="1"/>
    <col min="550" max="550" width="14.42578125" style="214" bestFit="1" customWidth="1"/>
    <col min="551" max="768" width="11.42578125" style="214"/>
    <col min="769" max="769" width="2" style="214" customWidth="1"/>
    <col min="770" max="770" width="27.85546875" style="214" customWidth="1"/>
    <col min="771" max="771" width="28.85546875" style="214" bestFit="1" customWidth="1"/>
    <col min="772" max="773" width="16.140625" style="214" customWidth="1"/>
    <col min="774" max="774" width="22" style="214" customWidth="1"/>
    <col min="775" max="783" width="16.140625" style="214" customWidth="1"/>
    <col min="784" max="784" width="21.5703125" style="214" customWidth="1"/>
    <col min="785" max="787" width="27.140625" style="214" bestFit="1" customWidth="1"/>
    <col min="788" max="788" width="17.7109375" style="214" bestFit="1" customWidth="1"/>
    <col min="789" max="789" width="14" style="214" bestFit="1" customWidth="1"/>
    <col min="790" max="790" width="17.42578125" style="214" bestFit="1" customWidth="1"/>
    <col min="791" max="791" width="14.28515625" style="214" bestFit="1" customWidth="1"/>
    <col min="792" max="792" width="17.42578125" style="214" bestFit="1" customWidth="1"/>
    <col min="793" max="793" width="14.28515625" style="214" bestFit="1" customWidth="1"/>
    <col min="794" max="794" width="17.42578125" style="214" bestFit="1" customWidth="1"/>
    <col min="795" max="795" width="14.28515625" style="214" bestFit="1" customWidth="1"/>
    <col min="796" max="796" width="17.7109375" style="214" bestFit="1" customWidth="1"/>
    <col min="797" max="797" width="14.5703125" style="214" bestFit="1" customWidth="1"/>
    <col min="798" max="798" width="17.42578125" style="214" bestFit="1" customWidth="1"/>
    <col min="799" max="799" width="14.28515625" style="214" bestFit="1" customWidth="1"/>
    <col min="800" max="800" width="17.42578125" style="214" bestFit="1" customWidth="1"/>
    <col min="801" max="801" width="14.28515625" style="214" bestFit="1" customWidth="1"/>
    <col min="802" max="802" width="15.42578125" style="214" bestFit="1" customWidth="1"/>
    <col min="803" max="803" width="12.42578125" style="214" bestFit="1" customWidth="1"/>
    <col min="804" max="804" width="15.140625" style="214" bestFit="1" customWidth="1"/>
    <col min="805" max="805" width="12.140625" style="214" bestFit="1" customWidth="1"/>
    <col min="806" max="806" width="14.42578125" style="214" bestFit="1" customWidth="1"/>
    <col min="807" max="1024" width="11.42578125" style="214"/>
    <col min="1025" max="1025" width="2" style="214" customWidth="1"/>
    <col min="1026" max="1026" width="27.85546875" style="214" customWidth="1"/>
    <col min="1027" max="1027" width="28.85546875" style="214" bestFit="1" customWidth="1"/>
    <col min="1028" max="1029" width="16.140625" style="214" customWidth="1"/>
    <col min="1030" max="1030" width="22" style="214" customWidth="1"/>
    <col min="1031" max="1039" width="16.140625" style="214" customWidth="1"/>
    <col min="1040" max="1040" width="21.5703125" style="214" customWidth="1"/>
    <col min="1041" max="1043" width="27.140625" style="214" bestFit="1" customWidth="1"/>
    <col min="1044" max="1044" width="17.7109375" style="214" bestFit="1" customWidth="1"/>
    <col min="1045" max="1045" width="14" style="214" bestFit="1" customWidth="1"/>
    <col min="1046" max="1046" width="17.42578125" style="214" bestFit="1" customWidth="1"/>
    <col min="1047" max="1047" width="14.28515625" style="214" bestFit="1" customWidth="1"/>
    <col min="1048" max="1048" width="17.42578125" style="214" bestFit="1" customWidth="1"/>
    <col min="1049" max="1049" width="14.28515625" style="214" bestFit="1" customWidth="1"/>
    <col min="1050" max="1050" width="17.42578125" style="214" bestFit="1" customWidth="1"/>
    <col min="1051" max="1051" width="14.28515625" style="214" bestFit="1" customWidth="1"/>
    <col min="1052" max="1052" width="17.7109375" style="214" bestFit="1" customWidth="1"/>
    <col min="1053" max="1053" width="14.5703125" style="214" bestFit="1" customWidth="1"/>
    <col min="1054" max="1054" width="17.42578125" style="214" bestFit="1" customWidth="1"/>
    <col min="1055" max="1055" width="14.28515625" style="214" bestFit="1" customWidth="1"/>
    <col min="1056" max="1056" width="17.42578125" style="214" bestFit="1" customWidth="1"/>
    <col min="1057" max="1057" width="14.28515625" style="214" bestFit="1" customWidth="1"/>
    <col min="1058" max="1058" width="15.42578125" style="214" bestFit="1" customWidth="1"/>
    <col min="1059" max="1059" width="12.42578125" style="214" bestFit="1" customWidth="1"/>
    <col min="1060" max="1060" width="15.140625" style="214" bestFit="1" customWidth="1"/>
    <col min="1061" max="1061" width="12.140625" style="214" bestFit="1" customWidth="1"/>
    <col min="1062" max="1062" width="14.42578125" style="214" bestFit="1" customWidth="1"/>
    <col min="1063" max="1280" width="11.42578125" style="214"/>
    <col min="1281" max="1281" width="2" style="214" customWidth="1"/>
    <col min="1282" max="1282" width="27.85546875" style="214" customWidth="1"/>
    <col min="1283" max="1283" width="28.85546875" style="214" bestFit="1" customWidth="1"/>
    <col min="1284" max="1285" width="16.140625" style="214" customWidth="1"/>
    <col min="1286" max="1286" width="22" style="214" customWidth="1"/>
    <col min="1287" max="1295" width="16.140625" style="214" customWidth="1"/>
    <col min="1296" max="1296" width="21.5703125" style="214" customWidth="1"/>
    <col min="1297" max="1299" width="27.140625" style="214" bestFit="1" customWidth="1"/>
    <col min="1300" max="1300" width="17.7109375" style="214" bestFit="1" customWidth="1"/>
    <col min="1301" max="1301" width="14" style="214" bestFit="1" customWidth="1"/>
    <col min="1302" max="1302" width="17.42578125" style="214" bestFit="1" customWidth="1"/>
    <col min="1303" max="1303" width="14.28515625" style="214" bestFit="1" customWidth="1"/>
    <col min="1304" max="1304" width="17.42578125" style="214" bestFit="1" customWidth="1"/>
    <col min="1305" max="1305" width="14.28515625" style="214" bestFit="1" customWidth="1"/>
    <col min="1306" max="1306" width="17.42578125" style="214" bestFit="1" customWidth="1"/>
    <col min="1307" max="1307" width="14.28515625" style="214" bestFit="1" customWidth="1"/>
    <col min="1308" max="1308" width="17.7109375" style="214" bestFit="1" customWidth="1"/>
    <col min="1309" max="1309" width="14.5703125" style="214" bestFit="1" customWidth="1"/>
    <col min="1310" max="1310" width="17.42578125" style="214" bestFit="1" customWidth="1"/>
    <col min="1311" max="1311" width="14.28515625" style="214" bestFit="1" customWidth="1"/>
    <col min="1312" max="1312" width="17.42578125" style="214" bestFit="1" customWidth="1"/>
    <col min="1313" max="1313" width="14.28515625" style="214" bestFit="1" customWidth="1"/>
    <col min="1314" max="1314" width="15.42578125" style="214" bestFit="1" customWidth="1"/>
    <col min="1315" max="1315" width="12.42578125" style="214" bestFit="1" customWidth="1"/>
    <col min="1316" max="1316" width="15.140625" style="214" bestFit="1" customWidth="1"/>
    <col min="1317" max="1317" width="12.140625" style="214" bestFit="1" customWidth="1"/>
    <col min="1318" max="1318" width="14.42578125" style="214" bestFit="1" customWidth="1"/>
    <col min="1319" max="1536" width="11.42578125" style="214"/>
    <col min="1537" max="1537" width="2" style="214" customWidth="1"/>
    <col min="1538" max="1538" width="27.85546875" style="214" customWidth="1"/>
    <col min="1539" max="1539" width="28.85546875" style="214" bestFit="1" customWidth="1"/>
    <col min="1540" max="1541" width="16.140625" style="214" customWidth="1"/>
    <col min="1542" max="1542" width="22" style="214" customWidth="1"/>
    <col min="1543" max="1551" width="16.140625" style="214" customWidth="1"/>
    <col min="1552" max="1552" width="21.5703125" style="214" customWidth="1"/>
    <col min="1553" max="1555" width="27.140625" style="214" bestFit="1" customWidth="1"/>
    <col min="1556" max="1556" width="17.7109375" style="214" bestFit="1" customWidth="1"/>
    <col min="1557" max="1557" width="14" style="214" bestFit="1" customWidth="1"/>
    <col min="1558" max="1558" width="17.42578125" style="214" bestFit="1" customWidth="1"/>
    <col min="1559" max="1559" width="14.28515625" style="214" bestFit="1" customWidth="1"/>
    <col min="1560" max="1560" width="17.42578125" style="214" bestFit="1" customWidth="1"/>
    <col min="1561" max="1561" width="14.28515625" style="214" bestFit="1" customWidth="1"/>
    <col min="1562" max="1562" width="17.42578125" style="214" bestFit="1" customWidth="1"/>
    <col min="1563" max="1563" width="14.28515625" style="214" bestFit="1" customWidth="1"/>
    <col min="1564" max="1564" width="17.7109375" style="214" bestFit="1" customWidth="1"/>
    <col min="1565" max="1565" width="14.5703125" style="214" bestFit="1" customWidth="1"/>
    <col min="1566" max="1566" width="17.42578125" style="214" bestFit="1" customWidth="1"/>
    <col min="1567" max="1567" width="14.28515625" style="214" bestFit="1" customWidth="1"/>
    <col min="1568" max="1568" width="17.42578125" style="214" bestFit="1" customWidth="1"/>
    <col min="1569" max="1569" width="14.28515625" style="214" bestFit="1" customWidth="1"/>
    <col min="1570" max="1570" width="15.42578125" style="214" bestFit="1" customWidth="1"/>
    <col min="1571" max="1571" width="12.42578125" style="214" bestFit="1" customWidth="1"/>
    <col min="1572" max="1572" width="15.140625" style="214" bestFit="1" customWidth="1"/>
    <col min="1573" max="1573" width="12.140625" style="214" bestFit="1" customWidth="1"/>
    <col min="1574" max="1574" width="14.42578125" style="214" bestFit="1" customWidth="1"/>
    <col min="1575" max="1792" width="11.42578125" style="214"/>
    <col min="1793" max="1793" width="2" style="214" customWidth="1"/>
    <col min="1794" max="1794" width="27.85546875" style="214" customWidth="1"/>
    <col min="1795" max="1795" width="28.85546875" style="214" bestFit="1" customWidth="1"/>
    <col min="1796" max="1797" width="16.140625" style="214" customWidth="1"/>
    <col min="1798" max="1798" width="22" style="214" customWidth="1"/>
    <col min="1799" max="1807" width="16.140625" style="214" customWidth="1"/>
    <col min="1808" max="1808" width="21.5703125" style="214" customWidth="1"/>
    <col min="1809" max="1811" width="27.140625" style="214" bestFit="1" customWidth="1"/>
    <col min="1812" max="1812" width="17.7109375" style="214" bestFit="1" customWidth="1"/>
    <col min="1813" max="1813" width="14" style="214" bestFit="1" customWidth="1"/>
    <col min="1814" max="1814" width="17.42578125" style="214" bestFit="1" customWidth="1"/>
    <col min="1815" max="1815" width="14.28515625" style="214" bestFit="1" customWidth="1"/>
    <col min="1816" max="1816" width="17.42578125" style="214" bestFit="1" customWidth="1"/>
    <col min="1817" max="1817" width="14.28515625" style="214" bestFit="1" customWidth="1"/>
    <col min="1818" max="1818" width="17.42578125" style="214" bestFit="1" customWidth="1"/>
    <col min="1819" max="1819" width="14.28515625" style="214" bestFit="1" customWidth="1"/>
    <col min="1820" max="1820" width="17.7109375" style="214" bestFit="1" customWidth="1"/>
    <col min="1821" max="1821" width="14.5703125" style="214" bestFit="1" customWidth="1"/>
    <col min="1822" max="1822" width="17.42578125" style="214" bestFit="1" customWidth="1"/>
    <col min="1823" max="1823" width="14.28515625" style="214" bestFit="1" customWidth="1"/>
    <col min="1824" max="1824" width="17.42578125" style="214" bestFit="1" customWidth="1"/>
    <col min="1825" max="1825" width="14.28515625" style="214" bestFit="1" customWidth="1"/>
    <col min="1826" max="1826" width="15.42578125" style="214" bestFit="1" customWidth="1"/>
    <col min="1827" max="1827" width="12.42578125" style="214" bestFit="1" customWidth="1"/>
    <col min="1828" max="1828" width="15.140625" style="214" bestFit="1" customWidth="1"/>
    <col min="1829" max="1829" width="12.140625" style="214" bestFit="1" customWidth="1"/>
    <col min="1830" max="1830" width="14.42578125" style="214" bestFit="1" customWidth="1"/>
    <col min="1831" max="2048" width="11.42578125" style="214"/>
    <col min="2049" max="2049" width="2" style="214" customWidth="1"/>
    <col min="2050" max="2050" width="27.85546875" style="214" customWidth="1"/>
    <col min="2051" max="2051" width="28.85546875" style="214" bestFit="1" customWidth="1"/>
    <col min="2052" max="2053" width="16.140625" style="214" customWidth="1"/>
    <col min="2054" max="2054" width="22" style="214" customWidth="1"/>
    <col min="2055" max="2063" width="16.140625" style="214" customWidth="1"/>
    <col min="2064" max="2064" width="21.5703125" style="214" customWidth="1"/>
    <col min="2065" max="2067" width="27.140625" style="214" bestFit="1" customWidth="1"/>
    <col min="2068" max="2068" width="17.7109375" style="214" bestFit="1" customWidth="1"/>
    <col min="2069" max="2069" width="14" style="214" bestFit="1" customWidth="1"/>
    <col min="2070" max="2070" width="17.42578125" style="214" bestFit="1" customWidth="1"/>
    <col min="2071" max="2071" width="14.28515625" style="214" bestFit="1" customWidth="1"/>
    <col min="2072" max="2072" width="17.42578125" style="214" bestFit="1" customWidth="1"/>
    <col min="2073" max="2073" width="14.28515625" style="214" bestFit="1" customWidth="1"/>
    <col min="2074" max="2074" width="17.42578125" style="214" bestFit="1" customWidth="1"/>
    <col min="2075" max="2075" width="14.28515625" style="214" bestFit="1" customWidth="1"/>
    <col min="2076" max="2076" width="17.7109375" style="214" bestFit="1" customWidth="1"/>
    <col min="2077" max="2077" width="14.5703125" style="214" bestFit="1" customWidth="1"/>
    <col min="2078" max="2078" width="17.42578125" style="214" bestFit="1" customWidth="1"/>
    <col min="2079" max="2079" width="14.28515625" style="214" bestFit="1" customWidth="1"/>
    <col min="2080" max="2080" width="17.42578125" style="214" bestFit="1" customWidth="1"/>
    <col min="2081" max="2081" width="14.28515625" style="214" bestFit="1" customWidth="1"/>
    <col min="2082" max="2082" width="15.42578125" style="214" bestFit="1" customWidth="1"/>
    <col min="2083" max="2083" width="12.42578125" style="214" bestFit="1" customWidth="1"/>
    <col min="2084" max="2084" width="15.140625" style="214" bestFit="1" customWidth="1"/>
    <col min="2085" max="2085" width="12.140625" style="214" bestFit="1" customWidth="1"/>
    <col min="2086" max="2086" width="14.42578125" style="214" bestFit="1" customWidth="1"/>
    <col min="2087" max="2304" width="11.42578125" style="214"/>
    <col min="2305" max="2305" width="2" style="214" customWidth="1"/>
    <col min="2306" max="2306" width="27.85546875" style="214" customWidth="1"/>
    <col min="2307" max="2307" width="28.85546875" style="214" bestFit="1" customWidth="1"/>
    <col min="2308" max="2309" width="16.140625" style="214" customWidth="1"/>
    <col min="2310" max="2310" width="22" style="214" customWidth="1"/>
    <col min="2311" max="2319" width="16.140625" style="214" customWidth="1"/>
    <col min="2320" max="2320" width="21.5703125" style="214" customWidth="1"/>
    <col min="2321" max="2323" width="27.140625" style="214" bestFit="1" customWidth="1"/>
    <col min="2324" max="2324" width="17.7109375" style="214" bestFit="1" customWidth="1"/>
    <col min="2325" max="2325" width="14" style="214" bestFit="1" customWidth="1"/>
    <col min="2326" max="2326" width="17.42578125" style="214" bestFit="1" customWidth="1"/>
    <col min="2327" max="2327" width="14.28515625" style="214" bestFit="1" customWidth="1"/>
    <col min="2328" max="2328" width="17.42578125" style="214" bestFit="1" customWidth="1"/>
    <col min="2329" max="2329" width="14.28515625" style="214" bestFit="1" customWidth="1"/>
    <col min="2330" max="2330" width="17.42578125" style="214" bestFit="1" customWidth="1"/>
    <col min="2331" max="2331" width="14.28515625" style="214" bestFit="1" customWidth="1"/>
    <col min="2332" max="2332" width="17.7109375" style="214" bestFit="1" customWidth="1"/>
    <col min="2333" max="2333" width="14.5703125" style="214" bestFit="1" customWidth="1"/>
    <col min="2334" max="2334" width="17.42578125" style="214" bestFit="1" customWidth="1"/>
    <col min="2335" max="2335" width="14.28515625" style="214" bestFit="1" customWidth="1"/>
    <col min="2336" max="2336" width="17.42578125" style="214" bestFit="1" customWidth="1"/>
    <col min="2337" max="2337" width="14.28515625" style="214" bestFit="1" customWidth="1"/>
    <col min="2338" max="2338" width="15.42578125" style="214" bestFit="1" customWidth="1"/>
    <col min="2339" max="2339" width="12.42578125" style="214" bestFit="1" customWidth="1"/>
    <col min="2340" max="2340" width="15.140625" style="214" bestFit="1" customWidth="1"/>
    <col min="2341" max="2341" width="12.140625" style="214" bestFit="1" customWidth="1"/>
    <col min="2342" max="2342" width="14.42578125" style="214" bestFit="1" customWidth="1"/>
    <col min="2343" max="2560" width="11.42578125" style="214"/>
    <col min="2561" max="2561" width="2" style="214" customWidth="1"/>
    <col min="2562" max="2562" width="27.85546875" style="214" customWidth="1"/>
    <col min="2563" max="2563" width="28.85546875" style="214" bestFit="1" customWidth="1"/>
    <col min="2564" max="2565" width="16.140625" style="214" customWidth="1"/>
    <col min="2566" max="2566" width="22" style="214" customWidth="1"/>
    <col min="2567" max="2575" width="16.140625" style="214" customWidth="1"/>
    <col min="2576" max="2576" width="21.5703125" style="214" customWidth="1"/>
    <col min="2577" max="2579" width="27.140625" style="214" bestFit="1" customWidth="1"/>
    <col min="2580" max="2580" width="17.7109375" style="214" bestFit="1" customWidth="1"/>
    <col min="2581" max="2581" width="14" style="214" bestFit="1" customWidth="1"/>
    <col min="2582" max="2582" width="17.42578125" style="214" bestFit="1" customWidth="1"/>
    <col min="2583" max="2583" width="14.28515625" style="214" bestFit="1" customWidth="1"/>
    <col min="2584" max="2584" width="17.42578125" style="214" bestFit="1" customWidth="1"/>
    <col min="2585" max="2585" width="14.28515625" style="214" bestFit="1" customWidth="1"/>
    <col min="2586" max="2586" width="17.42578125" style="214" bestFit="1" customWidth="1"/>
    <col min="2587" max="2587" width="14.28515625" style="214" bestFit="1" customWidth="1"/>
    <col min="2588" max="2588" width="17.7109375" style="214" bestFit="1" customWidth="1"/>
    <col min="2589" max="2589" width="14.5703125" style="214" bestFit="1" customWidth="1"/>
    <col min="2590" max="2590" width="17.42578125" style="214" bestFit="1" customWidth="1"/>
    <col min="2591" max="2591" width="14.28515625" style="214" bestFit="1" customWidth="1"/>
    <col min="2592" max="2592" width="17.42578125" style="214" bestFit="1" customWidth="1"/>
    <col min="2593" max="2593" width="14.28515625" style="214" bestFit="1" customWidth="1"/>
    <col min="2594" max="2594" width="15.42578125" style="214" bestFit="1" customWidth="1"/>
    <col min="2595" max="2595" width="12.42578125" style="214" bestFit="1" customWidth="1"/>
    <col min="2596" max="2596" width="15.140625" style="214" bestFit="1" customWidth="1"/>
    <col min="2597" max="2597" width="12.140625" style="214" bestFit="1" customWidth="1"/>
    <col min="2598" max="2598" width="14.42578125" style="214" bestFit="1" customWidth="1"/>
    <col min="2599" max="2816" width="11.42578125" style="214"/>
    <col min="2817" max="2817" width="2" style="214" customWidth="1"/>
    <col min="2818" max="2818" width="27.85546875" style="214" customWidth="1"/>
    <col min="2819" max="2819" width="28.85546875" style="214" bestFit="1" customWidth="1"/>
    <col min="2820" max="2821" width="16.140625" style="214" customWidth="1"/>
    <col min="2822" max="2822" width="22" style="214" customWidth="1"/>
    <col min="2823" max="2831" width="16.140625" style="214" customWidth="1"/>
    <col min="2832" max="2832" width="21.5703125" style="214" customWidth="1"/>
    <col min="2833" max="2835" width="27.140625" style="214" bestFit="1" customWidth="1"/>
    <col min="2836" max="2836" width="17.7109375" style="214" bestFit="1" customWidth="1"/>
    <col min="2837" max="2837" width="14" style="214" bestFit="1" customWidth="1"/>
    <col min="2838" max="2838" width="17.42578125" style="214" bestFit="1" customWidth="1"/>
    <col min="2839" max="2839" width="14.28515625" style="214" bestFit="1" customWidth="1"/>
    <col min="2840" max="2840" width="17.42578125" style="214" bestFit="1" customWidth="1"/>
    <col min="2841" max="2841" width="14.28515625" style="214" bestFit="1" customWidth="1"/>
    <col min="2842" max="2842" width="17.42578125" style="214" bestFit="1" customWidth="1"/>
    <col min="2843" max="2843" width="14.28515625" style="214" bestFit="1" customWidth="1"/>
    <col min="2844" max="2844" width="17.7109375" style="214" bestFit="1" customWidth="1"/>
    <col min="2845" max="2845" width="14.5703125" style="214" bestFit="1" customWidth="1"/>
    <col min="2846" max="2846" width="17.42578125" style="214" bestFit="1" customWidth="1"/>
    <col min="2847" max="2847" width="14.28515625" style="214" bestFit="1" customWidth="1"/>
    <col min="2848" max="2848" width="17.42578125" style="214" bestFit="1" customWidth="1"/>
    <col min="2849" max="2849" width="14.28515625" style="214" bestFit="1" customWidth="1"/>
    <col min="2850" max="2850" width="15.42578125" style="214" bestFit="1" customWidth="1"/>
    <col min="2851" max="2851" width="12.42578125" style="214" bestFit="1" customWidth="1"/>
    <col min="2852" max="2852" width="15.140625" style="214" bestFit="1" customWidth="1"/>
    <col min="2853" max="2853" width="12.140625" style="214" bestFit="1" customWidth="1"/>
    <col min="2854" max="2854" width="14.42578125" style="214" bestFit="1" customWidth="1"/>
    <col min="2855" max="3072" width="11.42578125" style="214"/>
    <col min="3073" max="3073" width="2" style="214" customWidth="1"/>
    <col min="3074" max="3074" width="27.85546875" style="214" customWidth="1"/>
    <col min="3075" max="3075" width="28.85546875" style="214" bestFit="1" customWidth="1"/>
    <col min="3076" max="3077" width="16.140625" style="214" customWidth="1"/>
    <col min="3078" max="3078" width="22" style="214" customWidth="1"/>
    <col min="3079" max="3087" width="16.140625" style="214" customWidth="1"/>
    <col min="3088" max="3088" width="21.5703125" style="214" customWidth="1"/>
    <col min="3089" max="3091" width="27.140625" style="214" bestFit="1" customWidth="1"/>
    <col min="3092" max="3092" width="17.7109375" style="214" bestFit="1" customWidth="1"/>
    <col min="3093" max="3093" width="14" style="214" bestFit="1" customWidth="1"/>
    <col min="3094" max="3094" width="17.42578125" style="214" bestFit="1" customWidth="1"/>
    <col min="3095" max="3095" width="14.28515625" style="214" bestFit="1" customWidth="1"/>
    <col min="3096" max="3096" width="17.42578125" style="214" bestFit="1" customWidth="1"/>
    <col min="3097" max="3097" width="14.28515625" style="214" bestFit="1" customWidth="1"/>
    <col min="3098" max="3098" width="17.42578125" style="214" bestFit="1" customWidth="1"/>
    <col min="3099" max="3099" width="14.28515625" style="214" bestFit="1" customWidth="1"/>
    <col min="3100" max="3100" width="17.7109375" style="214" bestFit="1" customWidth="1"/>
    <col min="3101" max="3101" width="14.5703125" style="214" bestFit="1" customWidth="1"/>
    <col min="3102" max="3102" width="17.42578125" style="214" bestFit="1" customWidth="1"/>
    <col min="3103" max="3103" width="14.28515625" style="214" bestFit="1" customWidth="1"/>
    <col min="3104" max="3104" width="17.42578125" style="214" bestFit="1" customWidth="1"/>
    <col min="3105" max="3105" width="14.28515625" style="214" bestFit="1" customWidth="1"/>
    <col min="3106" max="3106" width="15.42578125" style="214" bestFit="1" customWidth="1"/>
    <col min="3107" max="3107" width="12.42578125" style="214" bestFit="1" customWidth="1"/>
    <col min="3108" max="3108" width="15.140625" style="214" bestFit="1" customWidth="1"/>
    <col min="3109" max="3109" width="12.140625" style="214" bestFit="1" customWidth="1"/>
    <col min="3110" max="3110" width="14.42578125" style="214" bestFit="1" customWidth="1"/>
    <col min="3111" max="3328" width="11.42578125" style="214"/>
    <col min="3329" max="3329" width="2" style="214" customWidth="1"/>
    <col min="3330" max="3330" width="27.85546875" style="214" customWidth="1"/>
    <col min="3331" max="3331" width="28.85546875" style="214" bestFit="1" customWidth="1"/>
    <col min="3332" max="3333" width="16.140625" style="214" customWidth="1"/>
    <col min="3334" max="3334" width="22" style="214" customWidth="1"/>
    <col min="3335" max="3343" width="16.140625" style="214" customWidth="1"/>
    <col min="3344" max="3344" width="21.5703125" style="214" customWidth="1"/>
    <col min="3345" max="3347" width="27.140625" style="214" bestFit="1" customWidth="1"/>
    <col min="3348" max="3348" width="17.7109375" style="214" bestFit="1" customWidth="1"/>
    <col min="3349" max="3349" width="14" style="214" bestFit="1" customWidth="1"/>
    <col min="3350" max="3350" width="17.42578125" style="214" bestFit="1" customWidth="1"/>
    <col min="3351" max="3351" width="14.28515625" style="214" bestFit="1" customWidth="1"/>
    <col min="3352" max="3352" width="17.42578125" style="214" bestFit="1" customWidth="1"/>
    <col min="3353" max="3353" width="14.28515625" style="214" bestFit="1" customWidth="1"/>
    <col min="3354" max="3354" width="17.42578125" style="214" bestFit="1" customWidth="1"/>
    <col min="3355" max="3355" width="14.28515625" style="214" bestFit="1" customWidth="1"/>
    <col min="3356" max="3356" width="17.7109375" style="214" bestFit="1" customWidth="1"/>
    <col min="3357" max="3357" width="14.5703125" style="214" bestFit="1" customWidth="1"/>
    <col min="3358" max="3358" width="17.42578125" style="214" bestFit="1" customWidth="1"/>
    <col min="3359" max="3359" width="14.28515625" style="214" bestFit="1" customWidth="1"/>
    <col min="3360" max="3360" width="17.42578125" style="214" bestFit="1" customWidth="1"/>
    <col min="3361" max="3361" width="14.28515625" style="214" bestFit="1" customWidth="1"/>
    <col min="3362" max="3362" width="15.42578125" style="214" bestFit="1" customWidth="1"/>
    <col min="3363" max="3363" width="12.42578125" style="214" bestFit="1" customWidth="1"/>
    <col min="3364" max="3364" width="15.140625" style="214" bestFit="1" customWidth="1"/>
    <col min="3365" max="3365" width="12.140625" style="214" bestFit="1" customWidth="1"/>
    <col min="3366" max="3366" width="14.42578125" style="214" bestFit="1" customWidth="1"/>
    <col min="3367" max="3584" width="11.42578125" style="214"/>
    <col min="3585" max="3585" width="2" style="214" customWidth="1"/>
    <col min="3586" max="3586" width="27.85546875" style="214" customWidth="1"/>
    <col min="3587" max="3587" width="28.85546875" style="214" bestFit="1" customWidth="1"/>
    <col min="3588" max="3589" width="16.140625" style="214" customWidth="1"/>
    <col min="3590" max="3590" width="22" style="214" customWidth="1"/>
    <col min="3591" max="3599" width="16.140625" style="214" customWidth="1"/>
    <col min="3600" max="3600" width="21.5703125" style="214" customWidth="1"/>
    <col min="3601" max="3603" width="27.140625" style="214" bestFit="1" customWidth="1"/>
    <col min="3604" max="3604" width="17.7109375" style="214" bestFit="1" customWidth="1"/>
    <col min="3605" max="3605" width="14" style="214" bestFit="1" customWidth="1"/>
    <col min="3606" max="3606" width="17.42578125" style="214" bestFit="1" customWidth="1"/>
    <col min="3607" max="3607" width="14.28515625" style="214" bestFit="1" customWidth="1"/>
    <col min="3608" max="3608" width="17.42578125" style="214" bestFit="1" customWidth="1"/>
    <col min="3609" max="3609" width="14.28515625" style="214" bestFit="1" customWidth="1"/>
    <col min="3610" max="3610" width="17.42578125" style="214" bestFit="1" customWidth="1"/>
    <col min="3611" max="3611" width="14.28515625" style="214" bestFit="1" customWidth="1"/>
    <col min="3612" max="3612" width="17.7109375" style="214" bestFit="1" customWidth="1"/>
    <col min="3613" max="3613" width="14.5703125" style="214" bestFit="1" customWidth="1"/>
    <col min="3614" max="3614" width="17.42578125" style="214" bestFit="1" customWidth="1"/>
    <col min="3615" max="3615" width="14.28515625" style="214" bestFit="1" customWidth="1"/>
    <col min="3616" max="3616" width="17.42578125" style="214" bestFit="1" customWidth="1"/>
    <col min="3617" max="3617" width="14.28515625" style="214" bestFit="1" customWidth="1"/>
    <col min="3618" max="3618" width="15.42578125" style="214" bestFit="1" customWidth="1"/>
    <col min="3619" max="3619" width="12.42578125" style="214" bestFit="1" customWidth="1"/>
    <col min="3620" max="3620" width="15.140625" style="214" bestFit="1" customWidth="1"/>
    <col min="3621" max="3621" width="12.140625" style="214" bestFit="1" customWidth="1"/>
    <col min="3622" max="3622" width="14.42578125" style="214" bestFit="1" customWidth="1"/>
    <col min="3623" max="3840" width="11.42578125" style="214"/>
    <col min="3841" max="3841" width="2" style="214" customWidth="1"/>
    <col min="3842" max="3842" width="27.85546875" style="214" customWidth="1"/>
    <col min="3843" max="3843" width="28.85546875" style="214" bestFit="1" customWidth="1"/>
    <col min="3844" max="3845" width="16.140625" style="214" customWidth="1"/>
    <col min="3846" max="3846" width="22" style="214" customWidth="1"/>
    <col min="3847" max="3855" width="16.140625" style="214" customWidth="1"/>
    <col min="3856" max="3856" width="21.5703125" style="214" customWidth="1"/>
    <col min="3857" max="3859" width="27.140625" style="214" bestFit="1" customWidth="1"/>
    <col min="3860" max="3860" width="17.7109375" style="214" bestFit="1" customWidth="1"/>
    <col min="3861" max="3861" width="14" style="214" bestFit="1" customWidth="1"/>
    <col min="3862" max="3862" width="17.42578125" style="214" bestFit="1" customWidth="1"/>
    <col min="3863" max="3863" width="14.28515625" style="214" bestFit="1" customWidth="1"/>
    <col min="3864" max="3864" width="17.42578125" style="214" bestFit="1" customWidth="1"/>
    <col min="3865" max="3865" width="14.28515625" style="214" bestFit="1" customWidth="1"/>
    <col min="3866" max="3866" width="17.42578125" style="214" bestFit="1" customWidth="1"/>
    <col min="3867" max="3867" width="14.28515625" style="214" bestFit="1" customWidth="1"/>
    <col min="3868" max="3868" width="17.7109375" style="214" bestFit="1" customWidth="1"/>
    <col min="3869" max="3869" width="14.5703125" style="214" bestFit="1" customWidth="1"/>
    <col min="3870" max="3870" width="17.42578125" style="214" bestFit="1" customWidth="1"/>
    <col min="3871" max="3871" width="14.28515625" style="214" bestFit="1" customWidth="1"/>
    <col min="3872" max="3872" width="17.42578125" style="214" bestFit="1" customWidth="1"/>
    <col min="3873" max="3873" width="14.28515625" style="214" bestFit="1" customWidth="1"/>
    <col min="3874" max="3874" width="15.42578125" style="214" bestFit="1" customWidth="1"/>
    <col min="3875" max="3875" width="12.42578125" style="214" bestFit="1" customWidth="1"/>
    <col min="3876" max="3876" width="15.140625" style="214" bestFit="1" customWidth="1"/>
    <col min="3877" max="3877" width="12.140625" style="214" bestFit="1" customWidth="1"/>
    <col min="3878" max="3878" width="14.42578125" style="214" bestFit="1" customWidth="1"/>
    <col min="3879" max="4096" width="11.42578125" style="214"/>
    <col min="4097" max="4097" width="2" style="214" customWidth="1"/>
    <col min="4098" max="4098" width="27.85546875" style="214" customWidth="1"/>
    <col min="4099" max="4099" width="28.85546875" style="214" bestFit="1" customWidth="1"/>
    <col min="4100" max="4101" width="16.140625" style="214" customWidth="1"/>
    <col min="4102" max="4102" width="22" style="214" customWidth="1"/>
    <col min="4103" max="4111" width="16.140625" style="214" customWidth="1"/>
    <col min="4112" max="4112" width="21.5703125" style="214" customWidth="1"/>
    <col min="4113" max="4115" width="27.140625" style="214" bestFit="1" customWidth="1"/>
    <col min="4116" max="4116" width="17.7109375" style="214" bestFit="1" customWidth="1"/>
    <col min="4117" max="4117" width="14" style="214" bestFit="1" customWidth="1"/>
    <col min="4118" max="4118" width="17.42578125" style="214" bestFit="1" customWidth="1"/>
    <col min="4119" max="4119" width="14.28515625" style="214" bestFit="1" customWidth="1"/>
    <col min="4120" max="4120" width="17.42578125" style="214" bestFit="1" customWidth="1"/>
    <col min="4121" max="4121" width="14.28515625" style="214" bestFit="1" customWidth="1"/>
    <col min="4122" max="4122" width="17.42578125" style="214" bestFit="1" customWidth="1"/>
    <col min="4123" max="4123" width="14.28515625" style="214" bestFit="1" customWidth="1"/>
    <col min="4124" max="4124" width="17.7109375" style="214" bestFit="1" customWidth="1"/>
    <col min="4125" max="4125" width="14.5703125" style="214" bestFit="1" customWidth="1"/>
    <col min="4126" max="4126" width="17.42578125" style="214" bestFit="1" customWidth="1"/>
    <col min="4127" max="4127" width="14.28515625" style="214" bestFit="1" customWidth="1"/>
    <col min="4128" max="4128" width="17.42578125" style="214" bestFit="1" customWidth="1"/>
    <col min="4129" max="4129" width="14.28515625" style="214" bestFit="1" customWidth="1"/>
    <col min="4130" max="4130" width="15.42578125" style="214" bestFit="1" customWidth="1"/>
    <col min="4131" max="4131" width="12.42578125" style="214" bestFit="1" customWidth="1"/>
    <col min="4132" max="4132" width="15.140625" style="214" bestFit="1" customWidth="1"/>
    <col min="4133" max="4133" width="12.140625" style="214" bestFit="1" customWidth="1"/>
    <col min="4134" max="4134" width="14.42578125" style="214" bestFit="1" customWidth="1"/>
    <col min="4135" max="4352" width="11.42578125" style="214"/>
    <col min="4353" max="4353" width="2" style="214" customWidth="1"/>
    <col min="4354" max="4354" width="27.85546875" style="214" customWidth="1"/>
    <col min="4355" max="4355" width="28.85546875" style="214" bestFit="1" customWidth="1"/>
    <col min="4356" max="4357" width="16.140625" style="214" customWidth="1"/>
    <col min="4358" max="4358" width="22" style="214" customWidth="1"/>
    <col min="4359" max="4367" width="16.140625" style="214" customWidth="1"/>
    <col min="4368" max="4368" width="21.5703125" style="214" customWidth="1"/>
    <col min="4369" max="4371" width="27.140625" style="214" bestFit="1" customWidth="1"/>
    <col min="4372" max="4372" width="17.7109375" style="214" bestFit="1" customWidth="1"/>
    <col min="4373" max="4373" width="14" style="214" bestFit="1" customWidth="1"/>
    <col min="4374" max="4374" width="17.42578125" style="214" bestFit="1" customWidth="1"/>
    <col min="4375" max="4375" width="14.28515625" style="214" bestFit="1" customWidth="1"/>
    <col min="4376" max="4376" width="17.42578125" style="214" bestFit="1" customWidth="1"/>
    <col min="4377" max="4377" width="14.28515625" style="214" bestFit="1" customWidth="1"/>
    <col min="4378" max="4378" width="17.42578125" style="214" bestFit="1" customWidth="1"/>
    <col min="4379" max="4379" width="14.28515625" style="214" bestFit="1" customWidth="1"/>
    <col min="4380" max="4380" width="17.7109375" style="214" bestFit="1" customWidth="1"/>
    <col min="4381" max="4381" width="14.5703125" style="214" bestFit="1" customWidth="1"/>
    <col min="4382" max="4382" width="17.42578125" style="214" bestFit="1" customWidth="1"/>
    <col min="4383" max="4383" width="14.28515625" style="214" bestFit="1" customWidth="1"/>
    <col min="4384" max="4384" width="17.42578125" style="214" bestFit="1" customWidth="1"/>
    <col min="4385" max="4385" width="14.28515625" style="214" bestFit="1" customWidth="1"/>
    <col min="4386" max="4386" width="15.42578125" style="214" bestFit="1" customWidth="1"/>
    <col min="4387" max="4387" width="12.42578125" style="214" bestFit="1" customWidth="1"/>
    <col min="4388" max="4388" width="15.140625" style="214" bestFit="1" customWidth="1"/>
    <col min="4389" max="4389" width="12.140625" style="214" bestFit="1" customWidth="1"/>
    <col min="4390" max="4390" width="14.42578125" style="214" bestFit="1" customWidth="1"/>
    <col min="4391" max="4608" width="11.42578125" style="214"/>
    <col min="4609" max="4609" width="2" style="214" customWidth="1"/>
    <col min="4610" max="4610" width="27.85546875" style="214" customWidth="1"/>
    <col min="4611" max="4611" width="28.85546875" style="214" bestFit="1" customWidth="1"/>
    <col min="4612" max="4613" width="16.140625" style="214" customWidth="1"/>
    <col min="4614" max="4614" width="22" style="214" customWidth="1"/>
    <col min="4615" max="4623" width="16.140625" style="214" customWidth="1"/>
    <col min="4624" max="4624" width="21.5703125" style="214" customWidth="1"/>
    <col min="4625" max="4627" width="27.140625" style="214" bestFit="1" customWidth="1"/>
    <col min="4628" max="4628" width="17.7109375" style="214" bestFit="1" customWidth="1"/>
    <col min="4629" max="4629" width="14" style="214" bestFit="1" customWidth="1"/>
    <col min="4630" max="4630" width="17.42578125" style="214" bestFit="1" customWidth="1"/>
    <col min="4631" max="4631" width="14.28515625" style="214" bestFit="1" customWidth="1"/>
    <col min="4632" max="4632" width="17.42578125" style="214" bestFit="1" customWidth="1"/>
    <col min="4633" max="4633" width="14.28515625" style="214" bestFit="1" customWidth="1"/>
    <col min="4634" max="4634" width="17.42578125" style="214" bestFit="1" customWidth="1"/>
    <col min="4635" max="4635" width="14.28515625" style="214" bestFit="1" customWidth="1"/>
    <col min="4636" max="4636" width="17.7109375" style="214" bestFit="1" customWidth="1"/>
    <col min="4637" max="4637" width="14.5703125" style="214" bestFit="1" customWidth="1"/>
    <col min="4638" max="4638" width="17.42578125" style="214" bestFit="1" customWidth="1"/>
    <col min="4639" max="4639" width="14.28515625" style="214" bestFit="1" customWidth="1"/>
    <col min="4640" max="4640" width="17.42578125" style="214" bestFit="1" customWidth="1"/>
    <col min="4641" max="4641" width="14.28515625" style="214" bestFit="1" customWidth="1"/>
    <col min="4642" max="4642" width="15.42578125" style="214" bestFit="1" customWidth="1"/>
    <col min="4643" max="4643" width="12.42578125" style="214" bestFit="1" customWidth="1"/>
    <col min="4644" max="4644" width="15.140625" style="214" bestFit="1" customWidth="1"/>
    <col min="4645" max="4645" width="12.140625" style="214" bestFit="1" customWidth="1"/>
    <col min="4646" max="4646" width="14.42578125" style="214" bestFit="1" customWidth="1"/>
    <col min="4647" max="4864" width="11.42578125" style="214"/>
    <col min="4865" max="4865" width="2" style="214" customWidth="1"/>
    <col min="4866" max="4866" width="27.85546875" style="214" customWidth="1"/>
    <col min="4867" max="4867" width="28.85546875" style="214" bestFit="1" customWidth="1"/>
    <col min="4868" max="4869" width="16.140625" style="214" customWidth="1"/>
    <col min="4870" max="4870" width="22" style="214" customWidth="1"/>
    <col min="4871" max="4879" width="16.140625" style="214" customWidth="1"/>
    <col min="4880" max="4880" width="21.5703125" style="214" customWidth="1"/>
    <col min="4881" max="4883" width="27.140625" style="214" bestFit="1" customWidth="1"/>
    <col min="4884" max="4884" width="17.7109375" style="214" bestFit="1" customWidth="1"/>
    <col min="4885" max="4885" width="14" style="214" bestFit="1" customWidth="1"/>
    <col min="4886" max="4886" width="17.42578125" style="214" bestFit="1" customWidth="1"/>
    <col min="4887" max="4887" width="14.28515625" style="214" bestFit="1" customWidth="1"/>
    <col min="4888" max="4888" width="17.42578125" style="214" bestFit="1" customWidth="1"/>
    <col min="4889" max="4889" width="14.28515625" style="214" bestFit="1" customWidth="1"/>
    <col min="4890" max="4890" width="17.42578125" style="214" bestFit="1" customWidth="1"/>
    <col min="4891" max="4891" width="14.28515625" style="214" bestFit="1" customWidth="1"/>
    <col min="4892" max="4892" width="17.7109375" style="214" bestFit="1" customWidth="1"/>
    <col min="4893" max="4893" width="14.5703125" style="214" bestFit="1" customWidth="1"/>
    <col min="4894" max="4894" width="17.42578125" style="214" bestFit="1" customWidth="1"/>
    <col min="4895" max="4895" width="14.28515625" style="214" bestFit="1" customWidth="1"/>
    <col min="4896" max="4896" width="17.42578125" style="214" bestFit="1" customWidth="1"/>
    <col min="4897" max="4897" width="14.28515625" style="214" bestFit="1" customWidth="1"/>
    <col min="4898" max="4898" width="15.42578125" style="214" bestFit="1" customWidth="1"/>
    <col min="4899" max="4899" width="12.42578125" style="214" bestFit="1" customWidth="1"/>
    <col min="4900" max="4900" width="15.140625" style="214" bestFit="1" customWidth="1"/>
    <col min="4901" max="4901" width="12.140625" style="214" bestFit="1" customWidth="1"/>
    <col min="4902" max="4902" width="14.42578125" style="214" bestFit="1" customWidth="1"/>
    <col min="4903" max="5120" width="11.42578125" style="214"/>
    <col min="5121" max="5121" width="2" style="214" customWidth="1"/>
    <col min="5122" max="5122" width="27.85546875" style="214" customWidth="1"/>
    <col min="5123" max="5123" width="28.85546875" style="214" bestFit="1" customWidth="1"/>
    <col min="5124" max="5125" width="16.140625" style="214" customWidth="1"/>
    <col min="5126" max="5126" width="22" style="214" customWidth="1"/>
    <col min="5127" max="5135" width="16.140625" style="214" customWidth="1"/>
    <col min="5136" max="5136" width="21.5703125" style="214" customWidth="1"/>
    <col min="5137" max="5139" width="27.140625" style="214" bestFit="1" customWidth="1"/>
    <col min="5140" max="5140" width="17.7109375" style="214" bestFit="1" customWidth="1"/>
    <col min="5141" max="5141" width="14" style="214" bestFit="1" customWidth="1"/>
    <col min="5142" max="5142" width="17.42578125" style="214" bestFit="1" customWidth="1"/>
    <col min="5143" max="5143" width="14.28515625" style="214" bestFit="1" customWidth="1"/>
    <col min="5144" max="5144" width="17.42578125" style="214" bestFit="1" customWidth="1"/>
    <col min="5145" max="5145" width="14.28515625" style="214" bestFit="1" customWidth="1"/>
    <col min="5146" max="5146" width="17.42578125" style="214" bestFit="1" customWidth="1"/>
    <col min="5147" max="5147" width="14.28515625" style="214" bestFit="1" customWidth="1"/>
    <col min="5148" max="5148" width="17.7109375" style="214" bestFit="1" customWidth="1"/>
    <col min="5149" max="5149" width="14.5703125" style="214" bestFit="1" customWidth="1"/>
    <col min="5150" max="5150" width="17.42578125" style="214" bestFit="1" customWidth="1"/>
    <col min="5151" max="5151" width="14.28515625" style="214" bestFit="1" customWidth="1"/>
    <col min="5152" max="5152" width="17.42578125" style="214" bestFit="1" customWidth="1"/>
    <col min="5153" max="5153" width="14.28515625" style="214" bestFit="1" customWidth="1"/>
    <col min="5154" max="5154" width="15.42578125" style="214" bestFit="1" customWidth="1"/>
    <col min="5155" max="5155" width="12.42578125" style="214" bestFit="1" customWidth="1"/>
    <col min="5156" max="5156" width="15.140625" style="214" bestFit="1" customWidth="1"/>
    <col min="5157" max="5157" width="12.140625" style="214" bestFit="1" customWidth="1"/>
    <col min="5158" max="5158" width="14.42578125" style="214" bestFit="1" customWidth="1"/>
    <col min="5159" max="5376" width="11.42578125" style="214"/>
    <col min="5377" max="5377" width="2" style="214" customWidth="1"/>
    <col min="5378" max="5378" width="27.85546875" style="214" customWidth="1"/>
    <col min="5379" max="5379" width="28.85546875" style="214" bestFit="1" customWidth="1"/>
    <col min="5380" max="5381" width="16.140625" style="214" customWidth="1"/>
    <col min="5382" max="5382" width="22" style="214" customWidth="1"/>
    <col min="5383" max="5391" width="16.140625" style="214" customWidth="1"/>
    <col min="5392" max="5392" width="21.5703125" style="214" customWidth="1"/>
    <col min="5393" max="5395" width="27.140625" style="214" bestFit="1" customWidth="1"/>
    <col min="5396" max="5396" width="17.7109375" style="214" bestFit="1" customWidth="1"/>
    <col min="5397" max="5397" width="14" style="214" bestFit="1" customWidth="1"/>
    <col min="5398" max="5398" width="17.42578125" style="214" bestFit="1" customWidth="1"/>
    <col min="5399" max="5399" width="14.28515625" style="214" bestFit="1" customWidth="1"/>
    <col min="5400" max="5400" width="17.42578125" style="214" bestFit="1" customWidth="1"/>
    <col min="5401" max="5401" width="14.28515625" style="214" bestFit="1" customWidth="1"/>
    <col min="5402" max="5402" width="17.42578125" style="214" bestFit="1" customWidth="1"/>
    <col min="5403" max="5403" width="14.28515625" style="214" bestFit="1" customWidth="1"/>
    <col min="5404" max="5404" width="17.7109375" style="214" bestFit="1" customWidth="1"/>
    <col min="5405" max="5405" width="14.5703125" style="214" bestFit="1" customWidth="1"/>
    <col min="5406" max="5406" width="17.42578125" style="214" bestFit="1" customWidth="1"/>
    <col min="5407" max="5407" width="14.28515625" style="214" bestFit="1" customWidth="1"/>
    <col min="5408" max="5408" width="17.42578125" style="214" bestFit="1" customWidth="1"/>
    <col min="5409" max="5409" width="14.28515625" style="214" bestFit="1" customWidth="1"/>
    <col min="5410" max="5410" width="15.42578125" style="214" bestFit="1" customWidth="1"/>
    <col min="5411" max="5411" width="12.42578125" style="214" bestFit="1" customWidth="1"/>
    <col min="5412" max="5412" width="15.140625" style="214" bestFit="1" customWidth="1"/>
    <col min="5413" max="5413" width="12.140625" style="214" bestFit="1" customWidth="1"/>
    <col min="5414" max="5414" width="14.42578125" style="214" bestFit="1" customWidth="1"/>
    <col min="5415" max="5632" width="11.42578125" style="214"/>
    <col min="5633" max="5633" width="2" style="214" customWidth="1"/>
    <col min="5634" max="5634" width="27.85546875" style="214" customWidth="1"/>
    <col min="5635" max="5635" width="28.85546875" style="214" bestFit="1" customWidth="1"/>
    <col min="5636" max="5637" width="16.140625" style="214" customWidth="1"/>
    <col min="5638" max="5638" width="22" style="214" customWidth="1"/>
    <col min="5639" max="5647" width="16.140625" style="214" customWidth="1"/>
    <col min="5648" max="5648" width="21.5703125" style="214" customWidth="1"/>
    <col min="5649" max="5651" width="27.140625" style="214" bestFit="1" customWidth="1"/>
    <col min="5652" max="5652" width="17.7109375" style="214" bestFit="1" customWidth="1"/>
    <col min="5653" max="5653" width="14" style="214" bestFit="1" customWidth="1"/>
    <col min="5654" max="5654" width="17.42578125" style="214" bestFit="1" customWidth="1"/>
    <col min="5655" max="5655" width="14.28515625" style="214" bestFit="1" customWidth="1"/>
    <col min="5656" max="5656" width="17.42578125" style="214" bestFit="1" customWidth="1"/>
    <col min="5657" max="5657" width="14.28515625" style="214" bestFit="1" customWidth="1"/>
    <col min="5658" max="5658" width="17.42578125" style="214" bestFit="1" customWidth="1"/>
    <col min="5659" max="5659" width="14.28515625" style="214" bestFit="1" customWidth="1"/>
    <col min="5660" max="5660" width="17.7109375" style="214" bestFit="1" customWidth="1"/>
    <col min="5661" max="5661" width="14.5703125" style="214" bestFit="1" customWidth="1"/>
    <col min="5662" max="5662" width="17.42578125" style="214" bestFit="1" customWidth="1"/>
    <col min="5663" max="5663" width="14.28515625" style="214" bestFit="1" customWidth="1"/>
    <col min="5664" max="5664" width="17.42578125" style="214" bestFit="1" customWidth="1"/>
    <col min="5665" max="5665" width="14.28515625" style="214" bestFit="1" customWidth="1"/>
    <col min="5666" max="5666" width="15.42578125" style="214" bestFit="1" customWidth="1"/>
    <col min="5667" max="5667" width="12.42578125" style="214" bestFit="1" customWidth="1"/>
    <col min="5668" max="5668" width="15.140625" style="214" bestFit="1" customWidth="1"/>
    <col min="5669" max="5669" width="12.140625" style="214" bestFit="1" customWidth="1"/>
    <col min="5670" max="5670" width="14.42578125" style="214" bestFit="1" customWidth="1"/>
    <col min="5671" max="5888" width="11.42578125" style="214"/>
    <col min="5889" max="5889" width="2" style="214" customWidth="1"/>
    <col min="5890" max="5890" width="27.85546875" style="214" customWidth="1"/>
    <col min="5891" max="5891" width="28.85546875" style="214" bestFit="1" customWidth="1"/>
    <col min="5892" max="5893" width="16.140625" style="214" customWidth="1"/>
    <col min="5894" max="5894" width="22" style="214" customWidth="1"/>
    <col min="5895" max="5903" width="16.140625" style="214" customWidth="1"/>
    <col min="5904" max="5904" width="21.5703125" style="214" customWidth="1"/>
    <col min="5905" max="5907" width="27.140625" style="214" bestFit="1" customWidth="1"/>
    <col min="5908" max="5908" width="17.7109375" style="214" bestFit="1" customWidth="1"/>
    <col min="5909" max="5909" width="14" style="214" bestFit="1" customWidth="1"/>
    <col min="5910" max="5910" width="17.42578125" style="214" bestFit="1" customWidth="1"/>
    <col min="5911" max="5911" width="14.28515625" style="214" bestFit="1" customWidth="1"/>
    <col min="5912" max="5912" width="17.42578125" style="214" bestFit="1" customWidth="1"/>
    <col min="5913" max="5913" width="14.28515625" style="214" bestFit="1" customWidth="1"/>
    <col min="5914" max="5914" width="17.42578125" style="214" bestFit="1" customWidth="1"/>
    <col min="5915" max="5915" width="14.28515625" style="214" bestFit="1" customWidth="1"/>
    <col min="5916" max="5916" width="17.7109375" style="214" bestFit="1" customWidth="1"/>
    <col min="5917" max="5917" width="14.5703125" style="214" bestFit="1" customWidth="1"/>
    <col min="5918" max="5918" width="17.42578125" style="214" bestFit="1" customWidth="1"/>
    <col min="5919" max="5919" width="14.28515625" style="214" bestFit="1" customWidth="1"/>
    <col min="5920" max="5920" width="17.42578125" style="214" bestFit="1" customWidth="1"/>
    <col min="5921" max="5921" width="14.28515625" style="214" bestFit="1" customWidth="1"/>
    <col min="5922" max="5922" width="15.42578125" style="214" bestFit="1" customWidth="1"/>
    <col min="5923" max="5923" width="12.42578125" style="214" bestFit="1" customWidth="1"/>
    <col min="5924" max="5924" width="15.140625" style="214" bestFit="1" customWidth="1"/>
    <col min="5925" max="5925" width="12.140625" style="214" bestFit="1" customWidth="1"/>
    <col min="5926" max="5926" width="14.42578125" style="214" bestFit="1" customWidth="1"/>
    <col min="5927" max="6144" width="11.42578125" style="214"/>
    <col min="6145" max="6145" width="2" style="214" customWidth="1"/>
    <col min="6146" max="6146" width="27.85546875" style="214" customWidth="1"/>
    <col min="6147" max="6147" width="28.85546875" style="214" bestFit="1" customWidth="1"/>
    <col min="6148" max="6149" width="16.140625" style="214" customWidth="1"/>
    <col min="6150" max="6150" width="22" style="214" customWidth="1"/>
    <col min="6151" max="6159" width="16.140625" style="214" customWidth="1"/>
    <col min="6160" max="6160" width="21.5703125" style="214" customWidth="1"/>
    <col min="6161" max="6163" width="27.140625" style="214" bestFit="1" customWidth="1"/>
    <col min="6164" max="6164" width="17.7109375" style="214" bestFit="1" customWidth="1"/>
    <col min="6165" max="6165" width="14" style="214" bestFit="1" customWidth="1"/>
    <col min="6166" max="6166" width="17.42578125" style="214" bestFit="1" customWidth="1"/>
    <col min="6167" max="6167" width="14.28515625" style="214" bestFit="1" customWidth="1"/>
    <col min="6168" max="6168" width="17.42578125" style="214" bestFit="1" customWidth="1"/>
    <col min="6169" max="6169" width="14.28515625" style="214" bestFit="1" customWidth="1"/>
    <col min="6170" max="6170" width="17.42578125" style="214" bestFit="1" customWidth="1"/>
    <col min="6171" max="6171" width="14.28515625" style="214" bestFit="1" customWidth="1"/>
    <col min="6172" max="6172" width="17.7109375" style="214" bestFit="1" customWidth="1"/>
    <col min="6173" max="6173" width="14.5703125" style="214" bestFit="1" customWidth="1"/>
    <col min="6174" max="6174" width="17.42578125" style="214" bestFit="1" customWidth="1"/>
    <col min="6175" max="6175" width="14.28515625" style="214" bestFit="1" customWidth="1"/>
    <col min="6176" max="6176" width="17.42578125" style="214" bestFit="1" customWidth="1"/>
    <col min="6177" max="6177" width="14.28515625" style="214" bestFit="1" customWidth="1"/>
    <col min="6178" max="6178" width="15.42578125" style="214" bestFit="1" customWidth="1"/>
    <col min="6179" max="6179" width="12.42578125" style="214" bestFit="1" customWidth="1"/>
    <col min="6180" max="6180" width="15.140625" style="214" bestFit="1" customWidth="1"/>
    <col min="6181" max="6181" width="12.140625" style="214" bestFit="1" customWidth="1"/>
    <col min="6182" max="6182" width="14.42578125" style="214" bestFit="1" customWidth="1"/>
    <col min="6183" max="6400" width="11.42578125" style="214"/>
    <col min="6401" max="6401" width="2" style="214" customWidth="1"/>
    <col min="6402" max="6402" width="27.85546875" style="214" customWidth="1"/>
    <col min="6403" max="6403" width="28.85546875" style="214" bestFit="1" customWidth="1"/>
    <col min="6404" max="6405" width="16.140625" style="214" customWidth="1"/>
    <col min="6406" max="6406" width="22" style="214" customWidth="1"/>
    <col min="6407" max="6415" width="16.140625" style="214" customWidth="1"/>
    <col min="6416" max="6416" width="21.5703125" style="214" customWidth="1"/>
    <col min="6417" max="6419" width="27.140625" style="214" bestFit="1" customWidth="1"/>
    <col min="6420" max="6420" width="17.7109375" style="214" bestFit="1" customWidth="1"/>
    <col min="6421" max="6421" width="14" style="214" bestFit="1" customWidth="1"/>
    <col min="6422" max="6422" width="17.42578125" style="214" bestFit="1" customWidth="1"/>
    <col min="6423" max="6423" width="14.28515625" style="214" bestFit="1" customWidth="1"/>
    <col min="6424" max="6424" width="17.42578125" style="214" bestFit="1" customWidth="1"/>
    <col min="6425" max="6425" width="14.28515625" style="214" bestFit="1" customWidth="1"/>
    <col min="6426" max="6426" width="17.42578125" style="214" bestFit="1" customWidth="1"/>
    <col min="6427" max="6427" width="14.28515625" style="214" bestFit="1" customWidth="1"/>
    <col min="6428" max="6428" width="17.7109375" style="214" bestFit="1" customWidth="1"/>
    <col min="6429" max="6429" width="14.5703125" style="214" bestFit="1" customWidth="1"/>
    <col min="6430" max="6430" width="17.42578125" style="214" bestFit="1" customWidth="1"/>
    <col min="6431" max="6431" width="14.28515625" style="214" bestFit="1" customWidth="1"/>
    <col min="6432" max="6432" width="17.42578125" style="214" bestFit="1" customWidth="1"/>
    <col min="6433" max="6433" width="14.28515625" style="214" bestFit="1" customWidth="1"/>
    <col min="6434" max="6434" width="15.42578125" style="214" bestFit="1" customWidth="1"/>
    <col min="6435" max="6435" width="12.42578125" style="214" bestFit="1" customWidth="1"/>
    <col min="6436" max="6436" width="15.140625" style="214" bestFit="1" customWidth="1"/>
    <col min="6437" max="6437" width="12.140625" style="214" bestFit="1" customWidth="1"/>
    <col min="6438" max="6438" width="14.42578125" style="214" bestFit="1" customWidth="1"/>
    <col min="6439" max="6656" width="11.42578125" style="214"/>
    <col min="6657" max="6657" width="2" style="214" customWidth="1"/>
    <col min="6658" max="6658" width="27.85546875" style="214" customWidth="1"/>
    <col min="6659" max="6659" width="28.85546875" style="214" bestFit="1" customWidth="1"/>
    <col min="6660" max="6661" width="16.140625" style="214" customWidth="1"/>
    <col min="6662" max="6662" width="22" style="214" customWidth="1"/>
    <col min="6663" max="6671" width="16.140625" style="214" customWidth="1"/>
    <col min="6672" max="6672" width="21.5703125" style="214" customWidth="1"/>
    <col min="6673" max="6675" width="27.140625" style="214" bestFit="1" customWidth="1"/>
    <col min="6676" max="6676" width="17.7109375" style="214" bestFit="1" customWidth="1"/>
    <col min="6677" max="6677" width="14" style="214" bestFit="1" customWidth="1"/>
    <col min="6678" max="6678" width="17.42578125" style="214" bestFit="1" customWidth="1"/>
    <col min="6679" max="6679" width="14.28515625" style="214" bestFit="1" customWidth="1"/>
    <col min="6680" max="6680" width="17.42578125" style="214" bestFit="1" customWidth="1"/>
    <col min="6681" max="6681" width="14.28515625" style="214" bestFit="1" customWidth="1"/>
    <col min="6682" max="6682" width="17.42578125" style="214" bestFit="1" customWidth="1"/>
    <col min="6683" max="6683" width="14.28515625" style="214" bestFit="1" customWidth="1"/>
    <col min="6684" max="6684" width="17.7109375" style="214" bestFit="1" customWidth="1"/>
    <col min="6685" max="6685" width="14.5703125" style="214" bestFit="1" customWidth="1"/>
    <col min="6686" max="6686" width="17.42578125" style="214" bestFit="1" customWidth="1"/>
    <col min="6687" max="6687" width="14.28515625" style="214" bestFit="1" customWidth="1"/>
    <col min="6688" max="6688" width="17.42578125" style="214" bestFit="1" customWidth="1"/>
    <col min="6689" max="6689" width="14.28515625" style="214" bestFit="1" customWidth="1"/>
    <col min="6690" max="6690" width="15.42578125" style="214" bestFit="1" customWidth="1"/>
    <col min="6691" max="6691" width="12.42578125" style="214" bestFit="1" customWidth="1"/>
    <col min="6692" max="6692" width="15.140625" style="214" bestFit="1" customWidth="1"/>
    <col min="6693" max="6693" width="12.140625" style="214" bestFit="1" customWidth="1"/>
    <col min="6694" max="6694" width="14.42578125" style="214" bestFit="1" customWidth="1"/>
    <col min="6695" max="6912" width="11.42578125" style="214"/>
    <col min="6913" max="6913" width="2" style="214" customWidth="1"/>
    <col min="6914" max="6914" width="27.85546875" style="214" customWidth="1"/>
    <col min="6915" max="6915" width="28.85546875" style="214" bestFit="1" customWidth="1"/>
    <col min="6916" max="6917" width="16.140625" style="214" customWidth="1"/>
    <col min="6918" max="6918" width="22" style="214" customWidth="1"/>
    <col min="6919" max="6927" width="16.140625" style="214" customWidth="1"/>
    <col min="6928" max="6928" width="21.5703125" style="214" customWidth="1"/>
    <col min="6929" max="6931" width="27.140625" style="214" bestFit="1" customWidth="1"/>
    <col min="6932" max="6932" width="17.7109375" style="214" bestFit="1" customWidth="1"/>
    <col min="6933" max="6933" width="14" style="214" bestFit="1" customWidth="1"/>
    <col min="6934" max="6934" width="17.42578125" style="214" bestFit="1" customWidth="1"/>
    <col min="6935" max="6935" width="14.28515625" style="214" bestFit="1" customWidth="1"/>
    <col min="6936" max="6936" width="17.42578125" style="214" bestFit="1" customWidth="1"/>
    <col min="6937" max="6937" width="14.28515625" style="214" bestFit="1" customWidth="1"/>
    <col min="6938" max="6938" width="17.42578125" style="214" bestFit="1" customWidth="1"/>
    <col min="6939" max="6939" width="14.28515625" style="214" bestFit="1" customWidth="1"/>
    <col min="6940" max="6940" width="17.7109375" style="214" bestFit="1" customWidth="1"/>
    <col min="6941" max="6941" width="14.5703125" style="214" bestFit="1" customWidth="1"/>
    <col min="6942" max="6942" width="17.42578125" style="214" bestFit="1" customWidth="1"/>
    <col min="6943" max="6943" width="14.28515625" style="214" bestFit="1" customWidth="1"/>
    <col min="6944" max="6944" width="17.42578125" style="214" bestFit="1" customWidth="1"/>
    <col min="6945" max="6945" width="14.28515625" style="214" bestFit="1" customWidth="1"/>
    <col min="6946" max="6946" width="15.42578125" style="214" bestFit="1" customWidth="1"/>
    <col min="6947" max="6947" width="12.42578125" style="214" bestFit="1" customWidth="1"/>
    <col min="6948" max="6948" width="15.140625" style="214" bestFit="1" customWidth="1"/>
    <col min="6949" max="6949" width="12.140625" style="214" bestFit="1" customWidth="1"/>
    <col min="6950" max="6950" width="14.42578125" style="214" bestFit="1" customWidth="1"/>
    <col min="6951" max="7168" width="11.42578125" style="214"/>
    <col min="7169" max="7169" width="2" style="214" customWidth="1"/>
    <col min="7170" max="7170" width="27.85546875" style="214" customWidth="1"/>
    <col min="7171" max="7171" width="28.85546875" style="214" bestFit="1" customWidth="1"/>
    <col min="7172" max="7173" width="16.140625" style="214" customWidth="1"/>
    <col min="7174" max="7174" width="22" style="214" customWidth="1"/>
    <col min="7175" max="7183" width="16.140625" style="214" customWidth="1"/>
    <col min="7184" max="7184" width="21.5703125" style="214" customWidth="1"/>
    <col min="7185" max="7187" width="27.140625" style="214" bestFit="1" customWidth="1"/>
    <col min="7188" max="7188" width="17.7109375" style="214" bestFit="1" customWidth="1"/>
    <col min="7189" max="7189" width="14" style="214" bestFit="1" customWidth="1"/>
    <col min="7190" max="7190" width="17.42578125" style="214" bestFit="1" customWidth="1"/>
    <col min="7191" max="7191" width="14.28515625" style="214" bestFit="1" customWidth="1"/>
    <col min="7192" max="7192" width="17.42578125" style="214" bestFit="1" customWidth="1"/>
    <col min="7193" max="7193" width="14.28515625" style="214" bestFit="1" customWidth="1"/>
    <col min="7194" max="7194" width="17.42578125" style="214" bestFit="1" customWidth="1"/>
    <col min="7195" max="7195" width="14.28515625" style="214" bestFit="1" customWidth="1"/>
    <col min="7196" max="7196" width="17.7109375" style="214" bestFit="1" customWidth="1"/>
    <col min="7197" max="7197" width="14.5703125" style="214" bestFit="1" customWidth="1"/>
    <col min="7198" max="7198" width="17.42578125" style="214" bestFit="1" customWidth="1"/>
    <col min="7199" max="7199" width="14.28515625" style="214" bestFit="1" customWidth="1"/>
    <col min="7200" max="7200" width="17.42578125" style="214" bestFit="1" customWidth="1"/>
    <col min="7201" max="7201" width="14.28515625" style="214" bestFit="1" customWidth="1"/>
    <col min="7202" max="7202" width="15.42578125" style="214" bestFit="1" customWidth="1"/>
    <col min="7203" max="7203" width="12.42578125" style="214" bestFit="1" customWidth="1"/>
    <col min="7204" max="7204" width="15.140625" style="214" bestFit="1" customWidth="1"/>
    <col min="7205" max="7205" width="12.140625" style="214" bestFit="1" customWidth="1"/>
    <col min="7206" max="7206" width="14.42578125" style="214" bestFit="1" customWidth="1"/>
    <col min="7207" max="7424" width="11.42578125" style="214"/>
    <col min="7425" max="7425" width="2" style="214" customWidth="1"/>
    <col min="7426" max="7426" width="27.85546875" style="214" customWidth="1"/>
    <col min="7427" max="7427" width="28.85546875" style="214" bestFit="1" customWidth="1"/>
    <col min="7428" max="7429" width="16.140625" style="214" customWidth="1"/>
    <col min="7430" max="7430" width="22" style="214" customWidth="1"/>
    <col min="7431" max="7439" width="16.140625" style="214" customWidth="1"/>
    <col min="7440" max="7440" width="21.5703125" style="214" customWidth="1"/>
    <col min="7441" max="7443" width="27.140625" style="214" bestFit="1" customWidth="1"/>
    <col min="7444" max="7444" width="17.7109375" style="214" bestFit="1" customWidth="1"/>
    <col min="7445" max="7445" width="14" style="214" bestFit="1" customWidth="1"/>
    <col min="7446" max="7446" width="17.42578125" style="214" bestFit="1" customWidth="1"/>
    <col min="7447" max="7447" width="14.28515625" style="214" bestFit="1" customWidth="1"/>
    <col min="7448" max="7448" width="17.42578125" style="214" bestFit="1" customWidth="1"/>
    <col min="7449" max="7449" width="14.28515625" style="214" bestFit="1" customWidth="1"/>
    <col min="7450" max="7450" width="17.42578125" style="214" bestFit="1" customWidth="1"/>
    <col min="7451" max="7451" width="14.28515625" style="214" bestFit="1" customWidth="1"/>
    <col min="7452" max="7452" width="17.7109375" style="214" bestFit="1" customWidth="1"/>
    <col min="7453" max="7453" width="14.5703125" style="214" bestFit="1" customWidth="1"/>
    <col min="7454" max="7454" width="17.42578125" style="214" bestFit="1" customWidth="1"/>
    <col min="7455" max="7455" width="14.28515625" style="214" bestFit="1" customWidth="1"/>
    <col min="7456" max="7456" width="17.42578125" style="214" bestFit="1" customWidth="1"/>
    <col min="7457" max="7457" width="14.28515625" style="214" bestFit="1" customWidth="1"/>
    <col min="7458" max="7458" width="15.42578125" style="214" bestFit="1" customWidth="1"/>
    <col min="7459" max="7459" width="12.42578125" style="214" bestFit="1" customWidth="1"/>
    <col min="7460" max="7460" width="15.140625" style="214" bestFit="1" customWidth="1"/>
    <col min="7461" max="7461" width="12.140625" style="214" bestFit="1" customWidth="1"/>
    <col min="7462" max="7462" width="14.42578125" style="214" bestFit="1" customWidth="1"/>
    <col min="7463" max="7680" width="11.42578125" style="214"/>
    <col min="7681" max="7681" width="2" style="214" customWidth="1"/>
    <col min="7682" max="7682" width="27.85546875" style="214" customWidth="1"/>
    <col min="7683" max="7683" width="28.85546875" style="214" bestFit="1" customWidth="1"/>
    <col min="7684" max="7685" width="16.140625" style="214" customWidth="1"/>
    <col min="7686" max="7686" width="22" style="214" customWidth="1"/>
    <col min="7687" max="7695" width="16.140625" style="214" customWidth="1"/>
    <col min="7696" max="7696" width="21.5703125" style="214" customWidth="1"/>
    <col min="7697" max="7699" width="27.140625" style="214" bestFit="1" customWidth="1"/>
    <col min="7700" max="7700" width="17.7109375" style="214" bestFit="1" customWidth="1"/>
    <col min="7701" max="7701" width="14" style="214" bestFit="1" customWidth="1"/>
    <col min="7702" max="7702" width="17.42578125" style="214" bestFit="1" customWidth="1"/>
    <col min="7703" max="7703" width="14.28515625" style="214" bestFit="1" customWidth="1"/>
    <col min="7704" max="7704" width="17.42578125" style="214" bestFit="1" customWidth="1"/>
    <col min="7705" max="7705" width="14.28515625" style="214" bestFit="1" customWidth="1"/>
    <col min="7706" max="7706" width="17.42578125" style="214" bestFit="1" customWidth="1"/>
    <col min="7707" max="7707" width="14.28515625" style="214" bestFit="1" customWidth="1"/>
    <col min="7708" max="7708" width="17.7109375" style="214" bestFit="1" customWidth="1"/>
    <col min="7709" max="7709" width="14.5703125" style="214" bestFit="1" customWidth="1"/>
    <col min="7710" max="7710" width="17.42578125" style="214" bestFit="1" customWidth="1"/>
    <col min="7711" max="7711" width="14.28515625" style="214" bestFit="1" customWidth="1"/>
    <col min="7712" max="7712" width="17.42578125" style="214" bestFit="1" customWidth="1"/>
    <col min="7713" max="7713" width="14.28515625" style="214" bestFit="1" customWidth="1"/>
    <col min="7714" max="7714" width="15.42578125" style="214" bestFit="1" customWidth="1"/>
    <col min="7715" max="7715" width="12.42578125" style="214" bestFit="1" customWidth="1"/>
    <col min="7716" max="7716" width="15.140625" style="214" bestFit="1" customWidth="1"/>
    <col min="7717" max="7717" width="12.140625" style="214" bestFit="1" customWidth="1"/>
    <col min="7718" max="7718" width="14.42578125" style="214" bestFit="1" customWidth="1"/>
    <col min="7719" max="7936" width="11.42578125" style="214"/>
    <col min="7937" max="7937" width="2" style="214" customWidth="1"/>
    <col min="7938" max="7938" width="27.85546875" style="214" customWidth="1"/>
    <col min="7939" max="7939" width="28.85546875" style="214" bestFit="1" customWidth="1"/>
    <col min="7940" max="7941" width="16.140625" style="214" customWidth="1"/>
    <col min="7942" max="7942" width="22" style="214" customWidth="1"/>
    <col min="7943" max="7951" width="16.140625" style="214" customWidth="1"/>
    <col min="7952" max="7952" width="21.5703125" style="214" customWidth="1"/>
    <col min="7953" max="7955" width="27.140625" style="214" bestFit="1" customWidth="1"/>
    <col min="7956" max="7956" width="17.7109375" style="214" bestFit="1" customWidth="1"/>
    <col min="7957" max="7957" width="14" style="214" bestFit="1" customWidth="1"/>
    <col min="7958" max="7958" width="17.42578125" style="214" bestFit="1" customWidth="1"/>
    <col min="7959" max="7959" width="14.28515625" style="214" bestFit="1" customWidth="1"/>
    <col min="7960" max="7960" width="17.42578125" style="214" bestFit="1" customWidth="1"/>
    <col min="7961" max="7961" width="14.28515625" style="214" bestFit="1" customWidth="1"/>
    <col min="7962" max="7962" width="17.42578125" style="214" bestFit="1" customWidth="1"/>
    <col min="7963" max="7963" width="14.28515625" style="214" bestFit="1" customWidth="1"/>
    <col min="7964" max="7964" width="17.7109375" style="214" bestFit="1" customWidth="1"/>
    <col min="7965" max="7965" width="14.5703125" style="214" bestFit="1" customWidth="1"/>
    <col min="7966" max="7966" width="17.42578125" style="214" bestFit="1" customWidth="1"/>
    <col min="7967" max="7967" width="14.28515625" style="214" bestFit="1" customWidth="1"/>
    <col min="7968" max="7968" width="17.42578125" style="214" bestFit="1" customWidth="1"/>
    <col min="7969" max="7969" width="14.28515625" style="214" bestFit="1" customWidth="1"/>
    <col min="7970" max="7970" width="15.42578125" style="214" bestFit="1" customWidth="1"/>
    <col min="7971" max="7971" width="12.42578125" style="214" bestFit="1" customWidth="1"/>
    <col min="7972" max="7972" width="15.140625" style="214" bestFit="1" customWidth="1"/>
    <col min="7973" max="7973" width="12.140625" style="214" bestFit="1" customWidth="1"/>
    <col min="7974" max="7974" width="14.42578125" style="214" bestFit="1" customWidth="1"/>
    <col min="7975" max="8192" width="11.42578125" style="214"/>
    <col min="8193" max="8193" width="2" style="214" customWidth="1"/>
    <col min="8194" max="8194" width="27.85546875" style="214" customWidth="1"/>
    <col min="8195" max="8195" width="28.85546875" style="214" bestFit="1" customWidth="1"/>
    <col min="8196" max="8197" width="16.140625" style="214" customWidth="1"/>
    <col min="8198" max="8198" width="22" style="214" customWidth="1"/>
    <col min="8199" max="8207" width="16.140625" style="214" customWidth="1"/>
    <col min="8208" max="8208" width="21.5703125" style="214" customWidth="1"/>
    <col min="8209" max="8211" width="27.140625" style="214" bestFit="1" customWidth="1"/>
    <col min="8212" max="8212" width="17.7109375" style="214" bestFit="1" customWidth="1"/>
    <col min="8213" max="8213" width="14" style="214" bestFit="1" customWidth="1"/>
    <col min="8214" max="8214" width="17.42578125" style="214" bestFit="1" customWidth="1"/>
    <col min="8215" max="8215" width="14.28515625" style="214" bestFit="1" customWidth="1"/>
    <col min="8216" max="8216" width="17.42578125" style="214" bestFit="1" customWidth="1"/>
    <col min="8217" max="8217" width="14.28515625" style="214" bestFit="1" customWidth="1"/>
    <col min="8218" max="8218" width="17.42578125" style="214" bestFit="1" customWidth="1"/>
    <col min="8219" max="8219" width="14.28515625" style="214" bestFit="1" customWidth="1"/>
    <col min="8220" max="8220" width="17.7109375" style="214" bestFit="1" customWidth="1"/>
    <col min="8221" max="8221" width="14.5703125" style="214" bestFit="1" customWidth="1"/>
    <col min="8222" max="8222" width="17.42578125" style="214" bestFit="1" customWidth="1"/>
    <col min="8223" max="8223" width="14.28515625" style="214" bestFit="1" customWidth="1"/>
    <col min="8224" max="8224" width="17.42578125" style="214" bestFit="1" customWidth="1"/>
    <col min="8225" max="8225" width="14.28515625" style="214" bestFit="1" customWidth="1"/>
    <col min="8226" max="8226" width="15.42578125" style="214" bestFit="1" customWidth="1"/>
    <col min="8227" max="8227" width="12.42578125" style="214" bestFit="1" customWidth="1"/>
    <col min="8228" max="8228" width="15.140625" style="214" bestFit="1" customWidth="1"/>
    <col min="8229" max="8229" width="12.140625" style="214" bestFit="1" customWidth="1"/>
    <col min="8230" max="8230" width="14.42578125" style="214" bestFit="1" customWidth="1"/>
    <col min="8231" max="8448" width="11.42578125" style="214"/>
    <col min="8449" max="8449" width="2" style="214" customWidth="1"/>
    <col min="8450" max="8450" width="27.85546875" style="214" customWidth="1"/>
    <col min="8451" max="8451" width="28.85546875" style="214" bestFit="1" customWidth="1"/>
    <col min="8452" max="8453" width="16.140625" style="214" customWidth="1"/>
    <col min="8454" max="8454" width="22" style="214" customWidth="1"/>
    <col min="8455" max="8463" width="16.140625" style="214" customWidth="1"/>
    <col min="8464" max="8464" width="21.5703125" style="214" customWidth="1"/>
    <col min="8465" max="8467" width="27.140625" style="214" bestFit="1" customWidth="1"/>
    <col min="8468" max="8468" width="17.7109375" style="214" bestFit="1" customWidth="1"/>
    <col min="8469" max="8469" width="14" style="214" bestFit="1" customWidth="1"/>
    <col min="8470" max="8470" width="17.42578125" style="214" bestFit="1" customWidth="1"/>
    <col min="8471" max="8471" width="14.28515625" style="214" bestFit="1" customWidth="1"/>
    <col min="8472" max="8472" width="17.42578125" style="214" bestFit="1" customWidth="1"/>
    <col min="8473" max="8473" width="14.28515625" style="214" bestFit="1" customWidth="1"/>
    <col min="8474" max="8474" width="17.42578125" style="214" bestFit="1" customWidth="1"/>
    <col min="8475" max="8475" width="14.28515625" style="214" bestFit="1" customWidth="1"/>
    <col min="8476" max="8476" width="17.7109375" style="214" bestFit="1" customWidth="1"/>
    <col min="8477" max="8477" width="14.5703125" style="214" bestFit="1" customWidth="1"/>
    <col min="8478" max="8478" width="17.42578125" style="214" bestFit="1" customWidth="1"/>
    <col min="8479" max="8479" width="14.28515625" style="214" bestFit="1" customWidth="1"/>
    <col min="8480" max="8480" width="17.42578125" style="214" bestFit="1" customWidth="1"/>
    <col min="8481" max="8481" width="14.28515625" style="214" bestFit="1" customWidth="1"/>
    <col min="8482" max="8482" width="15.42578125" style="214" bestFit="1" customWidth="1"/>
    <col min="8483" max="8483" width="12.42578125" style="214" bestFit="1" customWidth="1"/>
    <col min="8484" max="8484" width="15.140625" style="214" bestFit="1" customWidth="1"/>
    <col min="8485" max="8485" width="12.140625" style="214" bestFit="1" customWidth="1"/>
    <col min="8486" max="8486" width="14.42578125" style="214" bestFit="1" customWidth="1"/>
    <col min="8487" max="8704" width="11.42578125" style="214"/>
    <col min="8705" max="8705" width="2" style="214" customWidth="1"/>
    <col min="8706" max="8706" width="27.85546875" style="214" customWidth="1"/>
    <col min="8707" max="8707" width="28.85546875" style="214" bestFit="1" customWidth="1"/>
    <col min="8708" max="8709" width="16.140625" style="214" customWidth="1"/>
    <col min="8710" max="8710" width="22" style="214" customWidth="1"/>
    <col min="8711" max="8719" width="16.140625" style="214" customWidth="1"/>
    <col min="8720" max="8720" width="21.5703125" style="214" customWidth="1"/>
    <col min="8721" max="8723" width="27.140625" style="214" bestFit="1" customWidth="1"/>
    <col min="8724" max="8724" width="17.7109375" style="214" bestFit="1" customWidth="1"/>
    <col min="8725" max="8725" width="14" style="214" bestFit="1" customWidth="1"/>
    <col min="8726" max="8726" width="17.42578125" style="214" bestFit="1" customWidth="1"/>
    <col min="8727" max="8727" width="14.28515625" style="214" bestFit="1" customWidth="1"/>
    <col min="8728" max="8728" width="17.42578125" style="214" bestFit="1" customWidth="1"/>
    <col min="8729" max="8729" width="14.28515625" style="214" bestFit="1" customWidth="1"/>
    <col min="8730" max="8730" width="17.42578125" style="214" bestFit="1" customWidth="1"/>
    <col min="8731" max="8731" width="14.28515625" style="214" bestFit="1" customWidth="1"/>
    <col min="8732" max="8732" width="17.7109375" style="214" bestFit="1" customWidth="1"/>
    <col min="8733" max="8733" width="14.5703125" style="214" bestFit="1" customWidth="1"/>
    <col min="8734" max="8734" width="17.42578125" style="214" bestFit="1" customWidth="1"/>
    <col min="8735" max="8735" width="14.28515625" style="214" bestFit="1" customWidth="1"/>
    <col min="8736" max="8736" width="17.42578125" style="214" bestFit="1" customWidth="1"/>
    <col min="8737" max="8737" width="14.28515625" style="214" bestFit="1" customWidth="1"/>
    <col min="8738" max="8738" width="15.42578125" style="214" bestFit="1" customWidth="1"/>
    <col min="8739" max="8739" width="12.42578125" style="214" bestFit="1" customWidth="1"/>
    <col min="8740" max="8740" width="15.140625" style="214" bestFit="1" customWidth="1"/>
    <col min="8741" max="8741" width="12.140625" style="214" bestFit="1" customWidth="1"/>
    <col min="8742" max="8742" width="14.42578125" style="214" bestFit="1" customWidth="1"/>
    <col min="8743" max="8960" width="11.42578125" style="214"/>
    <col min="8961" max="8961" width="2" style="214" customWidth="1"/>
    <col min="8962" max="8962" width="27.85546875" style="214" customWidth="1"/>
    <col min="8963" max="8963" width="28.85546875" style="214" bestFit="1" customWidth="1"/>
    <col min="8964" max="8965" width="16.140625" style="214" customWidth="1"/>
    <col min="8966" max="8966" width="22" style="214" customWidth="1"/>
    <col min="8967" max="8975" width="16.140625" style="214" customWidth="1"/>
    <col min="8976" max="8976" width="21.5703125" style="214" customWidth="1"/>
    <col min="8977" max="8979" width="27.140625" style="214" bestFit="1" customWidth="1"/>
    <col min="8980" max="8980" width="17.7109375" style="214" bestFit="1" customWidth="1"/>
    <col min="8981" max="8981" width="14" style="214" bestFit="1" customWidth="1"/>
    <col min="8982" max="8982" width="17.42578125" style="214" bestFit="1" customWidth="1"/>
    <col min="8983" max="8983" width="14.28515625" style="214" bestFit="1" customWidth="1"/>
    <col min="8984" max="8984" width="17.42578125" style="214" bestFit="1" customWidth="1"/>
    <col min="8985" max="8985" width="14.28515625" style="214" bestFit="1" customWidth="1"/>
    <col min="8986" max="8986" width="17.42578125" style="214" bestFit="1" customWidth="1"/>
    <col min="8987" max="8987" width="14.28515625" style="214" bestFit="1" customWidth="1"/>
    <col min="8988" max="8988" width="17.7109375" style="214" bestFit="1" customWidth="1"/>
    <col min="8989" max="8989" width="14.5703125" style="214" bestFit="1" customWidth="1"/>
    <col min="8990" max="8990" width="17.42578125" style="214" bestFit="1" customWidth="1"/>
    <col min="8991" max="8991" width="14.28515625" style="214" bestFit="1" customWidth="1"/>
    <col min="8992" max="8992" width="17.42578125" style="214" bestFit="1" customWidth="1"/>
    <col min="8993" max="8993" width="14.28515625" style="214" bestFit="1" customWidth="1"/>
    <col min="8994" max="8994" width="15.42578125" style="214" bestFit="1" customWidth="1"/>
    <col min="8995" max="8995" width="12.42578125" style="214" bestFit="1" customWidth="1"/>
    <col min="8996" max="8996" width="15.140625" style="214" bestFit="1" customWidth="1"/>
    <col min="8997" max="8997" width="12.140625" style="214" bestFit="1" customWidth="1"/>
    <col min="8998" max="8998" width="14.42578125" style="214" bestFit="1" customWidth="1"/>
    <col min="8999" max="9216" width="11.42578125" style="214"/>
    <col min="9217" max="9217" width="2" style="214" customWidth="1"/>
    <col min="9218" max="9218" width="27.85546875" style="214" customWidth="1"/>
    <col min="9219" max="9219" width="28.85546875" style="214" bestFit="1" customWidth="1"/>
    <col min="9220" max="9221" width="16.140625" style="214" customWidth="1"/>
    <col min="9222" max="9222" width="22" style="214" customWidth="1"/>
    <col min="9223" max="9231" width="16.140625" style="214" customWidth="1"/>
    <col min="9232" max="9232" width="21.5703125" style="214" customWidth="1"/>
    <col min="9233" max="9235" width="27.140625" style="214" bestFit="1" customWidth="1"/>
    <col min="9236" max="9236" width="17.7109375" style="214" bestFit="1" customWidth="1"/>
    <col min="9237" max="9237" width="14" style="214" bestFit="1" customWidth="1"/>
    <col min="9238" max="9238" width="17.42578125" style="214" bestFit="1" customWidth="1"/>
    <col min="9239" max="9239" width="14.28515625" style="214" bestFit="1" customWidth="1"/>
    <col min="9240" max="9240" width="17.42578125" style="214" bestFit="1" customWidth="1"/>
    <col min="9241" max="9241" width="14.28515625" style="214" bestFit="1" customWidth="1"/>
    <col min="9242" max="9242" width="17.42578125" style="214" bestFit="1" customWidth="1"/>
    <col min="9243" max="9243" width="14.28515625" style="214" bestFit="1" customWidth="1"/>
    <col min="9244" max="9244" width="17.7109375" style="214" bestFit="1" customWidth="1"/>
    <col min="9245" max="9245" width="14.5703125" style="214" bestFit="1" customWidth="1"/>
    <col min="9246" max="9246" width="17.42578125" style="214" bestFit="1" customWidth="1"/>
    <col min="9247" max="9247" width="14.28515625" style="214" bestFit="1" customWidth="1"/>
    <col min="9248" max="9248" width="17.42578125" style="214" bestFit="1" customWidth="1"/>
    <col min="9249" max="9249" width="14.28515625" style="214" bestFit="1" customWidth="1"/>
    <col min="9250" max="9250" width="15.42578125" style="214" bestFit="1" customWidth="1"/>
    <col min="9251" max="9251" width="12.42578125" style="214" bestFit="1" customWidth="1"/>
    <col min="9252" max="9252" width="15.140625" style="214" bestFit="1" customWidth="1"/>
    <col min="9253" max="9253" width="12.140625" style="214" bestFit="1" customWidth="1"/>
    <col min="9254" max="9254" width="14.42578125" style="214" bestFit="1" customWidth="1"/>
    <col min="9255" max="9472" width="11.42578125" style="214"/>
    <col min="9473" max="9473" width="2" style="214" customWidth="1"/>
    <col min="9474" max="9474" width="27.85546875" style="214" customWidth="1"/>
    <col min="9475" max="9475" width="28.85546875" style="214" bestFit="1" customWidth="1"/>
    <col min="9476" max="9477" width="16.140625" style="214" customWidth="1"/>
    <col min="9478" max="9478" width="22" style="214" customWidth="1"/>
    <col min="9479" max="9487" width="16.140625" style="214" customWidth="1"/>
    <col min="9488" max="9488" width="21.5703125" style="214" customWidth="1"/>
    <col min="9489" max="9491" width="27.140625" style="214" bestFit="1" customWidth="1"/>
    <col min="9492" max="9492" width="17.7109375" style="214" bestFit="1" customWidth="1"/>
    <col min="9493" max="9493" width="14" style="214" bestFit="1" customWidth="1"/>
    <col min="9494" max="9494" width="17.42578125" style="214" bestFit="1" customWidth="1"/>
    <col min="9495" max="9495" width="14.28515625" style="214" bestFit="1" customWidth="1"/>
    <col min="9496" max="9496" width="17.42578125" style="214" bestFit="1" customWidth="1"/>
    <col min="9497" max="9497" width="14.28515625" style="214" bestFit="1" customWidth="1"/>
    <col min="9498" max="9498" width="17.42578125" style="214" bestFit="1" customWidth="1"/>
    <col min="9499" max="9499" width="14.28515625" style="214" bestFit="1" customWidth="1"/>
    <col min="9500" max="9500" width="17.7109375" style="214" bestFit="1" customWidth="1"/>
    <col min="9501" max="9501" width="14.5703125" style="214" bestFit="1" customWidth="1"/>
    <col min="9502" max="9502" width="17.42578125" style="214" bestFit="1" customWidth="1"/>
    <col min="9503" max="9503" width="14.28515625" style="214" bestFit="1" customWidth="1"/>
    <col min="9504" max="9504" width="17.42578125" style="214" bestFit="1" customWidth="1"/>
    <col min="9505" max="9505" width="14.28515625" style="214" bestFit="1" customWidth="1"/>
    <col min="9506" max="9506" width="15.42578125" style="214" bestFit="1" customWidth="1"/>
    <col min="9507" max="9507" width="12.42578125" style="214" bestFit="1" customWidth="1"/>
    <col min="9508" max="9508" width="15.140625" style="214" bestFit="1" customWidth="1"/>
    <col min="9509" max="9509" width="12.140625" style="214" bestFit="1" customWidth="1"/>
    <col min="9510" max="9510" width="14.42578125" style="214" bestFit="1" customWidth="1"/>
    <col min="9511" max="9728" width="11.42578125" style="214"/>
    <col min="9729" max="9729" width="2" style="214" customWidth="1"/>
    <col min="9730" max="9730" width="27.85546875" style="214" customWidth="1"/>
    <col min="9731" max="9731" width="28.85546875" style="214" bestFit="1" customWidth="1"/>
    <col min="9732" max="9733" width="16.140625" style="214" customWidth="1"/>
    <col min="9734" max="9734" width="22" style="214" customWidth="1"/>
    <col min="9735" max="9743" width="16.140625" style="214" customWidth="1"/>
    <col min="9744" max="9744" width="21.5703125" style="214" customWidth="1"/>
    <col min="9745" max="9747" width="27.140625" style="214" bestFit="1" customWidth="1"/>
    <col min="9748" max="9748" width="17.7109375" style="214" bestFit="1" customWidth="1"/>
    <col min="9749" max="9749" width="14" style="214" bestFit="1" customWidth="1"/>
    <col min="9750" max="9750" width="17.42578125" style="214" bestFit="1" customWidth="1"/>
    <col min="9751" max="9751" width="14.28515625" style="214" bestFit="1" customWidth="1"/>
    <col min="9752" max="9752" width="17.42578125" style="214" bestFit="1" customWidth="1"/>
    <col min="9753" max="9753" width="14.28515625" style="214" bestFit="1" customWidth="1"/>
    <col min="9754" max="9754" width="17.42578125" style="214" bestFit="1" customWidth="1"/>
    <col min="9755" max="9755" width="14.28515625" style="214" bestFit="1" customWidth="1"/>
    <col min="9756" max="9756" width="17.7109375" style="214" bestFit="1" customWidth="1"/>
    <col min="9757" max="9757" width="14.5703125" style="214" bestFit="1" customWidth="1"/>
    <col min="9758" max="9758" width="17.42578125" style="214" bestFit="1" customWidth="1"/>
    <col min="9759" max="9759" width="14.28515625" style="214" bestFit="1" customWidth="1"/>
    <col min="9760" max="9760" width="17.42578125" style="214" bestFit="1" customWidth="1"/>
    <col min="9761" max="9761" width="14.28515625" style="214" bestFit="1" customWidth="1"/>
    <col min="9762" max="9762" width="15.42578125" style="214" bestFit="1" customWidth="1"/>
    <col min="9763" max="9763" width="12.42578125" style="214" bestFit="1" customWidth="1"/>
    <col min="9764" max="9764" width="15.140625" style="214" bestFit="1" customWidth="1"/>
    <col min="9765" max="9765" width="12.140625" style="214" bestFit="1" customWidth="1"/>
    <col min="9766" max="9766" width="14.42578125" style="214" bestFit="1" customWidth="1"/>
    <col min="9767" max="9984" width="11.42578125" style="214"/>
    <col min="9985" max="9985" width="2" style="214" customWidth="1"/>
    <col min="9986" max="9986" width="27.85546875" style="214" customWidth="1"/>
    <col min="9987" max="9987" width="28.85546875" style="214" bestFit="1" customWidth="1"/>
    <col min="9988" max="9989" width="16.140625" style="214" customWidth="1"/>
    <col min="9990" max="9990" width="22" style="214" customWidth="1"/>
    <col min="9991" max="9999" width="16.140625" style="214" customWidth="1"/>
    <col min="10000" max="10000" width="21.5703125" style="214" customWidth="1"/>
    <col min="10001" max="10003" width="27.140625" style="214" bestFit="1" customWidth="1"/>
    <col min="10004" max="10004" width="17.7109375" style="214" bestFit="1" customWidth="1"/>
    <col min="10005" max="10005" width="14" style="214" bestFit="1" customWidth="1"/>
    <col min="10006" max="10006" width="17.42578125" style="214" bestFit="1" customWidth="1"/>
    <col min="10007" max="10007" width="14.28515625" style="214" bestFit="1" customWidth="1"/>
    <col min="10008" max="10008" width="17.42578125" style="214" bestFit="1" customWidth="1"/>
    <col min="10009" max="10009" width="14.28515625" style="214" bestFit="1" customWidth="1"/>
    <col min="10010" max="10010" width="17.42578125" style="214" bestFit="1" customWidth="1"/>
    <col min="10011" max="10011" width="14.28515625" style="214" bestFit="1" customWidth="1"/>
    <col min="10012" max="10012" width="17.7109375" style="214" bestFit="1" customWidth="1"/>
    <col min="10013" max="10013" width="14.5703125" style="214" bestFit="1" customWidth="1"/>
    <col min="10014" max="10014" width="17.42578125" style="214" bestFit="1" customWidth="1"/>
    <col min="10015" max="10015" width="14.28515625" style="214" bestFit="1" customWidth="1"/>
    <col min="10016" max="10016" width="17.42578125" style="214" bestFit="1" customWidth="1"/>
    <col min="10017" max="10017" width="14.28515625" style="214" bestFit="1" customWidth="1"/>
    <col min="10018" max="10018" width="15.42578125" style="214" bestFit="1" customWidth="1"/>
    <col min="10019" max="10019" width="12.42578125" style="214" bestFit="1" customWidth="1"/>
    <col min="10020" max="10020" width="15.140625" style="214" bestFit="1" customWidth="1"/>
    <col min="10021" max="10021" width="12.140625" style="214" bestFit="1" customWidth="1"/>
    <col min="10022" max="10022" width="14.42578125" style="214" bestFit="1" customWidth="1"/>
    <col min="10023" max="10240" width="11.42578125" style="214"/>
    <col min="10241" max="10241" width="2" style="214" customWidth="1"/>
    <col min="10242" max="10242" width="27.85546875" style="214" customWidth="1"/>
    <col min="10243" max="10243" width="28.85546875" style="214" bestFit="1" customWidth="1"/>
    <col min="10244" max="10245" width="16.140625" style="214" customWidth="1"/>
    <col min="10246" max="10246" width="22" style="214" customWidth="1"/>
    <col min="10247" max="10255" width="16.140625" style="214" customWidth="1"/>
    <col min="10256" max="10256" width="21.5703125" style="214" customWidth="1"/>
    <col min="10257" max="10259" width="27.140625" style="214" bestFit="1" customWidth="1"/>
    <col min="10260" max="10260" width="17.7109375" style="214" bestFit="1" customWidth="1"/>
    <col min="10261" max="10261" width="14" style="214" bestFit="1" customWidth="1"/>
    <col min="10262" max="10262" width="17.42578125" style="214" bestFit="1" customWidth="1"/>
    <col min="10263" max="10263" width="14.28515625" style="214" bestFit="1" customWidth="1"/>
    <col min="10264" max="10264" width="17.42578125" style="214" bestFit="1" customWidth="1"/>
    <col min="10265" max="10265" width="14.28515625" style="214" bestFit="1" customWidth="1"/>
    <col min="10266" max="10266" width="17.42578125" style="214" bestFit="1" customWidth="1"/>
    <col min="10267" max="10267" width="14.28515625" style="214" bestFit="1" customWidth="1"/>
    <col min="10268" max="10268" width="17.7109375" style="214" bestFit="1" customWidth="1"/>
    <col min="10269" max="10269" width="14.5703125" style="214" bestFit="1" customWidth="1"/>
    <col min="10270" max="10270" width="17.42578125" style="214" bestFit="1" customWidth="1"/>
    <col min="10271" max="10271" width="14.28515625" style="214" bestFit="1" customWidth="1"/>
    <col min="10272" max="10272" width="17.42578125" style="214" bestFit="1" customWidth="1"/>
    <col min="10273" max="10273" width="14.28515625" style="214" bestFit="1" customWidth="1"/>
    <col min="10274" max="10274" width="15.42578125" style="214" bestFit="1" customWidth="1"/>
    <col min="10275" max="10275" width="12.42578125" style="214" bestFit="1" customWidth="1"/>
    <col min="10276" max="10276" width="15.140625" style="214" bestFit="1" customWidth="1"/>
    <col min="10277" max="10277" width="12.140625" style="214" bestFit="1" customWidth="1"/>
    <col min="10278" max="10278" width="14.42578125" style="214" bestFit="1" customWidth="1"/>
    <col min="10279" max="10496" width="11.42578125" style="214"/>
    <col min="10497" max="10497" width="2" style="214" customWidth="1"/>
    <col min="10498" max="10498" width="27.85546875" style="214" customWidth="1"/>
    <col min="10499" max="10499" width="28.85546875" style="214" bestFit="1" customWidth="1"/>
    <col min="10500" max="10501" width="16.140625" style="214" customWidth="1"/>
    <col min="10502" max="10502" width="22" style="214" customWidth="1"/>
    <col min="10503" max="10511" width="16.140625" style="214" customWidth="1"/>
    <col min="10512" max="10512" width="21.5703125" style="214" customWidth="1"/>
    <col min="10513" max="10515" width="27.140625" style="214" bestFit="1" customWidth="1"/>
    <col min="10516" max="10516" width="17.7109375" style="214" bestFit="1" customWidth="1"/>
    <col min="10517" max="10517" width="14" style="214" bestFit="1" customWidth="1"/>
    <col min="10518" max="10518" width="17.42578125" style="214" bestFit="1" customWidth="1"/>
    <col min="10519" max="10519" width="14.28515625" style="214" bestFit="1" customWidth="1"/>
    <col min="10520" max="10520" width="17.42578125" style="214" bestFit="1" customWidth="1"/>
    <col min="10521" max="10521" width="14.28515625" style="214" bestFit="1" customWidth="1"/>
    <col min="10522" max="10522" width="17.42578125" style="214" bestFit="1" customWidth="1"/>
    <col min="10523" max="10523" width="14.28515625" style="214" bestFit="1" customWidth="1"/>
    <col min="10524" max="10524" width="17.7109375" style="214" bestFit="1" customWidth="1"/>
    <col min="10525" max="10525" width="14.5703125" style="214" bestFit="1" customWidth="1"/>
    <col min="10526" max="10526" width="17.42578125" style="214" bestFit="1" customWidth="1"/>
    <col min="10527" max="10527" width="14.28515625" style="214" bestFit="1" customWidth="1"/>
    <col min="10528" max="10528" width="17.42578125" style="214" bestFit="1" customWidth="1"/>
    <col min="10529" max="10529" width="14.28515625" style="214" bestFit="1" customWidth="1"/>
    <col min="10530" max="10530" width="15.42578125" style="214" bestFit="1" customWidth="1"/>
    <col min="10531" max="10531" width="12.42578125" style="214" bestFit="1" customWidth="1"/>
    <col min="10532" max="10532" width="15.140625" style="214" bestFit="1" customWidth="1"/>
    <col min="10533" max="10533" width="12.140625" style="214" bestFit="1" customWidth="1"/>
    <col min="10534" max="10534" width="14.42578125" style="214" bestFit="1" customWidth="1"/>
    <col min="10535" max="10752" width="11.42578125" style="214"/>
    <col min="10753" max="10753" width="2" style="214" customWidth="1"/>
    <col min="10754" max="10754" width="27.85546875" style="214" customWidth="1"/>
    <col min="10755" max="10755" width="28.85546875" style="214" bestFit="1" customWidth="1"/>
    <col min="10756" max="10757" width="16.140625" style="214" customWidth="1"/>
    <col min="10758" max="10758" width="22" style="214" customWidth="1"/>
    <col min="10759" max="10767" width="16.140625" style="214" customWidth="1"/>
    <col min="10768" max="10768" width="21.5703125" style="214" customWidth="1"/>
    <col min="10769" max="10771" width="27.140625" style="214" bestFit="1" customWidth="1"/>
    <col min="10772" max="10772" width="17.7109375" style="214" bestFit="1" customWidth="1"/>
    <col min="10773" max="10773" width="14" style="214" bestFit="1" customWidth="1"/>
    <col min="10774" max="10774" width="17.42578125" style="214" bestFit="1" customWidth="1"/>
    <col min="10775" max="10775" width="14.28515625" style="214" bestFit="1" customWidth="1"/>
    <col min="10776" max="10776" width="17.42578125" style="214" bestFit="1" customWidth="1"/>
    <col min="10777" max="10777" width="14.28515625" style="214" bestFit="1" customWidth="1"/>
    <col min="10778" max="10778" width="17.42578125" style="214" bestFit="1" customWidth="1"/>
    <col min="10779" max="10779" width="14.28515625" style="214" bestFit="1" customWidth="1"/>
    <col min="10780" max="10780" width="17.7109375" style="214" bestFit="1" customWidth="1"/>
    <col min="10781" max="10781" width="14.5703125" style="214" bestFit="1" customWidth="1"/>
    <col min="10782" max="10782" width="17.42578125" style="214" bestFit="1" customWidth="1"/>
    <col min="10783" max="10783" width="14.28515625" style="214" bestFit="1" customWidth="1"/>
    <col min="10784" max="10784" width="17.42578125" style="214" bestFit="1" customWidth="1"/>
    <col min="10785" max="10785" width="14.28515625" style="214" bestFit="1" customWidth="1"/>
    <col min="10786" max="10786" width="15.42578125" style="214" bestFit="1" customWidth="1"/>
    <col min="10787" max="10787" width="12.42578125" style="214" bestFit="1" customWidth="1"/>
    <col min="10788" max="10788" width="15.140625" style="214" bestFit="1" customWidth="1"/>
    <col min="10789" max="10789" width="12.140625" style="214" bestFit="1" customWidth="1"/>
    <col min="10790" max="10790" width="14.42578125" style="214" bestFit="1" customWidth="1"/>
    <col min="10791" max="11008" width="11.42578125" style="214"/>
    <col min="11009" max="11009" width="2" style="214" customWidth="1"/>
    <col min="11010" max="11010" width="27.85546875" style="214" customWidth="1"/>
    <col min="11011" max="11011" width="28.85546875" style="214" bestFit="1" customWidth="1"/>
    <col min="11012" max="11013" width="16.140625" style="214" customWidth="1"/>
    <col min="11014" max="11014" width="22" style="214" customWidth="1"/>
    <col min="11015" max="11023" width="16.140625" style="214" customWidth="1"/>
    <col min="11024" max="11024" width="21.5703125" style="214" customWidth="1"/>
    <col min="11025" max="11027" width="27.140625" style="214" bestFit="1" customWidth="1"/>
    <col min="11028" max="11028" width="17.7109375" style="214" bestFit="1" customWidth="1"/>
    <col min="11029" max="11029" width="14" style="214" bestFit="1" customWidth="1"/>
    <col min="11030" max="11030" width="17.42578125" style="214" bestFit="1" customWidth="1"/>
    <col min="11031" max="11031" width="14.28515625" style="214" bestFit="1" customWidth="1"/>
    <col min="11032" max="11032" width="17.42578125" style="214" bestFit="1" customWidth="1"/>
    <col min="11033" max="11033" width="14.28515625" style="214" bestFit="1" customWidth="1"/>
    <col min="11034" max="11034" width="17.42578125" style="214" bestFit="1" customWidth="1"/>
    <col min="11035" max="11035" width="14.28515625" style="214" bestFit="1" customWidth="1"/>
    <col min="11036" max="11036" width="17.7109375" style="214" bestFit="1" customWidth="1"/>
    <col min="11037" max="11037" width="14.5703125" style="214" bestFit="1" customWidth="1"/>
    <col min="11038" max="11038" width="17.42578125" style="214" bestFit="1" customWidth="1"/>
    <col min="11039" max="11039" width="14.28515625" style="214" bestFit="1" customWidth="1"/>
    <col min="11040" max="11040" width="17.42578125" style="214" bestFit="1" customWidth="1"/>
    <col min="11041" max="11041" width="14.28515625" style="214" bestFit="1" customWidth="1"/>
    <col min="11042" max="11042" width="15.42578125" style="214" bestFit="1" customWidth="1"/>
    <col min="11043" max="11043" width="12.42578125" style="214" bestFit="1" customWidth="1"/>
    <col min="11044" max="11044" width="15.140625" style="214" bestFit="1" customWidth="1"/>
    <col min="11045" max="11045" width="12.140625" style="214" bestFit="1" customWidth="1"/>
    <col min="11046" max="11046" width="14.42578125" style="214" bestFit="1" customWidth="1"/>
    <col min="11047" max="11264" width="11.42578125" style="214"/>
    <col min="11265" max="11265" width="2" style="214" customWidth="1"/>
    <col min="11266" max="11266" width="27.85546875" style="214" customWidth="1"/>
    <col min="11267" max="11267" width="28.85546875" style="214" bestFit="1" customWidth="1"/>
    <col min="11268" max="11269" width="16.140625" style="214" customWidth="1"/>
    <col min="11270" max="11270" width="22" style="214" customWidth="1"/>
    <col min="11271" max="11279" width="16.140625" style="214" customWidth="1"/>
    <col min="11280" max="11280" width="21.5703125" style="214" customWidth="1"/>
    <col min="11281" max="11283" width="27.140625" style="214" bestFit="1" customWidth="1"/>
    <col min="11284" max="11284" width="17.7109375" style="214" bestFit="1" customWidth="1"/>
    <col min="11285" max="11285" width="14" style="214" bestFit="1" customWidth="1"/>
    <col min="11286" max="11286" width="17.42578125" style="214" bestFit="1" customWidth="1"/>
    <col min="11287" max="11287" width="14.28515625" style="214" bestFit="1" customWidth="1"/>
    <col min="11288" max="11288" width="17.42578125" style="214" bestFit="1" customWidth="1"/>
    <col min="11289" max="11289" width="14.28515625" style="214" bestFit="1" customWidth="1"/>
    <col min="11290" max="11290" width="17.42578125" style="214" bestFit="1" customWidth="1"/>
    <col min="11291" max="11291" width="14.28515625" style="214" bestFit="1" customWidth="1"/>
    <col min="11292" max="11292" width="17.7109375" style="214" bestFit="1" customWidth="1"/>
    <col min="11293" max="11293" width="14.5703125" style="214" bestFit="1" customWidth="1"/>
    <col min="11294" max="11294" width="17.42578125" style="214" bestFit="1" customWidth="1"/>
    <col min="11295" max="11295" width="14.28515625" style="214" bestFit="1" customWidth="1"/>
    <col min="11296" max="11296" width="17.42578125" style="214" bestFit="1" customWidth="1"/>
    <col min="11297" max="11297" width="14.28515625" style="214" bestFit="1" customWidth="1"/>
    <col min="11298" max="11298" width="15.42578125" style="214" bestFit="1" customWidth="1"/>
    <col min="11299" max="11299" width="12.42578125" style="214" bestFit="1" customWidth="1"/>
    <col min="11300" max="11300" width="15.140625" style="214" bestFit="1" customWidth="1"/>
    <col min="11301" max="11301" width="12.140625" style="214" bestFit="1" customWidth="1"/>
    <col min="11302" max="11302" width="14.42578125" style="214" bestFit="1" customWidth="1"/>
    <col min="11303" max="11520" width="11.42578125" style="214"/>
    <col min="11521" max="11521" width="2" style="214" customWidth="1"/>
    <col min="11522" max="11522" width="27.85546875" style="214" customWidth="1"/>
    <col min="11523" max="11523" width="28.85546875" style="214" bestFit="1" customWidth="1"/>
    <col min="11524" max="11525" width="16.140625" style="214" customWidth="1"/>
    <col min="11526" max="11526" width="22" style="214" customWidth="1"/>
    <col min="11527" max="11535" width="16.140625" style="214" customWidth="1"/>
    <col min="11536" max="11536" width="21.5703125" style="214" customWidth="1"/>
    <col min="11537" max="11539" width="27.140625" style="214" bestFit="1" customWidth="1"/>
    <col min="11540" max="11540" width="17.7109375" style="214" bestFit="1" customWidth="1"/>
    <col min="11541" max="11541" width="14" style="214" bestFit="1" customWidth="1"/>
    <col min="11542" max="11542" width="17.42578125" style="214" bestFit="1" customWidth="1"/>
    <col min="11543" max="11543" width="14.28515625" style="214" bestFit="1" customWidth="1"/>
    <col min="11544" max="11544" width="17.42578125" style="214" bestFit="1" customWidth="1"/>
    <col min="11545" max="11545" width="14.28515625" style="214" bestFit="1" customWidth="1"/>
    <col min="11546" max="11546" width="17.42578125" style="214" bestFit="1" customWidth="1"/>
    <col min="11547" max="11547" width="14.28515625" style="214" bestFit="1" customWidth="1"/>
    <col min="11548" max="11548" width="17.7109375" style="214" bestFit="1" customWidth="1"/>
    <col min="11549" max="11549" width="14.5703125" style="214" bestFit="1" customWidth="1"/>
    <col min="11550" max="11550" width="17.42578125" style="214" bestFit="1" customWidth="1"/>
    <col min="11551" max="11551" width="14.28515625" style="214" bestFit="1" customWidth="1"/>
    <col min="11552" max="11552" width="17.42578125" style="214" bestFit="1" customWidth="1"/>
    <col min="11553" max="11553" width="14.28515625" style="214" bestFit="1" customWidth="1"/>
    <col min="11554" max="11554" width="15.42578125" style="214" bestFit="1" customWidth="1"/>
    <col min="11555" max="11555" width="12.42578125" style="214" bestFit="1" customWidth="1"/>
    <col min="11556" max="11556" width="15.140625" style="214" bestFit="1" customWidth="1"/>
    <col min="11557" max="11557" width="12.140625" style="214" bestFit="1" customWidth="1"/>
    <col min="11558" max="11558" width="14.42578125" style="214" bestFit="1" customWidth="1"/>
    <col min="11559" max="11776" width="11.42578125" style="214"/>
    <col min="11777" max="11777" width="2" style="214" customWidth="1"/>
    <col min="11778" max="11778" width="27.85546875" style="214" customWidth="1"/>
    <col min="11779" max="11779" width="28.85546875" style="214" bestFit="1" customWidth="1"/>
    <col min="11780" max="11781" width="16.140625" style="214" customWidth="1"/>
    <col min="11782" max="11782" width="22" style="214" customWidth="1"/>
    <col min="11783" max="11791" width="16.140625" style="214" customWidth="1"/>
    <col min="11792" max="11792" width="21.5703125" style="214" customWidth="1"/>
    <col min="11793" max="11795" width="27.140625" style="214" bestFit="1" customWidth="1"/>
    <col min="11796" max="11796" width="17.7109375" style="214" bestFit="1" customWidth="1"/>
    <col min="11797" max="11797" width="14" style="214" bestFit="1" customWidth="1"/>
    <col min="11798" max="11798" width="17.42578125" style="214" bestFit="1" customWidth="1"/>
    <col min="11799" max="11799" width="14.28515625" style="214" bestFit="1" customWidth="1"/>
    <col min="11800" max="11800" width="17.42578125" style="214" bestFit="1" customWidth="1"/>
    <col min="11801" max="11801" width="14.28515625" style="214" bestFit="1" customWidth="1"/>
    <col min="11802" max="11802" width="17.42578125" style="214" bestFit="1" customWidth="1"/>
    <col min="11803" max="11803" width="14.28515625" style="214" bestFit="1" customWidth="1"/>
    <col min="11804" max="11804" width="17.7109375" style="214" bestFit="1" customWidth="1"/>
    <col min="11805" max="11805" width="14.5703125" style="214" bestFit="1" customWidth="1"/>
    <col min="11806" max="11806" width="17.42578125" style="214" bestFit="1" customWidth="1"/>
    <col min="11807" max="11807" width="14.28515625" style="214" bestFit="1" customWidth="1"/>
    <col min="11808" max="11808" width="17.42578125" style="214" bestFit="1" customWidth="1"/>
    <col min="11809" max="11809" width="14.28515625" style="214" bestFit="1" customWidth="1"/>
    <col min="11810" max="11810" width="15.42578125" style="214" bestFit="1" customWidth="1"/>
    <col min="11811" max="11811" width="12.42578125" style="214" bestFit="1" customWidth="1"/>
    <col min="11812" max="11812" width="15.140625" style="214" bestFit="1" customWidth="1"/>
    <col min="11813" max="11813" width="12.140625" style="214" bestFit="1" customWidth="1"/>
    <col min="11814" max="11814" width="14.42578125" style="214" bestFit="1" customWidth="1"/>
    <col min="11815" max="12032" width="11.42578125" style="214"/>
    <col min="12033" max="12033" width="2" style="214" customWidth="1"/>
    <col min="12034" max="12034" width="27.85546875" style="214" customWidth="1"/>
    <col min="12035" max="12035" width="28.85546875" style="214" bestFit="1" customWidth="1"/>
    <col min="12036" max="12037" width="16.140625" style="214" customWidth="1"/>
    <col min="12038" max="12038" width="22" style="214" customWidth="1"/>
    <col min="12039" max="12047" width="16.140625" style="214" customWidth="1"/>
    <col min="12048" max="12048" width="21.5703125" style="214" customWidth="1"/>
    <col min="12049" max="12051" width="27.140625" style="214" bestFit="1" customWidth="1"/>
    <col min="12052" max="12052" width="17.7109375" style="214" bestFit="1" customWidth="1"/>
    <col min="12053" max="12053" width="14" style="214" bestFit="1" customWidth="1"/>
    <col min="12054" max="12054" width="17.42578125" style="214" bestFit="1" customWidth="1"/>
    <col min="12055" max="12055" width="14.28515625" style="214" bestFit="1" customWidth="1"/>
    <col min="12056" max="12056" width="17.42578125" style="214" bestFit="1" customWidth="1"/>
    <col min="12057" max="12057" width="14.28515625" style="214" bestFit="1" customWidth="1"/>
    <col min="12058" max="12058" width="17.42578125" style="214" bestFit="1" customWidth="1"/>
    <col min="12059" max="12059" width="14.28515625" style="214" bestFit="1" customWidth="1"/>
    <col min="12060" max="12060" width="17.7109375" style="214" bestFit="1" customWidth="1"/>
    <col min="12061" max="12061" width="14.5703125" style="214" bestFit="1" customWidth="1"/>
    <col min="12062" max="12062" width="17.42578125" style="214" bestFit="1" customWidth="1"/>
    <col min="12063" max="12063" width="14.28515625" style="214" bestFit="1" customWidth="1"/>
    <col min="12064" max="12064" width="17.42578125" style="214" bestFit="1" customWidth="1"/>
    <col min="12065" max="12065" width="14.28515625" style="214" bestFit="1" customWidth="1"/>
    <col min="12066" max="12066" width="15.42578125" style="214" bestFit="1" customWidth="1"/>
    <col min="12067" max="12067" width="12.42578125" style="214" bestFit="1" customWidth="1"/>
    <col min="12068" max="12068" width="15.140625" style="214" bestFit="1" customWidth="1"/>
    <col min="12069" max="12069" width="12.140625" style="214" bestFit="1" customWidth="1"/>
    <col min="12070" max="12070" width="14.42578125" style="214" bestFit="1" customWidth="1"/>
    <col min="12071" max="12288" width="11.42578125" style="214"/>
    <col min="12289" max="12289" width="2" style="214" customWidth="1"/>
    <col min="12290" max="12290" width="27.85546875" style="214" customWidth="1"/>
    <col min="12291" max="12291" width="28.85546875" style="214" bestFit="1" customWidth="1"/>
    <col min="12292" max="12293" width="16.140625" style="214" customWidth="1"/>
    <col min="12294" max="12294" width="22" style="214" customWidth="1"/>
    <col min="12295" max="12303" width="16.140625" style="214" customWidth="1"/>
    <col min="12304" max="12304" width="21.5703125" style="214" customWidth="1"/>
    <col min="12305" max="12307" width="27.140625" style="214" bestFit="1" customWidth="1"/>
    <col min="12308" max="12308" width="17.7109375" style="214" bestFit="1" customWidth="1"/>
    <col min="12309" max="12309" width="14" style="214" bestFit="1" customWidth="1"/>
    <col min="12310" max="12310" width="17.42578125" style="214" bestFit="1" customWidth="1"/>
    <col min="12311" max="12311" width="14.28515625" style="214" bestFit="1" customWidth="1"/>
    <col min="12312" max="12312" width="17.42578125" style="214" bestFit="1" customWidth="1"/>
    <col min="12313" max="12313" width="14.28515625" style="214" bestFit="1" customWidth="1"/>
    <col min="12314" max="12314" width="17.42578125" style="214" bestFit="1" customWidth="1"/>
    <col min="12315" max="12315" width="14.28515625" style="214" bestFit="1" customWidth="1"/>
    <col min="12316" max="12316" width="17.7109375" style="214" bestFit="1" customWidth="1"/>
    <col min="12317" max="12317" width="14.5703125" style="214" bestFit="1" customWidth="1"/>
    <col min="12318" max="12318" width="17.42578125" style="214" bestFit="1" customWidth="1"/>
    <col min="12319" max="12319" width="14.28515625" style="214" bestFit="1" customWidth="1"/>
    <col min="12320" max="12320" width="17.42578125" style="214" bestFit="1" customWidth="1"/>
    <col min="12321" max="12321" width="14.28515625" style="214" bestFit="1" customWidth="1"/>
    <col min="12322" max="12322" width="15.42578125" style="214" bestFit="1" customWidth="1"/>
    <col min="12323" max="12323" width="12.42578125" style="214" bestFit="1" customWidth="1"/>
    <col min="12324" max="12324" width="15.140625" style="214" bestFit="1" customWidth="1"/>
    <col min="12325" max="12325" width="12.140625" style="214" bestFit="1" customWidth="1"/>
    <col min="12326" max="12326" width="14.42578125" style="214" bestFit="1" customWidth="1"/>
    <col min="12327" max="12544" width="11.42578125" style="214"/>
    <col min="12545" max="12545" width="2" style="214" customWidth="1"/>
    <col min="12546" max="12546" width="27.85546875" style="214" customWidth="1"/>
    <col min="12547" max="12547" width="28.85546875" style="214" bestFit="1" customWidth="1"/>
    <col min="12548" max="12549" width="16.140625" style="214" customWidth="1"/>
    <col min="12550" max="12550" width="22" style="214" customWidth="1"/>
    <col min="12551" max="12559" width="16.140625" style="214" customWidth="1"/>
    <col min="12560" max="12560" width="21.5703125" style="214" customWidth="1"/>
    <col min="12561" max="12563" width="27.140625" style="214" bestFit="1" customWidth="1"/>
    <col min="12564" max="12564" width="17.7109375" style="214" bestFit="1" customWidth="1"/>
    <col min="12565" max="12565" width="14" style="214" bestFit="1" customWidth="1"/>
    <col min="12566" max="12566" width="17.42578125" style="214" bestFit="1" customWidth="1"/>
    <col min="12567" max="12567" width="14.28515625" style="214" bestFit="1" customWidth="1"/>
    <col min="12568" max="12568" width="17.42578125" style="214" bestFit="1" customWidth="1"/>
    <col min="12569" max="12569" width="14.28515625" style="214" bestFit="1" customWidth="1"/>
    <col min="12570" max="12570" width="17.42578125" style="214" bestFit="1" customWidth="1"/>
    <col min="12571" max="12571" width="14.28515625" style="214" bestFit="1" customWidth="1"/>
    <col min="12572" max="12572" width="17.7109375" style="214" bestFit="1" customWidth="1"/>
    <col min="12573" max="12573" width="14.5703125" style="214" bestFit="1" customWidth="1"/>
    <col min="12574" max="12574" width="17.42578125" style="214" bestFit="1" customWidth="1"/>
    <col min="12575" max="12575" width="14.28515625" style="214" bestFit="1" customWidth="1"/>
    <col min="12576" max="12576" width="17.42578125" style="214" bestFit="1" customWidth="1"/>
    <col min="12577" max="12577" width="14.28515625" style="214" bestFit="1" customWidth="1"/>
    <col min="12578" max="12578" width="15.42578125" style="214" bestFit="1" customWidth="1"/>
    <col min="12579" max="12579" width="12.42578125" style="214" bestFit="1" customWidth="1"/>
    <col min="12580" max="12580" width="15.140625" style="214" bestFit="1" customWidth="1"/>
    <col min="12581" max="12581" width="12.140625" style="214" bestFit="1" customWidth="1"/>
    <col min="12582" max="12582" width="14.42578125" style="214" bestFit="1" customWidth="1"/>
    <col min="12583" max="12800" width="11.42578125" style="214"/>
    <col min="12801" max="12801" width="2" style="214" customWidth="1"/>
    <col min="12802" max="12802" width="27.85546875" style="214" customWidth="1"/>
    <col min="12803" max="12803" width="28.85546875" style="214" bestFit="1" customWidth="1"/>
    <col min="12804" max="12805" width="16.140625" style="214" customWidth="1"/>
    <col min="12806" max="12806" width="22" style="214" customWidth="1"/>
    <col min="12807" max="12815" width="16.140625" style="214" customWidth="1"/>
    <col min="12816" max="12816" width="21.5703125" style="214" customWidth="1"/>
    <col min="12817" max="12819" width="27.140625" style="214" bestFit="1" customWidth="1"/>
    <col min="12820" max="12820" width="17.7109375" style="214" bestFit="1" customWidth="1"/>
    <col min="12821" max="12821" width="14" style="214" bestFit="1" customWidth="1"/>
    <col min="12822" max="12822" width="17.42578125" style="214" bestFit="1" customWidth="1"/>
    <col min="12823" max="12823" width="14.28515625" style="214" bestFit="1" customWidth="1"/>
    <col min="12824" max="12824" width="17.42578125" style="214" bestFit="1" customWidth="1"/>
    <col min="12825" max="12825" width="14.28515625" style="214" bestFit="1" customWidth="1"/>
    <col min="12826" max="12826" width="17.42578125" style="214" bestFit="1" customWidth="1"/>
    <col min="12827" max="12827" width="14.28515625" style="214" bestFit="1" customWidth="1"/>
    <col min="12828" max="12828" width="17.7109375" style="214" bestFit="1" customWidth="1"/>
    <col min="12829" max="12829" width="14.5703125" style="214" bestFit="1" customWidth="1"/>
    <col min="12830" max="12830" width="17.42578125" style="214" bestFit="1" customWidth="1"/>
    <col min="12831" max="12831" width="14.28515625" style="214" bestFit="1" customWidth="1"/>
    <col min="12832" max="12832" width="17.42578125" style="214" bestFit="1" customWidth="1"/>
    <col min="12833" max="12833" width="14.28515625" style="214" bestFit="1" customWidth="1"/>
    <col min="12834" max="12834" width="15.42578125" style="214" bestFit="1" customWidth="1"/>
    <col min="12835" max="12835" width="12.42578125" style="214" bestFit="1" customWidth="1"/>
    <col min="12836" max="12836" width="15.140625" style="214" bestFit="1" customWidth="1"/>
    <col min="12837" max="12837" width="12.140625" style="214" bestFit="1" customWidth="1"/>
    <col min="12838" max="12838" width="14.42578125" style="214" bestFit="1" customWidth="1"/>
    <col min="12839" max="13056" width="11.42578125" style="214"/>
    <col min="13057" max="13057" width="2" style="214" customWidth="1"/>
    <col min="13058" max="13058" width="27.85546875" style="214" customWidth="1"/>
    <col min="13059" max="13059" width="28.85546875" style="214" bestFit="1" customWidth="1"/>
    <col min="13060" max="13061" width="16.140625" style="214" customWidth="1"/>
    <col min="13062" max="13062" width="22" style="214" customWidth="1"/>
    <col min="13063" max="13071" width="16.140625" style="214" customWidth="1"/>
    <col min="13072" max="13072" width="21.5703125" style="214" customWidth="1"/>
    <col min="13073" max="13075" width="27.140625" style="214" bestFit="1" customWidth="1"/>
    <col min="13076" max="13076" width="17.7109375" style="214" bestFit="1" customWidth="1"/>
    <col min="13077" max="13077" width="14" style="214" bestFit="1" customWidth="1"/>
    <col min="13078" max="13078" width="17.42578125" style="214" bestFit="1" customWidth="1"/>
    <col min="13079" max="13079" width="14.28515625" style="214" bestFit="1" customWidth="1"/>
    <col min="13080" max="13080" width="17.42578125" style="214" bestFit="1" customWidth="1"/>
    <col min="13081" max="13081" width="14.28515625" style="214" bestFit="1" customWidth="1"/>
    <col min="13082" max="13082" width="17.42578125" style="214" bestFit="1" customWidth="1"/>
    <col min="13083" max="13083" width="14.28515625" style="214" bestFit="1" customWidth="1"/>
    <col min="13084" max="13084" width="17.7109375" style="214" bestFit="1" customWidth="1"/>
    <col min="13085" max="13085" width="14.5703125" style="214" bestFit="1" customWidth="1"/>
    <col min="13086" max="13086" width="17.42578125" style="214" bestFit="1" customWidth="1"/>
    <col min="13087" max="13087" width="14.28515625" style="214" bestFit="1" customWidth="1"/>
    <col min="13088" max="13088" width="17.42578125" style="214" bestFit="1" customWidth="1"/>
    <col min="13089" max="13089" width="14.28515625" style="214" bestFit="1" customWidth="1"/>
    <col min="13090" max="13090" width="15.42578125" style="214" bestFit="1" customWidth="1"/>
    <col min="13091" max="13091" width="12.42578125" style="214" bestFit="1" customWidth="1"/>
    <col min="13092" max="13092" width="15.140625" style="214" bestFit="1" customWidth="1"/>
    <col min="13093" max="13093" width="12.140625" style="214" bestFit="1" customWidth="1"/>
    <col min="13094" max="13094" width="14.42578125" style="214" bestFit="1" customWidth="1"/>
    <col min="13095" max="13312" width="11.42578125" style="214"/>
    <col min="13313" max="13313" width="2" style="214" customWidth="1"/>
    <col min="13314" max="13314" width="27.85546875" style="214" customWidth="1"/>
    <col min="13315" max="13315" width="28.85546875" style="214" bestFit="1" customWidth="1"/>
    <col min="13316" max="13317" width="16.140625" style="214" customWidth="1"/>
    <col min="13318" max="13318" width="22" style="214" customWidth="1"/>
    <col min="13319" max="13327" width="16.140625" style="214" customWidth="1"/>
    <col min="13328" max="13328" width="21.5703125" style="214" customWidth="1"/>
    <col min="13329" max="13331" width="27.140625" style="214" bestFit="1" customWidth="1"/>
    <col min="13332" max="13332" width="17.7109375" style="214" bestFit="1" customWidth="1"/>
    <col min="13333" max="13333" width="14" style="214" bestFit="1" customWidth="1"/>
    <col min="13334" max="13334" width="17.42578125" style="214" bestFit="1" customWidth="1"/>
    <col min="13335" max="13335" width="14.28515625" style="214" bestFit="1" customWidth="1"/>
    <col min="13336" max="13336" width="17.42578125" style="214" bestFit="1" customWidth="1"/>
    <col min="13337" max="13337" width="14.28515625" style="214" bestFit="1" customWidth="1"/>
    <col min="13338" max="13338" width="17.42578125" style="214" bestFit="1" customWidth="1"/>
    <col min="13339" max="13339" width="14.28515625" style="214" bestFit="1" customWidth="1"/>
    <col min="13340" max="13340" width="17.7109375" style="214" bestFit="1" customWidth="1"/>
    <col min="13341" max="13341" width="14.5703125" style="214" bestFit="1" customWidth="1"/>
    <col min="13342" max="13342" width="17.42578125" style="214" bestFit="1" customWidth="1"/>
    <col min="13343" max="13343" width="14.28515625" style="214" bestFit="1" customWidth="1"/>
    <col min="13344" max="13344" width="17.42578125" style="214" bestFit="1" customWidth="1"/>
    <col min="13345" max="13345" width="14.28515625" style="214" bestFit="1" customWidth="1"/>
    <col min="13346" max="13346" width="15.42578125" style="214" bestFit="1" customWidth="1"/>
    <col min="13347" max="13347" width="12.42578125" style="214" bestFit="1" customWidth="1"/>
    <col min="13348" max="13348" width="15.140625" style="214" bestFit="1" customWidth="1"/>
    <col min="13349" max="13349" width="12.140625" style="214" bestFit="1" customWidth="1"/>
    <col min="13350" max="13350" width="14.42578125" style="214" bestFit="1" customWidth="1"/>
    <col min="13351" max="13568" width="11.42578125" style="214"/>
    <col min="13569" max="13569" width="2" style="214" customWidth="1"/>
    <col min="13570" max="13570" width="27.85546875" style="214" customWidth="1"/>
    <col min="13571" max="13571" width="28.85546875" style="214" bestFit="1" customWidth="1"/>
    <col min="13572" max="13573" width="16.140625" style="214" customWidth="1"/>
    <col min="13574" max="13574" width="22" style="214" customWidth="1"/>
    <col min="13575" max="13583" width="16.140625" style="214" customWidth="1"/>
    <col min="13584" max="13584" width="21.5703125" style="214" customWidth="1"/>
    <col min="13585" max="13587" width="27.140625" style="214" bestFit="1" customWidth="1"/>
    <col min="13588" max="13588" width="17.7109375" style="214" bestFit="1" customWidth="1"/>
    <col min="13589" max="13589" width="14" style="214" bestFit="1" customWidth="1"/>
    <col min="13590" max="13590" width="17.42578125" style="214" bestFit="1" customWidth="1"/>
    <col min="13591" max="13591" width="14.28515625" style="214" bestFit="1" customWidth="1"/>
    <col min="13592" max="13592" width="17.42578125" style="214" bestFit="1" customWidth="1"/>
    <col min="13593" max="13593" width="14.28515625" style="214" bestFit="1" customWidth="1"/>
    <col min="13594" max="13594" width="17.42578125" style="214" bestFit="1" customWidth="1"/>
    <col min="13595" max="13595" width="14.28515625" style="214" bestFit="1" customWidth="1"/>
    <col min="13596" max="13596" width="17.7109375" style="214" bestFit="1" customWidth="1"/>
    <col min="13597" max="13597" width="14.5703125" style="214" bestFit="1" customWidth="1"/>
    <col min="13598" max="13598" width="17.42578125" style="214" bestFit="1" customWidth="1"/>
    <col min="13599" max="13599" width="14.28515625" style="214" bestFit="1" customWidth="1"/>
    <col min="13600" max="13600" width="17.42578125" style="214" bestFit="1" customWidth="1"/>
    <col min="13601" max="13601" width="14.28515625" style="214" bestFit="1" customWidth="1"/>
    <col min="13602" max="13602" width="15.42578125" style="214" bestFit="1" customWidth="1"/>
    <col min="13603" max="13603" width="12.42578125" style="214" bestFit="1" customWidth="1"/>
    <col min="13604" max="13604" width="15.140625" style="214" bestFit="1" customWidth="1"/>
    <col min="13605" max="13605" width="12.140625" style="214" bestFit="1" customWidth="1"/>
    <col min="13606" max="13606" width="14.42578125" style="214" bestFit="1" customWidth="1"/>
    <col min="13607" max="13824" width="11.42578125" style="214"/>
    <col min="13825" max="13825" width="2" style="214" customWidth="1"/>
    <col min="13826" max="13826" width="27.85546875" style="214" customWidth="1"/>
    <col min="13827" max="13827" width="28.85546875" style="214" bestFit="1" customWidth="1"/>
    <col min="13828" max="13829" width="16.140625" style="214" customWidth="1"/>
    <col min="13830" max="13830" width="22" style="214" customWidth="1"/>
    <col min="13831" max="13839" width="16.140625" style="214" customWidth="1"/>
    <col min="13840" max="13840" width="21.5703125" style="214" customWidth="1"/>
    <col min="13841" max="13843" width="27.140625" style="214" bestFit="1" customWidth="1"/>
    <col min="13844" max="13844" width="17.7109375" style="214" bestFit="1" customWidth="1"/>
    <col min="13845" max="13845" width="14" style="214" bestFit="1" customWidth="1"/>
    <col min="13846" max="13846" width="17.42578125" style="214" bestFit="1" customWidth="1"/>
    <col min="13847" max="13847" width="14.28515625" style="214" bestFit="1" customWidth="1"/>
    <col min="13848" max="13848" width="17.42578125" style="214" bestFit="1" customWidth="1"/>
    <col min="13849" max="13849" width="14.28515625" style="214" bestFit="1" customWidth="1"/>
    <col min="13850" max="13850" width="17.42578125" style="214" bestFit="1" customWidth="1"/>
    <col min="13851" max="13851" width="14.28515625" style="214" bestFit="1" customWidth="1"/>
    <col min="13852" max="13852" width="17.7109375" style="214" bestFit="1" customWidth="1"/>
    <col min="13853" max="13853" width="14.5703125" style="214" bestFit="1" customWidth="1"/>
    <col min="13854" max="13854" width="17.42578125" style="214" bestFit="1" customWidth="1"/>
    <col min="13855" max="13855" width="14.28515625" style="214" bestFit="1" customWidth="1"/>
    <col min="13856" max="13856" width="17.42578125" style="214" bestFit="1" customWidth="1"/>
    <col min="13857" max="13857" width="14.28515625" style="214" bestFit="1" customWidth="1"/>
    <col min="13858" max="13858" width="15.42578125" style="214" bestFit="1" customWidth="1"/>
    <col min="13859" max="13859" width="12.42578125" style="214" bestFit="1" customWidth="1"/>
    <col min="13860" max="13860" width="15.140625" style="214" bestFit="1" customWidth="1"/>
    <col min="13861" max="13861" width="12.140625" style="214" bestFit="1" customWidth="1"/>
    <col min="13862" max="13862" width="14.42578125" style="214" bestFit="1" customWidth="1"/>
    <col min="13863" max="14080" width="11.42578125" style="214"/>
    <col min="14081" max="14081" width="2" style="214" customWidth="1"/>
    <col min="14082" max="14082" width="27.85546875" style="214" customWidth="1"/>
    <col min="14083" max="14083" width="28.85546875" style="214" bestFit="1" customWidth="1"/>
    <col min="14084" max="14085" width="16.140625" style="214" customWidth="1"/>
    <col min="14086" max="14086" width="22" style="214" customWidth="1"/>
    <col min="14087" max="14095" width="16.140625" style="214" customWidth="1"/>
    <col min="14096" max="14096" width="21.5703125" style="214" customWidth="1"/>
    <col min="14097" max="14099" width="27.140625" style="214" bestFit="1" customWidth="1"/>
    <col min="14100" max="14100" width="17.7109375" style="214" bestFit="1" customWidth="1"/>
    <col min="14101" max="14101" width="14" style="214" bestFit="1" customWidth="1"/>
    <col min="14102" max="14102" width="17.42578125" style="214" bestFit="1" customWidth="1"/>
    <col min="14103" max="14103" width="14.28515625" style="214" bestFit="1" customWidth="1"/>
    <col min="14104" max="14104" width="17.42578125" style="214" bestFit="1" customWidth="1"/>
    <col min="14105" max="14105" width="14.28515625" style="214" bestFit="1" customWidth="1"/>
    <col min="14106" max="14106" width="17.42578125" style="214" bestFit="1" customWidth="1"/>
    <col min="14107" max="14107" width="14.28515625" style="214" bestFit="1" customWidth="1"/>
    <col min="14108" max="14108" width="17.7109375" style="214" bestFit="1" customWidth="1"/>
    <col min="14109" max="14109" width="14.5703125" style="214" bestFit="1" customWidth="1"/>
    <col min="14110" max="14110" width="17.42578125" style="214" bestFit="1" customWidth="1"/>
    <col min="14111" max="14111" width="14.28515625" style="214" bestFit="1" customWidth="1"/>
    <col min="14112" max="14112" width="17.42578125" style="214" bestFit="1" customWidth="1"/>
    <col min="14113" max="14113" width="14.28515625" style="214" bestFit="1" customWidth="1"/>
    <col min="14114" max="14114" width="15.42578125" style="214" bestFit="1" customWidth="1"/>
    <col min="14115" max="14115" width="12.42578125" style="214" bestFit="1" customWidth="1"/>
    <col min="14116" max="14116" width="15.140625" style="214" bestFit="1" customWidth="1"/>
    <col min="14117" max="14117" width="12.140625" style="214" bestFit="1" customWidth="1"/>
    <col min="14118" max="14118" width="14.42578125" style="214" bestFit="1" customWidth="1"/>
    <col min="14119" max="14336" width="11.42578125" style="214"/>
    <col min="14337" max="14337" width="2" style="214" customWidth="1"/>
    <col min="14338" max="14338" width="27.85546875" style="214" customWidth="1"/>
    <col min="14339" max="14339" width="28.85546875" style="214" bestFit="1" customWidth="1"/>
    <col min="14340" max="14341" width="16.140625" style="214" customWidth="1"/>
    <col min="14342" max="14342" width="22" style="214" customWidth="1"/>
    <col min="14343" max="14351" width="16.140625" style="214" customWidth="1"/>
    <col min="14352" max="14352" width="21.5703125" style="214" customWidth="1"/>
    <col min="14353" max="14355" width="27.140625" style="214" bestFit="1" customWidth="1"/>
    <col min="14356" max="14356" width="17.7109375" style="214" bestFit="1" customWidth="1"/>
    <col min="14357" max="14357" width="14" style="214" bestFit="1" customWidth="1"/>
    <col min="14358" max="14358" width="17.42578125" style="214" bestFit="1" customWidth="1"/>
    <col min="14359" max="14359" width="14.28515625" style="214" bestFit="1" customWidth="1"/>
    <col min="14360" max="14360" width="17.42578125" style="214" bestFit="1" customWidth="1"/>
    <col min="14361" max="14361" width="14.28515625" style="214" bestFit="1" customWidth="1"/>
    <col min="14362" max="14362" width="17.42578125" style="214" bestFit="1" customWidth="1"/>
    <col min="14363" max="14363" width="14.28515625" style="214" bestFit="1" customWidth="1"/>
    <col min="14364" max="14364" width="17.7109375" style="214" bestFit="1" customWidth="1"/>
    <col min="14365" max="14365" width="14.5703125" style="214" bestFit="1" customWidth="1"/>
    <col min="14366" max="14366" width="17.42578125" style="214" bestFit="1" customWidth="1"/>
    <col min="14367" max="14367" width="14.28515625" style="214" bestFit="1" customWidth="1"/>
    <col min="14368" max="14368" width="17.42578125" style="214" bestFit="1" customWidth="1"/>
    <col min="14369" max="14369" width="14.28515625" style="214" bestFit="1" customWidth="1"/>
    <col min="14370" max="14370" width="15.42578125" style="214" bestFit="1" customWidth="1"/>
    <col min="14371" max="14371" width="12.42578125" style="214" bestFit="1" customWidth="1"/>
    <col min="14372" max="14372" width="15.140625" style="214" bestFit="1" customWidth="1"/>
    <col min="14373" max="14373" width="12.140625" style="214" bestFit="1" customWidth="1"/>
    <col min="14374" max="14374" width="14.42578125" style="214" bestFit="1" customWidth="1"/>
    <col min="14375" max="14592" width="11.42578125" style="214"/>
    <col min="14593" max="14593" width="2" style="214" customWidth="1"/>
    <col min="14594" max="14594" width="27.85546875" style="214" customWidth="1"/>
    <col min="14595" max="14595" width="28.85546875" style="214" bestFit="1" customWidth="1"/>
    <col min="14596" max="14597" width="16.140625" style="214" customWidth="1"/>
    <col min="14598" max="14598" width="22" style="214" customWidth="1"/>
    <col min="14599" max="14607" width="16.140625" style="214" customWidth="1"/>
    <col min="14608" max="14608" width="21.5703125" style="214" customWidth="1"/>
    <col min="14609" max="14611" width="27.140625" style="214" bestFit="1" customWidth="1"/>
    <col min="14612" max="14612" width="17.7109375" style="214" bestFit="1" customWidth="1"/>
    <col min="14613" max="14613" width="14" style="214" bestFit="1" customWidth="1"/>
    <col min="14614" max="14614" width="17.42578125" style="214" bestFit="1" customWidth="1"/>
    <col min="14615" max="14615" width="14.28515625" style="214" bestFit="1" customWidth="1"/>
    <col min="14616" max="14616" width="17.42578125" style="214" bestFit="1" customWidth="1"/>
    <col min="14617" max="14617" width="14.28515625" style="214" bestFit="1" customWidth="1"/>
    <col min="14618" max="14618" width="17.42578125" style="214" bestFit="1" customWidth="1"/>
    <col min="14619" max="14619" width="14.28515625" style="214" bestFit="1" customWidth="1"/>
    <col min="14620" max="14620" width="17.7109375" style="214" bestFit="1" customWidth="1"/>
    <col min="14621" max="14621" width="14.5703125" style="214" bestFit="1" customWidth="1"/>
    <col min="14622" max="14622" width="17.42578125" style="214" bestFit="1" customWidth="1"/>
    <col min="14623" max="14623" width="14.28515625" style="214" bestFit="1" customWidth="1"/>
    <col min="14624" max="14624" width="17.42578125" style="214" bestFit="1" customWidth="1"/>
    <col min="14625" max="14625" width="14.28515625" style="214" bestFit="1" customWidth="1"/>
    <col min="14626" max="14626" width="15.42578125" style="214" bestFit="1" customWidth="1"/>
    <col min="14627" max="14627" width="12.42578125" style="214" bestFit="1" customWidth="1"/>
    <col min="14628" max="14628" width="15.140625" style="214" bestFit="1" customWidth="1"/>
    <col min="14629" max="14629" width="12.140625" style="214" bestFit="1" customWidth="1"/>
    <col min="14630" max="14630" width="14.42578125" style="214" bestFit="1" customWidth="1"/>
    <col min="14631" max="14848" width="11.42578125" style="214"/>
    <col min="14849" max="14849" width="2" style="214" customWidth="1"/>
    <col min="14850" max="14850" width="27.85546875" style="214" customWidth="1"/>
    <col min="14851" max="14851" width="28.85546875" style="214" bestFit="1" customWidth="1"/>
    <col min="14852" max="14853" width="16.140625" style="214" customWidth="1"/>
    <col min="14854" max="14854" width="22" style="214" customWidth="1"/>
    <col min="14855" max="14863" width="16.140625" style="214" customWidth="1"/>
    <col min="14864" max="14864" width="21.5703125" style="214" customWidth="1"/>
    <col min="14865" max="14867" width="27.140625" style="214" bestFit="1" customWidth="1"/>
    <col min="14868" max="14868" width="17.7109375" style="214" bestFit="1" customWidth="1"/>
    <col min="14869" max="14869" width="14" style="214" bestFit="1" customWidth="1"/>
    <col min="14870" max="14870" width="17.42578125" style="214" bestFit="1" customWidth="1"/>
    <col min="14871" max="14871" width="14.28515625" style="214" bestFit="1" customWidth="1"/>
    <col min="14872" max="14872" width="17.42578125" style="214" bestFit="1" customWidth="1"/>
    <col min="14873" max="14873" width="14.28515625" style="214" bestFit="1" customWidth="1"/>
    <col min="14874" max="14874" width="17.42578125" style="214" bestFit="1" customWidth="1"/>
    <col min="14875" max="14875" width="14.28515625" style="214" bestFit="1" customWidth="1"/>
    <col min="14876" max="14876" width="17.7109375" style="214" bestFit="1" customWidth="1"/>
    <col min="14877" max="14877" width="14.5703125" style="214" bestFit="1" customWidth="1"/>
    <col min="14878" max="14878" width="17.42578125" style="214" bestFit="1" customWidth="1"/>
    <col min="14879" max="14879" width="14.28515625" style="214" bestFit="1" customWidth="1"/>
    <col min="14880" max="14880" width="17.42578125" style="214" bestFit="1" customWidth="1"/>
    <col min="14881" max="14881" width="14.28515625" style="214" bestFit="1" customWidth="1"/>
    <col min="14882" max="14882" width="15.42578125" style="214" bestFit="1" customWidth="1"/>
    <col min="14883" max="14883" width="12.42578125" style="214" bestFit="1" customWidth="1"/>
    <col min="14884" max="14884" width="15.140625" style="214" bestFit="1" customWidth="1"/>
    <col min="14885" max="14885" width="12.140625" style="214" bestFit="1" customWidth="1"/>
    <col min="14886" max="14886" width="14.42578125" style="214" bestFit="1" customWidth="1"/>
    <col min="14887" max="15104" width="11.42578125" style="214"/>
    <col min="15105" max="15105" width="2" style="214" customWidth="1"/>
    <col min="15106" max="15106" width="27.85546875" style="214" customWidth="1"/>
    <col min="15107" max="15107" width="28.85546875" style="214" bestFit="1" customWidth="1"/>
    <col min="15108" max="15109" width="16.140625" style="214" customWidth="1"/>
    <col min="15110" max="15110" width="22" style="214" customWidth="1"/>
    <col min="15111" max="15119" width="16.140625" style="214" customWidth="1"/>
    <col min="15120" max="15120" width="21.5703125" style="214" customWidth="1"/>
    <col min="15121" max="15123" width="27.140625" style="214" bestFit="1" customWidth="1"/>
    <col min="15124" max="15124" width="17.7109375" style="214" bestFit="1" customWidth="1"/>
    <col min="15125" max="15125" width="14" style="214" bestFit="1" customWidth="1"/>
    <col min="15126" max="15126" width="17.42578125" style="214" bestFit="1" customWidth="1"/>
    <col min="15127" max="15127" width="14.28515625" style="214" bestFit="1" customWidth="1"/>
    <col min="15128" max="15128" width="17.42578125" style="214" bestFit="1" customWidth="1"/>
    <col min="15129" max="15129" width="14.28515625" style="214" bestFit="1" customWidth="1"/>
    <col min="15130" max="15130" width="17.42578125" style="214" bestFit="1" customWidth="1"/>
    <col min="15131" max="15131" width="14.28515625" style="214" bestFit="1" customWidth="1"/>
    <col min="15132" max="15132" width="17.7109375" style="214" bestFit="1" customWidth="1"/>
    <col min="15133" max="15133" width="14.5703125" style="214" bestFit="1" customWidth="1"/>
    <col min="15134" max="15134" width="17.42578125" style="214" bestFit="1" customWidth="1"/>
    <col min="15135" max="15135" width="14.28515625" style="214" bestFit="1" customWidth="1"/>
    <col min="15136" max="15136" width="17.42578125" style="214" bestFit="1" customWidth="1"/>
    <col min="15137" max="15137" width="14.28515625" style="214" bestFit="1" customWidth="1"/>
    <col min="15138" max="15138" width="15.42578125" style="214" bestFit="1" customWidth="1"/>
    <col min="15139" max="15139" width="12.42578125" style="214" bestFit="1" customWidth="1"/>
    <col min="15140" max="15140" width="15.140625" style="214" bestFit="1" customWidth="1"/>
    <col min="15141" max="15141" width="12.140625" style="214" bestFit="1" customWidth="1"/>
    <col min="15142" max="15142" width="14.42578125" style="214" bestFit="1" customWidth="1"/>
    <col min="15143" max="15360" width="11.42578125" style="214"/>
    <col min="15361" max="15361" width="2" style="214" customWidth="1"/>
    <col min="15362" max="15362" width="27.85546875" style="214" customWidth="1"/>
    <col min="15363" max="15363" width="28.85546875" style="214" bestFit="1" customWidth="1"/>
    <col min="15364" max="15365" width="16.140625" style="214" customWidth="1"/>
    <col min="15366" max="15366" width="22" style="214" customWidth="1"/>
    <col min="15367" max="15375" width="16.140625" style="214" customWidth="1"/>
    <col min="15376" max="15376" width="21.5703125" style="214" customWidth="1"/>
    <col min="15377" max="15379" width="27.140625" style="214" bestFit="1" customWidth="1"/>
    <col min="15380" max="15380" width="17.7109375" style="214" bestFit="1" customWidth="1"/>
    <col min="15381" max="15381" width="14" style="214" bestFit="1" customWidth="1"/>
    <col min="15382" max="15382" width="17.42578125" style="214" bestFit="1" customWidth="1"/>
    <col min="15383" max="15383" width="14.28515625" style="214" bestFit="1" customWidth="1"/>
    <col min="15384" max="15384" width="17.42578125" style="214" bestFit="1" customWidth="1"/>
    <col min="15385" max="15385" width="14.28515625" style="214" bestFit="1" customWidth="1"/>
    <col min="15386" max="15386" width="17.42578125" style="214" bestFit="1" customWidth="1"/>
    <col min="15387" max="15387" width="14.28515625" style="214" bestFit="1" customWidth="1"/>
    <col min="15388" max="15388" width="17.7109375" style="214" bestFit="1" customWidth="1"/>
    <col min="15389" max="15389" width="14.5703125" style="214" bestFit="1" customWidth="1"/>
    <col min="15390" max="15390" width="17.42578125" style="214" bestFit="1" customWidth="1"/>
    <col min="15391" max="15391" width="14.28515625" style="214" bestFit="1" customWidth="1"/>
    <col min="15392" max="15392" width="17.42578125" style="214" bestFit="1" customWidth="1"/>
    <col min="15393" max="15393" width="14.28515625" style="214" bestFit="1" customWidth="1"/>
    <col min="15394" max="15394" width="15.42578125" style="214" bestFit="1" customWidth="1"/>
    <col min="15395" max="15395" width="12.42578125" style="214" bestFit="1" customWidth="1"/>
    <col min="15396" max="15396" width="15.140625" style="214" bestFit="1" customWidth="1"/>
    <col min="15397" max="15397" width="12.140625" style="214" bestFit="1" customWidth="1"/>
    <col min="15398" max="15398" width="14.42578125" style="214" bestFit="1" customWidth="1"/>
    <col min="15399" max="15616" width="11.42578125" style="214"/>
    <col min="15617" max="15617" width="2" style="214" customWidth="1"/>
    <col min="15618" max="15618" width="27.85546875" style="214" customWidth="1"/>
    <col min="15619" max="15619" width="28.85546875" style="214" bestFit="1" customWidth="1"/>
    <col min="15620" max="15621" width="16.140625" style="214" customWidth="1"/>
    <col min="15622" max="15622" width="22" style="214" customWidth="1"/>
    <col min="15623" max="15631" width="16.140625" style="214" customWidth="1"/>
    <col min="15632" max="15632" width="21.5703125" style="214" customWidth="1"/>
    <col min="15633" max="15635" width="27.140625" style="214" bestFit="1" customWidth="1"/>
    <col min="15636" max="15636" width="17.7109375" style="214" bestFit="1" customWidth="1"/>
    <col min="15637" max="15637" width="14" style="214" bestFit="1" customWidth="1"/>
    <col min="15638" max="15638" width="17.42578125" style="214" bestFit="1" customWidth="1"/>
    <col min="15639" max="15639" width="14.28515625" style="214" bestFit="1" customWidth="1"/>
    <col min="15640" max="15640" width="17.42578125" style="214" bestFit="1" customWidth="1"/>
    <col min="15641" max="15641" width="14.28515625" style="214" bestFit="1" customWidth="1"/>
    <col min="15642" max="15642" width="17.42578125" style="214" bestFit="1" customWidth="1"/>
    <col min="15643" max="15643" width="14.28515625" style="214" bestFit="1" customWidth="1"/>
    <col min="15644" max="15644" width="17.7109375" style="214" bestFit="1" customWidth="1"/>
    <col min="15645" max="15645" width="14.5703125" style="214" bestFit="1" customWidth="1"/>
    <col min="15646" max="15646" width="17.42578125" style="214" bestFit="1" customWidth="1"/>
    <col min="15647" max="15647" width="14.28515625" style="214" bestFit="1" customWidth="1"/>
    <col min="15648" max="15648" width="17.42578125" style="214" bestFit="1" customWidth="1"/>
    <col min="15649" max="15649" width="14.28515625" style="214" bestFit="1" customWidth="1"/>
    <col min="15650" max="15650" width="15.42578125" style="214" bestFit="1" customWidth="1"/>
    <col min="15651" max="15651" width="12.42578125" style="214" bestFit="1" customWidth="1"/>
    <col min="15652" max="15652" width="15.140625" style="214" bestFit="1" customWidth="1"/>
    <col min="15653" max="15653" width="12.140625" style="214" bestFit="1" customWidth="1"/>
    <col min="15654" max="15654" width="14.42578125" style="214" bestFit="1" customWidth="1"/>
    <col min="15655" max="15872" width="11.42578125" style="214"/>
    <col min="15873" max="15873" width="2" style="214" customWidth="1"/>
    <col min="15874" max="15874" width="27.85546875" style="214" customWidth="1"/>
    <col min="15875" max="15875" width="28.85546875" style="214" bestFit="1" customWidth="1"/>
    <col min="15876" max="15877" width="16.140625" style="214" customWidth="1"/>
    <col min="15878" max="15878" width="22" style="214" customWidth="1"/>
    <col min="15879" max="15887" width="16.140625" style="214" customWidth="1"/>
    <col min="15888" max="15888" width="21.5703125" style="214" customWidth="1"/>
    <col min="15889" max="15891" width="27.140625" style="214" bestFit="1" customWidth="1"/>
    <col min="15892" max="15892" width="17.7109375" style="214" bestFit="1" customWidth="1"/>
    <col min="15893" max="15893" width="14" style="214" bestFit="1" customWidth="1"/>
    <col min="15894" max="15894" width="17.42578125" style="214" bestFit="1" customWidth="1"/>
    <col min="15895" max="15895" width="14.28515625" style="214" bestFit="1" customWidth="1"/>
    <col min="15896" max="15896" width="17.42578125" style="214" bestFit="1" customWidth="1"/>
    <col min="15897" max="15897" width="14.28515625" style="214" bestFit="1" customWidth="1"/>
    <col min="15898" max="15898" width="17.42578125" style="214" bestFit="1" customWidth="1"/>
    <col min="15899" max="15899" width="14.28515625" style="214" bestFit="1" customWidth="1"/>
    <col min="15900" max="15900" width="17.7109375" style="214" bestFit="1" customWidth="1"/>
    <col min="15901" max="15901" width="14.5703125" style="214" bestFit="1" customWidth="1"/>
    <col min="15902" max="15902" width="17.42578125" style="214" bestFit="1" customWidth="1"/>
    <col min="15903" max="15903" width="14.28515625" style="214" bestFit="1" customWidth="1"/>
    <col min="15904" max="15904" width="17.42578125" style="214" bestFit="1" customWidth="1"/>
    <col min="15905" max="15905" width="14.28515625" style="214" bestFit="1" customWidth="1"/>
    <col min="15906" max="15906" width="15.42578125" style="214" bestFit="1" customWidth="1"/>
    <col min="15907" max="15907" width="12.42578125" style="214" bestFit="1" customWidth="1"/>
    <col min="15908" max="15908" width="15.140625" style="214" bestFit="1" customWidth="1"/>
    <col min="15909" max="15909" width="12.140625" style="214" bestFit="1" customWidth="1"/>
    <col min="15910" max="15910" width="14.42578125" style="214" bestFit="1" customWidth="1"/>
    <col min="15911" max="16128" width="11.42578125" style="214"/>
    <col min="16129" max="16129" width="2" style="214" customWidth="1"/>
    <col min="16130" max="16130" width="27.85546875" style="214" customWidth="1"/>
    <col min="16131" max="16131" width="28.85546875" style="214" bestFit="1" customWidth="1"/>
    <col min="16132" max="16133" width="16.140625" style="214" customWidth="1"/>
    <col min="16134" max="16134" width="22" style="214" customWidth="1"/>
    <col min="16135" max="16143" width="16.140625" style="214" customWidth="1"/>
    <col min="16144" max="16144" width="21.5703125" style="214" customWidth="1"/>
    <col min="16145" max="16147" width="27.140625" style="214" bestFit="1" customWidth="1"/>
    <col min="16148" max="16148" width="17.7109375" style="214" bestFit="1" customWidth="1"/>
    <col min="16149" max="16149" width="14" style="214" bestFit="1" customWidth="1"/>
    <col min="16150" max="16150" width="17.42578125" style="214" bestFit="1" customWidth="1"/>
    <col min="16151" max="16151" width="14.28515625" style="214" bestFit="1" customWidth="1"/>
    <col min="16152" max="16152" width="17.42578125" style="214" bestFit="1" customWidth="1"/>
    <col min="16153" max="16153" width="14.28515625" style="214" bestFit="1" customWidth="1"/>
    <col min="16154" max="16154" width="17.42578125" style="214" bestFit="1" customWidth="1"/>
    <col min="16155" max="16155" width="14.28515625" style="214" bestFit="1" customWidth="1"/>
    <col min="16156" max="16156" width="17.7109375" style="214" bestFit="1" customWidth="1"/>
    <col min="16157" max="16157" width="14.5703125" style="214" bestFit="1" customWidth="1"/>
    <col min="16158" max="16158" width="17.42578125" style="214" bestFit="1" customWidth="1"/>
    <col min="16159" max="16159" width="14.28515625" style="214" bestFit="1" customWidth="1"/>
    <col min="16160" max="16160" width="17.42578125" style="214" bestFit="1" customWidth="1"/>
    <col min="16161" max="16161" width="14.28515625" style="214" bestFit="1" customWidth="1"/>
    <col min="16162" max="16162" width="15.42578125" style="214" bestFit="1" customWidth="1"/>
    <col min="16163" max="16163" width="12.42578125" style="214" bestFit="1" customWidth="1"/>
    <col min="16164" max="16164" width="15.140625" style="214" bestFit="1" customWidth="1"/>
    <col min="16165" max="16165" width="12.140625" style="214" bestFit="1" customWidth="1"/>
    <col min="16166" max="16166" width="14.42578125" style="214" bestFit="1" customWidth="1"/>
    <col min="16167" max="16384" width="11.42578125" style="214"/>
  </cols>
  <sheetData>
    <row r="1" spans="1:41" s="212" customFormat="1" ht="26.25" customHeight="1" x14ac:dyDescent="0.2">
      <c r="A1" s="211"/>
      <c r="B1" s="392" t="s">
        <v>81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</row>
    <row r="2" spans="1:41" s="213" customFormat="1" ht="13.5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405" t="s">
        <v>33</v>
      </c>
      <c r="D3" s="397" t="s">
        <v>34</v>
      </c>
      <c r="E3" s="398"/>
      <c r="F3" s="399"/>
      <c r="G3" s="400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90" thickBot="1" x14ac:dyDescent="0.25">
      <c r="B4" s="394"/>
      <c r="C4" s="406"/>
      <c r="D4" s="16" t="s">
        <v>36</v>
      </c>
      <c r="E4" s="21" t="s">
        <v>37</v>
      </c>
      <c r="F4" s="215" t="s">
        <v>38</v>
      </c>
      <c r="G4" s="216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384" t="s">
        <v>46</v>
      </c>
      <c r="C5" s="217" t="s">
        <v>48</v>
      </c>
      <c r="D5" s="218">
        <f>E5+F5</f>
        <v>228254063.25</v>
      </c>
      <c r="E5" s="219">
        <v>32303715.120000001</v>
      </c>
      <c r="F5" s="220">
        <v>195950348.13</v>
      </c>
      <c r="G5" s="221">
        <v>41072.83</v>
      </c>
      <c r="H5" s="222">
        <v>16139.94</v>
      </c>
      <c r="I5" s="222">
        <v>12238.4</v>
      </c>
      <c r="J5" s="223">
        <v>115560.51</v>
      </c>
      <c r="K5" s="224">
        <v>35313884.600000001</v>
      </c>
      <c r="L5" s="222"/>
      <c r="M5" s="223">
        <v>35313884.600000001</v>
      </c>
      <c r="N5" s="222">
        <v>37.33</v>
      </c>
      <c r="O5" s="225">
        <v>1.21</v>
      </c>
    </row>
    <row r="6" spans="1:41" x14ac:dyDescent="0.2">
      <c r="B6" s="385"/>
      <c r="C6" s="226" t="s">
        <v>47</v>
      </c>
      <c r="D6" s="227">
        <f>E6+F6</f>
        <v>84048238.300000012</v>
      </c>
      <c r="E6" s="219">
        <v>15478673.039999999</v>
      </c>
      <c r="F6" s="228">
        <v>68569565.260000005</v>
      </c>
      <c r="G6" s="221">
        <v>3851.8</v>
      </c>
      <c r="H6" s="222">
        <v>1867.17</v>
      </c>
      <c r="I6" s="222">
        <v>26191.25</v>
      </c>
      <c r="J6" s="223">
        <v>61748.15</v>
      </c>
      <c r="K6" s="223">
        <v>13311443.98</v>
      </c>
      <c r="L6" s="222">
        <v>5796.59</v>
      </c>
      <c r="M6" s="229">
        <v>13305647.390000001</v>
      </c>
      <c r="N6" s="222">
        <v>344.3</v>
      </c>
      <c r="O6" s="225">
        <v>28.49</v>
      </c>
    </row>
    <row r="7" spans="1:41" x14ac:dyDescent="0.2">
      <c r="B7" s="385"/>
      <c r="C7" s="226" t="s">
        <v>49</v>
      </c>
      <c r="D7" s="227">
        <f>E7+F7</f>
        <v>96640645.549999997</v>
      </c>
      <c r="E7" s="219">
        <v>2796820.83</v>
      </c>
      <c r="F7" s="228">
        <v>93843824.719999999</v>
      </c>
      <c r="G7" s="221">
        <v>53708.87</v>
      </c>
      <c r="H7" s="222">
        <v>11456.4</v>
      </c>
      <c r="I7" s="222">
        <v>876.96</v>
      </c>
      <c r="J7" s="223">
        <v>5853.65</v>
      </c>
      <c r="K7" s="229">
        <v>16681855.970000001</v>
      </c>
      <c r="L7" s="222"/>
      <c r="M7" s="223">
        <v>16681855.970000001</v>
      </c>
      <c r="N7" s="222"/>
      <c r="O7" s="225">
        <v>0.08</v>
      </c>
    </row>
    <row r="8" spans="1:41" x14ac:dyDescent="0.2">
      <c r="B8" s="386"/>
      <c r="C8" s="226" t="s">
        <v>50</v>
      </c>
      <c r="D8" s="227">
        <f>E8+F8</f>
        <v>76711189.964000002</v>
      </c>
      <c r="E8" s="230">
        <v>3938677.6839999999</v>
      </c>
      <c r="F8" s="231">
        <v>72772512.280000001</v>
      </c>
      <c r="G8" s="232">
        <v>144795.09</v>
      </c>
      <c r="H8" s="233">
        <v>135.38999999999999</v>
      </c>
      <c r="I8" s="233">
        <v>2489.1999999999998</v>
      </c>
      <c r="J8" s="233">
        <v>1511.18</v>
      </c>
      <c r="K8" s="223">
        <v>5389839.7599999998</v>
      </c>
      <c r="L8" s="233"/>
      <c r="M8" s="234">
        <v>5389839.7599999998</v>
      </c>
      <c r="N8" s="233"/>
      <c r="O8" s="235"/>
    </row>
    <row r="9" spans="1:41" x14ac:dyDescent="0.2">
      <c r="B9" s="407" t="s">
        <v>51</v>
      </c>
      <c r="C9" s="408"/>
      <c r="D9" s="42">
        <f>SUM(D5:D8)</f>
        <v>485654137.06400001</v>
      </c>
      <c r="E9" s="65">
        <f t="shared" ref="E9:O9" si="0">SUM(E5:E8)</f>
        <v>54517886.673999995</v>
      </c>
      <c r="F9" s="78">
        <f t="shared" si="0"/>
        <v>431136250.38999999</v>
      </c>
      <c r="G9" s="94">
        <f t="shared" si="0"/>
        <v>243428.59</v>
      </c>
      <c r="H9" s="65">
        <f t="shared" si="0"/>
        <v>29598.9</v>
      </c>
      <c r="I9" s="65">
        <f t="shared" si="0"/>
        <v>41795.81</v>
      </c>
      <c r="J9" s="65">
        <f t="shared" si="0"/>
        <v>184673.49</v>
      </c>
      <c r="K9" s="65">
        <f t="shared" si="0"/>
        <v>70697024.310000002</v>
      </c>
      <c r="L9" s="65">
        <f t="shared" si="0"/>
        <v>5796.59</v>
      </c>
      <c r="M9" s="65">
        <f t="shared" si="0"/>
        <v>70691227.719999999</v>
      </c>
      <c r="N9" s="65">
        <f t="shared" si="0"/>
        <v>381.63</v>
      </c>
      <c r="O9" s="236">
        <f t="shared" si="0"/>
        <v>29.779999999999998</v>
      </c>
    </row>
    <row r="10" spans="1:41" x14ac:dyDescent="0.2">
      <c r="B10" s="384" t="s">
        <v>52</v>
      </c>
      <c r="C10" s="237" t="s">
        <v>48</v>
      </c>
      <c r="D10" s="238">
        <f>SUM(E10:F10)</f>
        <v>297608.21000000002</v>
      </c>
      <c r="E10" s="239"/>
      <c r="F10" s="240">
        <v>297608.21000000002</v>
      </c>
      <c r="G10" s="241"/>
      <c r="H10" s="242"/>
      <c r="I10" s="242"/>
      <c r="J10" s="242"/>
      <c r="K10" s="242">
        <v>35079.15</v>
      </c>
      <c r="L10" s="222"/>
      <c r="M10" s="242">
        <v>35079.15</v>
      </c>
      <c r="N10" s="242"/>
      <c r="O10" s="243"/>
    </row>
    <row r="11" spans="1:41" x14ac:dyDescent="0.2">
      <c r="B11" s="385"/>
      <c r="C11" s="244" t="s">
        <v>47</v>
      </c>
      <c r="D11" s="227">
        <f>SUM(E11:F11)</f>
        <v>805001.91</v>
      </c>
      <c r="E11" s="245"/>
      <c r="F11" s="228">
        <v>805001.91</v>
      </c>
      <c r="G11" s="246"/>
      <c r="H11" s="229"/>
      <c r="I11" s="229">
        <v>35</v>
      </c>
      <c r="J11" s="229">
        <v>6.61</v>
      </c>
      <c r="K11" s="229">
        <v>163190.95000000001</v>
      </c>
      <c r="L11" s="233">
        <v>393</v>
      </c>
      <c r="M11" s="229">
        <v>162797.95000000001</v>
      </c>
      <c r="N11" s="229"/>
      <c r="O11" s="247">
        <v>31.37</v>
      </c>
    </row>
    <row r="12" spans="1:41" x14ac:dyDescent="0.2">
      <c r="B12" s="386"/>
      <c r="C12" s="217" t="s">
        <v>49</v>
      </c>
      <c r="D12" s="227">
        <f>SUM(E12:F12)</f>
        <v>8654.67</v>
      </c>
      <c r="E12" s="248"/>
      <c r="F12" s="228">
        <v>8654.67</v>
      </c>
      <c r="G12" s="246"/>
      <c r="H12" s="229"/>
      <c r="I12" s="229"/>
      <c r="J12" s="229"/>
      <c r="K12" s="229">
        <v>432.9</v>
      </c>
      <c r="L12" s="233"/>
      <c r="M12" s="229">
        <v>432.9</v>
      </c>
      <c r="N12" s="233"/>
      <c r="O12" s="247"/>
    </row>
    <row r="13" spans="1:41" x14ac:dyDescent="0.2">
      <c r="B13" s="387" t="s">
        <v>51</v>
      </c>
      <c r="C13" s="388"/>
      <c r="D13" s="42">
        <f t="shared" ref="D13:O13" si="1">SUM(D10:D12)</f>
        <v>1111264.79</v>
      </c>
      <c r="E13" s="94">
        <f t="shared" si="1"/>
        <v>0</v>
      </c>
      <c r="F13" s="78">
        <f t="shared" si="1"/>
        <v>1111264.79</v>
      </c>
      <c r="G13" s="94">
        <f t="shared" si="1"/>
        <v>0</v>
      </c>
      <c r="H13" s="65">
        <f t="shared" si="1"/>
        <v>0</v>
      </c>
      <c r="I13" s="65">
        <f t="shared" si="1"/>
        <v>35</v>
      </c>
      <c r="J13" s="65">
        <f t="shared" si="1"/>
        <v>6.61</v>
      </c>
      <c r="K13" s="65">
        <f t="shared" si="1"/>
        <v>198703</v>
      </c>
      <c r="L13" s="65">
        <f t="shared" si="1"/>
        <v>393</v>
      </c>
      <c r="M13" s="65">
        <f t="shared" si="1"/>
        <v>198310</v>
      </c>
      <c r="N13" s="65">
        <f t="shared" si="1"/>
        <v>0</v>
      </c>
      <c r="O13" s="236">
        <f t="shared" si="1"/>
        <v>31.37</v>
      </c>
    </row>
    <row r="14" spans="1:41" x14ac:dyDescent="0.2">
      <c r="B14" s="384" t="s">
        <v>53</v>
      </c>
      <c r="C14" s="249" t="s">
        <v>48</v>
      </c>
      <c r="D14" s="227">
        <f>E14+F14</f>
        <v>4399761.743900002</v>
      </c>
      <c r="E14" s="250">
        <v>255524.19</v>
      </c>
      <c r="F14" s="220">
        <v>4144237.5539000016</v>
      </c>
      <c r="G14" s="251"/>
      <c r="H14" s="252"/>
      <c r="I14" s="223"/>
      <c r="J14" s="223">
        <v>34746.620000000003</v>
      </c>
      <c r="K14" s="224">
        <v>4988292.21</v>
      </c>
      <c r="L14" s="253"/>
      <c r="M14" s="253">
        <v>4988292.21</v>
      </c>
      <c r="N14" s="252"/>
      <c r="O14" s="254"/>
    </row>
    <row r="15" spans="1:41" x14ac:dyDescent="0.2">
      <c r="B15" s="385"/>
      <c r="C15" s="217" t="s">
        <v>47</v>
      </c>
      <c r="D15" s="227">
        <f>E15+F15</f>
        <v>133853505.41290478</v>
      </c>
      <c r="E15" s="230">
        <v>2048697.02</v>
      </c>
      <c r="F15" s="231">
        <v>131804808.39290479</v>
      </c>
      <c r="G15" s="232"/>
      <c r="H15" s="233"/>
      <c r="I15" s="233"/>
      <c r="J15" s="233">
        <v>180480.09</v>
      </c>
      <c r="K15" s="223">
        <v>219071225.66</v>
      </c>
      <c r="L15" s="255">
        <v>94</v>
      </c>
      <c r="M15" s="229">
        <v>219071131.66</v>
      </c>
      <c r="N15" s="233"/>
      <c r="O15" s="235"/>
    </row>
    <row r="16" spans="1:41" x14ac:dyDescent="0.2">
      <c r="B16" s="385"/>
      <c r="C16" s="217" t="s">
        <v>49</v>
      </c>
      <c r="D16" s="227">
        <f>E16+F16</f>
        <v>10607762.441301016</v>
      </c>
      <c r="E16" s="256">
        <v>33266.89</v>
      </c>
      <c r="F16" s="228">
        <v>10574495.551301016</v>
      </c>
      <c r="G16" s="232"/>
      <c r="H16" s="233"/>
      <c r="I16" s="233"/>
      <c r="J16" s="233">
        <v>1886.03</v>
      </c>
      <c r="K16" s="229">
        <v>20005787.440000001</v>
      </c>
      <c r="L16" s="233"/>
      <c r="M16" s="229">
        <v>20005787.440000001</v>
      </c>
      <c r="N16" s="233"/>
      <c r="O16" s="235"/>
    </row>
    <row r="17" spans="2:16" x14ac:dyDescent="0.2">
      <c r="B17" s="386"/>
      <c r="C17" s="244" t="s">
        <v>50</v>
      </c>
      <c r="D17" s="227">
        <f>E17+F17</f>
        <v>115528.48250100001</v>
      </c>
      <c r="E17" s="257"/>
      <c r="F17" s="258">
        <v>115528.48250100001</v>
      </c>
      <c r="G17" s="259"/>
      <c r="H17" s="260"/>
      <c r="I17" s="260"/>
      <c r="J17" s="260"/>
      <c r="K17" s="261">
        <v>167855.28</v>
      </c>
      <c r="L17" s="260"/>
      <c r="M17" s="223">
        <v>167855.28</v>
      </c>
      <c r="N17" s="260"/>
      <c r="O17" s="262"/>
    </row>
    <row r="18" spans="2:16" x14ac:dyDescent="0.2">
      <c r="B18" s="387" t="s">
        <v>51</v>
      </c>
      <c r="C18" s="388"/>
      <c r="D18" s="42">
        <f>SUM(D14:D17)</f>
        <v>148976558.08060682</v>
      </c>
      <c r="E18" s="65">
        <f t="shared" ref="E18:O18" si="2">SUM(E14:E17)</f>
        <v>2337488.1</v>
      </c>
      <c r="F18" s="78">
        <f t="shared" si="2"/>
        <v>146639069.98060679</v>
      </c>
      <c r="G18" s="94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217112.74</v>
      </c>
      <c r="K18" s="65">
        <f t="shared" si="2"/>
        <v>244233160.59</v>
      </c>
      <c r="L18" s="65">
        <f t="shared" si="2"/>
        <v>94</v>
      </c>
      <c r="M18" s="65">
        <f t="shared" si="2"/>
        <v>244233066.59</v>
      </c>
      <c r="N18" s="65">
        <f t="shared" si="2"/>
        <v>0</v>
      </c>
      <c r="O18" s="236">
        <f t="shared" si="2"/>
        <v>0</v>
      </c>
      <c r="P18" s="211"/>
    </row>
    <row r="19" spans="2:16" x14ac:dyDescent="0.2">
      <c r="B19" s="384" t="s">
        <v>82</v>
      </c>
      <c r="C19" s="249" t="s">
        <v>48</v>
      </c>
      <c r="D19" s="227">
        <f>E19+F19</f>
        <v>17100</v>
      </c>
      <c r="E19" s="263"/>
      <c r="F19" s="231">
        <v>17100</v>
      </c>
      <c r="G19" s="251"/>
      <c r="H19" s="252"/>
      <c r="I19" s="252"/>
      <c r="J19" s="223"/>
      <c r="K19" s="223">
        <v>180</v>
      </c>
      <c r="L19" s="252"/>
      <c r="M19" s="223">
        <v>180</v>
      </c>
      <c r="N19" s="252"/>
      <c r="O19" s="264"/>
    </row>
    <row r="20" spans="2:16" x14ac:dyDescent="0.2">
      <c r="B20" s="385"/>
      <c r="C20" s="217" t="s">
        <v>47</v>
      </c>
      <c r="D20" s="227">
        <f>E20+F20</f>
        <v>6100</v>
      </c>
      <c r="E20" s="265"/>
      <c r="F20" s="228">
        <v>6100</v>
      </c>
      <c r="G20" s="232"/>
      <c r="H20" s="233"/>
      <c r="I20" s="233"/>
      <c r="J20" s="266">
        <v>12</v>
      </c>
      <c r="K20" s="229">
        <v>65</v>
      </c>
      <c r="L20" s="233">
        <v>5</v>
      </c>
      <c r="M20" s="229">
        <v>60</v>
      </c>
      <c r="N20" s="233"/>
      <c r="O20" s="235"/>
    </row>
    <row r="21" spans="2:16" x14ac:dyDescent="0.2">
      <c r="B21" s="387" t="s">
        <v>51</v>
      </c>
      <c r="C21" s="404"/>
      <c r="D21" s="42">
        <f t="shared" ref="D21:O21" si="3">SUM(D19:D20)</f>
        <v>23200</v>
      </c>
      <c r="E21" s="94">
        <f t="shared" si="3"/>
        <v>0</v>
      </c>
      <c r="F21" s="78">
        <f t="shared" si="3"/>
        <v>23200</v>
      </c>
      <c r="G21" s="94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12</v>
      </c>
      <c r="K21" s="65">
        <f t="shared" si="3"/>
        <v>245</v>
      </c>
      <c r="L21" s="65">
        <f t="shared" si="3"/>
        <v>5</v>
      </c>
      <c r="M21" s="65">
        <f t="shared" si="3"/>
        <v>240</v>
      </c>
      <c r="N21" s="65">
        <f t="shared" si="3"/>
        <v>0</v>
      </c>
      <c r="O21" s="236">
        <f t="shared" si="3"/>
        <v>0</v>
      </c>
      <c r="P21" s="211"/>
    </row>
    <row r="22" spans="2:16" x14ac:dyDescent="0.2">
      <c r="B22" s="384" t="s">
        <v>56</v>
      </c>
      <c r="C22" s="217" t="s">
        <v>48</v>
      </c>
      <c r="D22" s="227">
        <f>E22+F22</f>
        <v>110082.29489999999</v>
      </c>
      <c r="E22" s="233"/>
      <c r="F22" s="231">
        <v>110082.29489999999</v>
      </c>
      <c r="G22" s="232"/>
      <c r="H22" s="233"/>
      <c r="I22" s="233"/>
      <c r="J22" s="233"/>
      <c r="K22" s="223">
        <v>506.95</v>
      </c>
      <c r="L22" s="233">
        <v>268.14999999999998</v>
      </c>
      <c r="M22" s="223">
        <v>238.8</v>
      </c>
      <c r="N22" s="233"/>
      <c r="O22" s="235"/>
    </row>
    <row r="23" spans="2:16" x14ac:dyDescent="0.2">
      <c r="B23" s="385"/>
      <c r="C23" s="217" t="s">
        <v>47</v>
      </c>
      <c r="D23" s="227">
        <f>E23+F23</f>
        <v>22227.660700000004</v>
      </c>
      <c r="E23" s="233"/>
      <c r="F23" s="228">
        <v>22227.660700000004</v>
      </c>
      <c r="G23" s="232"/>
      <c r="H23" s="233"/>
      <c r="I23" s="233"/>
      <c r="J23" s="233"/>
      <c r="K23" s="229">
        <v>5173.75</v>
      </c>
      <c r="L23" s="233">
        <v>4622.8500000000004</v>
      </c>
      <c r="M23" s="266">
        <v>550.89999999999964</v>
      </c>
      <c r="N23" s="233"/>
      <c r="O23" s="235"/>
    </row>
    <row r="24" spans="2:16" x14ac:dyDescent="0.2">
      <c r="B24" s="385"/>
      <c r="C24" s="267" t="s">
        <v>49</v>
      </c>
      <c r="D24" s="227">
        <f>E24+F24</f>
        <v>80803.999599999996</v>
      </c>
      <c r="E24" s="230"/>
      <c r="F24" s="240">
        <v>80803.999599999996</v>
      </c>
      <c r="G24" s="232"/>
      <c r="H24" s="233"/>
      <c r="I24" s="233"/>
      <c r="J24" s="233"/>
      <c r="K24" s="229">
        <v>1288.3499999999999</v>
      </c>
      <c r="L24" s="233">
        <v>250</v>
      </c>
      <c r="M24" s="266">
        <v>1038.3499999999999</v>
      </c>
      <c r="N24" s="233"/>
      <c r="O24" s="235"/>
    </row>
    <row r="25" spans="2:16" x14ac:dyDescent="0.2">
      <c r="B25" s="386"/>
      <c r="C25" s="244" t="s">
        <v>50</v>
      </c>
      <c r="D25" s="227">
        <f>E25+F25</f>
        <v>1292843.6547999999</v>
      </c>
      <c r="E25" s="268"/>
      <c r="F25" s="231">
        <v>1292843.6547999999</v>
      </c>
      <c r="G25" s="269"/>
      <c r="H25" s="261"/>
      <c r="I25" s="261"/>
      <c r="J25" s="261"/>
      <c r="K25" s="223">
        <v>1642.05</v>
      </c>
      <c r="L25" s="261"/>
      <c r="M25" s="234">
        <v>1642.05</v>
      </c>
      <c r="N25" s="261"/>
      <c r="O25" s="270"/>
    </row>
    <row r="26" spans="2:16" x14ac:dyDescent="0.2">
      <c r="B26" s="387" t="s">
        <v>51</v>
      </c>
      <c r="C26" s="404"/>
      <c r="D26" s="42">
        <f>SUM(D22:D25)</f>
        <v>1505957.6099999999</v>
      </c>
      <c r="E26" s="65">
        <f t="shared" ref="E26:O26" si="4">SUM(E22:E25)</f>
        <v>0</v>
      </c>
      <c r="F26" s="78">
        <f t="shared" si="4"/>
        <v>1505957.6099999999</v>
      </c>
      <c r="G26" s="94">
        <f t="shared" si="4"/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8611.0999999999985</v>
      </c>
      <c r="L26" s="65">
        <f t="shared" si="4"/>
        <v>5141</v>
      </c>
      <c r="M26" s="65">
        <f t="shared" si="4"/>
        <v>3470.0999999999995</v>
      </c>
      <c r="N26" s="65">
        <f t="shared" si="4"/>
        <v>0</v>
      </c>
      <c r="O26" s="236">
        <f t="shared" si="4"/>
        <v>0</v>
      </c>
    </row>
    <row r="27" spans="2:16" x14ac:dyDescent="0.2">
      <c r="B27" s="384" t="s">
        <v>57</v>
      </c>
      <c r="C27" s="271" t="s">
        <v>48</v>
      </c>
      <c r="D27" s="272">
        <f t="shared" ref="D27:O28" si="5">SUM(D10,D14,D19,D5,D22)</f>
        <v>233078615.49880001</v>
      </c>
      <c r="E27" s="273">
        <f t="shared" si="5"/>
        <v>32559239.310000002</v>
      </c>
      <c r="F27" s="274">
        <f t="shared" si="5"/>
        <v>200519376.18880001</v>
      </c>
      <c r="G27" s="275">
        <f t="shared" si="5"/>
        <v>41072.83</v>
      </c>
      <c r="H27" s="273">
        <f t="shared" si="5"/>
        <v>16139.94</v>
      </c>
      <c r="I27" s="275">
        <f t="shared" si="5"/>
        <v>12238.4</v>
      </c>
      <c r="J27" s="273">
        <f t="shared" si="5"/>
        <v>150307.13</v>
      </c>
      <c r="K27" s="273">
        <f t="shared" si="5"/>
        <v>40337942.910000004</v>
      </c>
      <c r="L27" s="273">
        <f t="shared" si="5"/>
        <v>268.14999999999998</v>
      </c>
      <c r="M27" s="275">
        <f t="shared" si="5"/>
        <v>40337674.759999998</v>
      </c>
      <c r="N27" s="273">
        <f t="shared" si="5"/>
        <v>37.33</v>
      </c>
      <c r="O27" s="237">
        <f t="shared" si="5"/>
        <v>1.21</v>
      </c>
    </row>
    <row r="28" spans="2:16" x14ac:dyDescent="0.2">
      <c r="B28" s="385"/>
      <c r="C28" s="267" t="s">
        <v>47</v>
      </c>
      <c r="D28" s="276">
        <f t="shared" si="5"/>
        <v>218735073.2836048</v>
      </c>
      <c r="E28" s="276">
        <f t="shared" si="5"/>
        <v>17527370.059999999</v>
      </c>
      <c r="F28" s="277">
        <f t="shared" si="5"/>
        <v>201207703.22360477</v>
      </c>
      <c r="G28" s="276">
        <f t="shared" si="5"/>
        <v>3851.8</v>
      </c>
      <c r="H28" s="276">
        <f t="shared" si="5"/>
        <v>1867.17</v>
      </c>
      <c r="I28" s="276">
        <f t="shared" si="5"/>
        <v>26226.25</v>
      </c>
      <c r="J28" s="276">
        <f t="shared" si="5"/>
        <v>242246.84999999998</v>
      </c>
      <c r="K28" s="276">
        <f t="shared" si="5"/>
        <v>232551099.33999997</v>
      </c>
      <c r="L28" s="276">
        <f t="shared" si="5"/>
        <v>10911.44</v>
      </c>
      <c r="M28" s="276">
        <f t="shared" si="5"/>
        <v>232540187.90000001</v>
      </c>
      <c r="N28" s="276">
        <f t="shared" si="5"/>
        <v>344.3</v>
      </c>
      <c r="O28" s="267">
        <f t="shared" si="5"/>
        <v>59.86</v>
      </c>
    </row>
    <row r="29" spans="2:16" x14ac:dyDescent="0.2">
      <c r="B29" s="385"/>
      <c r="C29" s="267" t="s">
        <v>49</v>
      </c>
      <c r="D29" s="276">
        <f t="shared" ref="D29:O29" si="6">SUM(D12,D16,D7,D24)</f>
        <v>107337866.66090101</v>
      </c>
      <c r="E29" s="276">
        <f t="shared" si="6"/>
        <v>2830087.72</v>
      </c>
      <c r="F29" s="277">
        <f t="shared" si="6"/>
        <v>104507778.94090101</v>
      </c>
      <c r="G29" s="276">
        <f t="shared" si="6"/>
        <v>53708.87</v>
      </c>
      <c r="H29" s="276">
        <f t="shared" si="6"/>
        <v>11456.4</v>
      </c>
      <c r="I29" s="276">
        <f t="shared" si="6"/>
        <v>876.96</v>
      </c>
      <c r="J29" s="276">
        <f t="shared" si="6"/>
        <v>7739.6799999999994</v>
      </c>
      <c r="K29" s="276">
        <f t="shared" si="6"/>
        <v>36689364.660000004</v>
      </c>
      <c r="L29" s="276">
        <f t="shared" si="6"/>
        <v>250</v>
      </c>
      <c r="M29" s="276">
        <f t="shared" si="6"/>
        <v>36689114.660000004</v>
      </c>
      <c r="N29" s="276">
        <f t="shared" si="6"/>
        <v>0</v>
      </c>
      <c r="O29" s="267">
        <f t="shared" si="6"/>
        <v>0.08</v>
      </c>
    </row>
    <row r="30" spans="2:16" ht="13.5" thickBot="1" x14ac:dyDescent="0.25">
      <c r="B30" s="389"/>
      <c r="C30" s="278" t="s">
        <v>50</v>
      </c>
      <c r="D30" s="279">
        <f t="shared" ref="D30:O30" si="7">SUM(D17,D8,D25)</f>
        <v>78119562.101301</v>
      </c>
      <c r="E30" s="279">
        <f t="shared" si="7"/>
        <v>3938677.6839999999</v>
      </c>
      <c r="F30" s="280">
        <f t="shared" si="7"/>
        <v>74180884.417300999</v>
      </c>
      <c r="G30" s="279">
        <f t="shared" si="7"/>
        <v>144795.09</v>
      </c>
      <c r="H30" s="279">
        <f t="shared" si="7"/>
        <v>135.38999999999999</v>
      </c>
      <c r="I30" s="279">
        <f t="shared" si="7"/>
        <v>2489.1999999999998</v>
      </c>
      <c r="J30" s="279">
        <f t="shared" si="7"/>
        <v>1511.18</v>
      </c>
      <c r="K30" s="279">
        <f t="shared" si="7"/>
        <v>5559337.0899999999</v>
      </c>
      <c r="L30" s="279">
        <f t="shared" si="7"/>
        <v>0</v>
      </c>
      <c r="M30" s="279">
        <f t="shared" si="7"/>
        <v>5559337.0899999999</v>
      </c>
      <c r="N30" s="279">
        <f t="shared" si="7"/>
        <v>0</v>
      </c>
      <c r="O30" s="278">
        <f t="shared" si="7"/>
        <v>0</v>
      </c>
    </row>
    <row r="31" spans="2:16" ht="13.5" thickBot="1" x14ac:dyDescent="0.25">
      <c r="B31" s="390" t="s">
        <v>58</v>
      </c>
      <c r="C31" s="391"/>
      <c r="D31" s="102">
        <f>SUM(D27:D30)</f>
        <v>637271117.54460669</v>
      </c>
      <c r="E31" s="102">
        <f t="shared" ref="E31:O31" si="8">SUM(E27:E30)</f>
        <v>56855374.774000004</v>
      </c>
      <c r="F31" s="281">
        <f t="shared" si="8"/>
        <v>580415742.77060676</v>
      </c>
      <c r="G31" s="102">
        <f t="shared" si="8"/>
        <v>243428.59</v>
      </c>
      <c r="H31" s="102">
        <f t="shared" si="8"/>
        <v>29598.9</v>
      </c>
      <c r="I31" s="102">
        <f t="shared" si="8"/>
        <v>41830.81</v>
      </c>
      <c r="J31" s="102">
        <f t="shared" si="8"/>
        <v>401804.83999999997</v>
      </c>
      <c r="K31" s="102">
        <f t="shared" si="8"/>
        <v>315137744</v>
      </c>
      <c r="L31" s="102">
        <f t="shared" si="8"/>
        <v>11429.59</v>
      </c>
      <c r="M31" s="102">
        <f t="shared" si="8"/>
        <v>315126314.41000003</v>
      </c>
      <c r="N31" s="102">
        <f t="shared" si="8"/>
        <v>381.63</v>
      </c>
      <c r="O31" s="106">
        <f t="shared" si="8"/>
        <v>61.15</v>
      </c>
    </row>
    <row r="32" spans="2:16" ht="13.5" thickTop="1" x14ac:dyDescent="0.2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  <row r="33" spans="2:15" x14ac:dyDescent="0.2">
      <c r="B33" s="282" t="s">
        <v>59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</row>
    <row r="34" spans="2:15" x14ac:dyDescent="0.2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2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2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2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x14ac:dyDescent="0.2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2:15" x14ac:dyDescent="0.2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</row>
    <row r="40" spans="2:15" x14ac:dyDescent="0.2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</row>
    <row r="41" spans="2:15" x14ac:dyDescent="0.2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</row>
    <row r="42" spans="2:15" x14ac:dyDescent="0.2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</row>
    <row r="43" spans="2:15" x14ac:dyDescent="0.2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</row>
    <row r="44" spans="2:15" x14ac:dyDescent="0.2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</row>
    <row r="45" spans="2:15" x14ac:dyDescent="0.2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</row>
  </sheetData>
  <mergeCells count="17">
    <mergeCell ref="B19:B20"/>
    <mergeCell ref="B1:O1"/>
    <mergeCell ref="B3:B4"/>
    <mergeCell ref="C3:C4"/>
    <mergeCell ref="D3:F3"/>
    <mergeCell ref="G3:O3"/>
    <mergeCell ref="B5:B8"/>
    <mergeCell ref="B9:C9"/>
    <mergeCell ref="B10:B12"/>
    <mergeCell ref="B13:C13"/>
    <mergeCell ref="B14:B17"/>
    <mergeCell ref="B18:C18"/>
    <mergeCell ref="B21:C21"/>
    <mergeCell ref="B22:B25"/>
    <mergeCell ref="B26:C26"/>
    <mergeCell ref="B27:B30"/>
    <mergeCell ref="B31:C31"/>
  </mergeCells>
  <printOptions horizontalCentered="1"/>
  <pageMargins left="0" right="0" top="0.78740157480314965" bottom="0.39370078740157483" header="0" footer="0"/>
  <pageSetup paperSize="9" scale="55" orientation="landscape" r:id="rId1"/>
  <headerFooter alignWithMargins="0"/>
  <colBreaks count="1" manualBreakCount="1">
    <brk id="16" max="1048575" man="1"/>
  </colBreaks>
  <ignoredErrors>
    <ignoredError sqref="D18:D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showGridLines="0" zoomScale="85" zoomScaleNormal="85" zoomScaleSheetLayoutView="55" workbookViewId="0"/>
  </sheetViews>
  <sheetFormatPr baseColWidth="10" defaultRowHeight="11.25" x14ac:dyDescent="0.2"/>
  <cols>
    <col min="1" max="1" width="2" style="184" customWidth="1"/>
    <col min="2" max="2" width="27.85546875" style="185" customWidth="1"/>
    <col min="3" max="3" width="27.140625" style="185" customWidth="1"/>
    <col min="4" max="5" width="16.140625" style="185" customWidth="1"/>
    <col min="6" max="6" width="22" style="185" customWidth="1"/>
    <col min="7" max="15" width="16.140625" style="185" customWidth="1"/>
    <col min="16" max="16" width="1.85546875" style="184" customWidth="1"/>
    <col min="17" max="19" width="27.140625" style="184" bestFit="1" customWidth="1"/>
    <col min="20" max="20" width="17.7109375" style="184" bestFit="1" customWidth="1"/>
    <col min="21" max="21" width="14" style="184" bestFit="1" customWidth="1"/>
    <col min="22" max="22" width="17.42578125" style="184" bestFit="1" customWidth="1"/>
    <col min="23" max="23" width="14.28515625" style="184" bestFit="1" customWidth="1"/>
    <col min="24" max="24" width="17.42578125" style="184" bestFit="1" customWidth="1"/>
    <col min="25" max="25" width="14.28515625" style="184" bestFit="1" customWidth="1"/>
    <col min="26" max="26" width="17.42578125" style="184" bestFit="1" customWidth="1"/>
    <col min="27" max="27" width="14.28515625" style="184" bestFit="1" customWidth="1"/>
    <col min="28" max="28" width="17.7109375" style="184" bestFit="1" customWidth="1"/>
    <col min="29" max="29" width="14.5703125" style="184" bestFit="1" customWidth="1"/>
    <col min="30" max="30" width="17.42578125" style="184" bestFit="1" customWidth="1"/>
    <col min="31" max="31" width="14.28515625" style="184" bestFit="1" customWidth="1"/>
    <col min="32" max="32" width="17.42578125" style="184" bestFit="1" customWidth="1"/>
    <col min="33" max="33" width="14.28515625" style="184" bestFit="1" customWidth="1"/>
    <col min="34" max="34" width="15.42578125" style="184" bestFit="1" customWidth="1"/>
    <col min="35" max="35" width="12.42578125" style="184" bestFit="1" customWidth="1"/>
    <col min="36" max="36" width="15.140625" style="184" bestFit="1" customWidth="1"/>
    <col min="37" max="37" width="12.140625" style="184" bestFit="1" customWidth="1"/>
    <col min="38" max="38" width="14.42578125" style="184" bestFit="1" customWidth="1"/>
    <col min="39" max="41" width="11.42578125" style="184"/>
    <col min="42" max="256" width="11.42578125" style="185"/>
    <col min="257" max="257" width="2" style="185" customWidth="1"/>
    <col min="258" max="258" width="27.85546875" style="185" customWidth="1"/>
    <col min="259" max="259" width="27.140625" style="185" customWidth="1"/>
    <col min="260" max="261" width="16.140625" style="185" customWidth="1"/>
    <col min="262" max="262" width="22" style="185" customWidth="1"/>
    <col min="263" max="271" width="16.140625" style="185" customWidth="1"/>
    <col min="272" max="272" width="21.5703125" style="185" customWidth="1"/>
    <col min="273" max="275" width="27.140625" style="185" bestFit="1" customWidth="1"/>
    <col min="276" max="276" width="17.7109375" style="185" bestFit="1" customWidth="1"/>
    <col min="277" max="277" width="14" style="185" bestFit="1" customWidth="1"/>
    <col min="278" max="278" width="17.42578125" style="185" bestFit="1" customWidth="1"/>
    <col min="279" max="279" width="14.28515625" style="185" bestFit="1" customWidth="1"/>
    <col min="280" max="280" width="17.42578125" style="185" bestFit="1" customWidth="1"/>
    <col min="281" max="281" width="14.28515625" style="185" bestFit="1" customWidth="1"/>
    <col min="282" max="282" width="17.42578125" style="185" bestFit="1" customWidth="1"/>
    <col min="283" max="283" width="14.28515625" style="185" bestFit="1" customWidth="1"/>
    <col min="284" max="284" width="17.7109375" style="185" bestFit="1" customWidth="1"/>
    <col min="285" max="285" width="14.5703125" style="185" bestFit="1" customWidth="1"/>
    <col min="286" max="286" width="17.42578125" style="185" bestFit="1" customWidth="1"/>
    <col min="287" max="287" width="14.28515625" style="185" bestFit="1" customWidth="1"/>
    <col min="288" max="288" width="17.42578125" style="185" bestFit="1" customWidth="1"/>
    <col min="289" max="289" width="14.28515625" style="185" bestFit="1" customWidth="1"/>
    <col min="290" max="290" width="15.42578125" style="185" bestFit="1" customWidth="1"/>
    <col min="291" max="291" width="12.42578125" style="185" bestFit="1" customWidth="1"/>
    <col min="292" max="292" width="15.140625" style="185" bestFit="1" customWidth="1"/>
    <col min="293" max="293" width="12.140625" style="185" bestFit="1" customWidth="1"/>
    <col min="294" max="294" width="14.42578125" style="185" bestFit="1" customWidth="1"/>
    <col min="295" max="512" width="11.42578125" style="185"/>
    <col min="513" max="513" width="2" style="185" customWidth="1"/>
    <col min="514" max="514" width="27.85546875" style="185" customWidth="1"/>
    <col min="515" max="515" width="27.140625" style="185" customWidth="1"/>
    <col min="516" max="517" width="16.140625" style="185" customWidth="1"/>
    <col min="518" max="518" width="22" style="185" customWidth="1"/>
    <col min="519" max="527" width="16.140625" style="185" customWidth="1"/>
    <col min="528" max="528" width="21.5703125" style="185" customWidth="1"/>
    <col min="529" max="531" width="27.140625" style="185" bestFit="1" customWidth="1"/>
    <col min="532" max="532" width="17.7109375" style="185" bestFit="1" customWidth="1"/>
    <col min="533" max="533" width="14" style="185" bestFit="1" customWidth="1"/>
    <col min="534" max="534" width="17.42578125" style="185" bestFit="1" customWidth="1"/>
    <col min="535" max="535" width="14.28515625" style="185" bestFit="1" customWidth="1"/>
    <col min="536" max="536" width="17.42578125" style="185" bestFit="1" customWidth="1"/>
    <col min="537" max="537" width="14.28515625" style="185" bestFit="1" customWidth="1"/>
    <col min="538" max="538" width="17.42578125" style="185" bestFit="1" customWidth="1"/>
    <col min="539" max="539" width="14.28515625" style="185" bestFit="1" customWidth="1"/>
    <col min="540" max="540" width="17.7109375" style="185" bestFit="1" customWidth="1"/>
    <col min="541" max="541" width="14.5703125" style="185" bestFit="1" customWidth="1"/>
    <col min="542" max="542" width="17.42578125" style="185" bestFit="1" customWidth="1"/>
    <col min="543" max="543" width="14.28515625" style="185" bestFit="1" customWidth="1"/>
    <col min="544" max="544" width="17.42578125" style="185" bestFit="1" customWidth="1"/>
    <col min="545" max="545" width="14.28515625" style="185" bestFit="1" customWidth="1"/>
    <col min="546" max="546" width="15.42578125" style="185" bestFit="1" customWidth="1"/>
    <col min="547" max="547" width="12.42578125" style="185" bestFit="1" customWidth="1"/>
    <col min="548" max="548" width="15.140625" style="185" bestFit="1" customWidth="1"/>
    <col min="549" max="549" width="12.140625" style="185" bestFit="1" customWidth="1"/>
    <col min="550" max="550" width="14.42578125" style="185" bestFit="1" customWidth="1"/>
    <col min="551" max="768" width="11.42578125" style="185"/>
    <col min="769" max="769" width="2" style="185" customWidth="1"/>
    <col min="770" max="770" width="27.85546875" style="185" customWidth="1"/>
    <col min="771" max="771" width="27.140625" style="185" customWidth="1"/>
    <col min="772" max="773" width="16.140625" style="185" customWidth="1"/>
    <col min="774" max="774" width="22" style="185" customWidth="1"/>
    <col min="775" max="783" width="16.140625" style="185" customWidth="1"/>
    <col min="784" max="784" width="21.5703125" style="185" customWidth="1"/>
    <col min="785" max="787" width="27.140625" style="185" bestFit="1" customWidth="1"/>
    <col min="788" max="788" width="17.7109375" style="185" bestFit="1" customWidth="1"/>
    <col min="789" max="789" width="14" style="185" bestFit="1" customWidth="1"/>
    <col min="790" max="790" width="17.42578125" style="185" bestFit="1" customWidth="1"/>
    <col min="791" max="791" width="14.28515625" style="185" bestFit="1" customWidth="1"/>
    <col min="792" max="792" width="17.42578125" style="185" bestFit="1" customWidth="1"/>
    <col min="793" max="793" width="14.28515625" style="185" bestFit="1" customWidth="1"/>
    <col min="794" max="794" width="17.42578125" style="185" bestFit="1" customWidth="1"/>
    <col min="795" max="795" width="14.28515625" style="185" bestFit="1" customWidth="1"/>
    <col min="796" max="796" width="17.7109375" style="185" bestFit="1" customWidth="1"/>
    <col min="797" max="797" width="14.5703125" style="185" bestFit="1" customWidth="1"/>
    <col min="798" max="798" width="17.42578125" style="185" bestFit="1" customWidth="1"/>
    <col min="799" max="799" width="14.28515625" style="185" bestFit="1" customWidth="1"/>
    <col min="800" max="800" width="17.42578125" style="185" bestFit="1" customWidth="1"/>
    <col min="801" max="801" width="14.28515625" style="185" bestFit="1" customWidth="1"/>
    <col min="802" max="802" width="15.42578125" style="185" bestFit="1" customWidth="1"/>
    <col min="803" max="803" width="12.42578125" style="185" bestFit="1" customWidth="1"/>
    <col min="804" max="804" width="15.140625" style="185" bestFit="1" customWidth="1"/>
    <col min="805" max="805" width="12.140625" style="185" bestFit="1" customWidth="1"/>
    <col min="806" max="806" width="14.42578125" style="185" bestFit="1" customWidth="1"/>
    <col min="807" max="1024" width="11.42578125" style="185"/>
    <col min="1025" max="1025" width="2" style="185" customWidth="1"/>
    <col min="1026" max="1026" width="27.85546875" style="185" customWidth="1"/>
    <col min="1027" max="1027" width="27.140625" style="185" customWidth="1"/>
    <col min="1028" max="1029" width="16.140625" style="185" customWidth="1"/>
    <col min="1030" max="1030" width="22" style="185" customWidth="1"/>
    <col min="1031" max="1039" width="16.140625" style="185" customWidth="1"/>
    <col min="1040" max="1040" width="21.5703125" style="185" customWidth="1"/>
    <col min="1041" max="1043" width="27.140625" style="185" bestFit="1" customWidth="1"/>
    <col min="1044" max="1044" width="17.7109375" style="185" bestFit="1" customWidth="1"/>
    <col min="1045" max="1045" width="14" style="185" bestFit="1" customWidth="1"/>
    <col min="1046" max="1046" width="17.42578125" style="185" bestFit="1" customWidth="1"/>
    <col min="1047" max="1047" width="14.28515625" style="185" bestFit="1" customWidth="1"/>
    <col min="1048" max="1048" width="17.42578125" style="185" bestFit="1" customWidth="1"/>
    <col min="1049" max="1049" width="14.28515625" style="185" bestFit="1" customWidth="1"/>
    <col min="1050" max="1050" width="17.42578125" style="185" bestFit="1" customWidth="1"/>
    <col min="1051" max="1051" width="14.28515625" style="185" bestFit="1" customWidth="1"/>
    <col min="1052" max="1052" width="17.7109375" style="185" bestFit="1" customWidth="1"/>
    <col min="1053" max="1053" width="14.5703125" style="185" bestFit="1" customWidth="1"/>
    <col min="1054" max="1054" width="17.42578125" style="185" bestFit="1" customWidth="1"/>
    <col min="1055" max="1055" width="14.28515625" style="185" bestFit="1" customWidth="1"/>
    <col min="1056" max="1056" width="17.42578125" style="185" bestFit="1" customWidth="1"/>
    <col min="1057" max="1057" width="14.28515625" style="185" bestFit="1" customWidth="1"/>
    <col min="1058" max="1058" width="15.42578125" style="185" bestFit="1" customWidth="1"/>
    <col min="1059" max="1059" width="12.42578125" style="185" bestFit="1" customWidth="1"/>
    <col min="1060" max="1060" width="15.140625" style="185" bestFit="1" customWidth="1"/>
    <col min="1061" max="1061" width="12.140625" style="185" bestFit="1" customWidth="1"/>
    <col min="1062" max="1062" width="14.42578125" style="185" bestFit="1" customWidth="1"/>
    <col min="1063" max="1280" width="11.42578125" style="185"/>
    <col min="1281" max="1281" width="2" style="185" customWidth="1"/>
    <col min="1282" max="1282" width="27.85546875" style="185" customWidth="1"/>
    <col min="1283" max="1283" width="27.140625" style="185" customWidth="1"/>
    <col min="1284" max="1285" width="16.140625" style="185" customWidth="1"/>
    <col min="1286" max="1286" width="22" style="185" customWidth="1"/>
    <col min="1287" max="1295" width="16.140625" style="185" customWidth="1"/>
    <col min="1296" max="1296" width="21.5703125" style="185" customWidth="1"/>
    <col min="1297" max="1299" width="27.140625" style="185" bestFit="1" customWidth="1"/>
    <col min="1300" max="1300" width="17.7109375" style="185" bestFit="1" customWidth="1"/>
    <col min="1301" max="1301" width="14" style="185" bestFit="1" customWidth="1"/>
    <col min="1302" max="1302" width="17.42578125" style="185" bestFit="1" customWidth="1"/>
    <col min="1303" max="1303" width="14.28515625" style="185" bestFit="1" customWidth="1"/>
    <col min="1304" max="1304" width="17.42578125" style="185" bestFit="1" customWidth="1"/>
    <col min="1305" max="1305" width="14.28515625" style="185" bestFit="1" customWidth="1"/>
    <col min="1306" max="1306" width="17.42578125" style="185" bestFit="1" customWidth="1"/>
    <col min="1307" max="1307" width="14.28515625" style="185" bestFit="1" customWidth="1"/>
    <col min="1308" max="1308" width="17.7109375" style="185" bestFit="1" customWidth="1"/>
    <col min="1309" max="1309" width="14.5703125" style="185" bestFit="1" customWidth="1"/>
    <col min="1310" max="1310" width="17.42578125" style="185" bestFit="1" customWidth="1"/>
    <col min="1311" max="1311" width="14.28515625" style="185" bestFit="1" customWidth="1"/>
    <col min="1312" max="1312" width="17.42578125" style="185" bestFit="1" customWidth="1"/>
    <col min="1313" max="1313" width="14.28515625" style="185" bestFit="1" customWidth="1"/>
    <col min="1314" max="1314" width="15.42578125" style="185" bestFit="1" customWidth="1"/>
    <col min="1315" max="1315" width="12.42578125" style="185" bestFit="1" customWidth="1"/>
    <col min="1316" max="1316" width="15.140625" style="185" bestFit="1" customWidth="1"/>
    <col min="1317" max="1317" width="12.140625" style="185" bestFit="1" customWidth="1"/>
    <col min="1318" max="1318" width="14.42578125" style="185" bestFit="1" customWidth="1"/>
    <col min="1319" max="1536" width="11.42578125" style="185"/>
    <col min="1537" max="1537" width="2" style="185" customWidth="1"/>
    <col min="1538" max="1538" width="27.85546875" style="185" customWidth="1"/>
    <col min="1539" max="1539" width="27.140625" style="185" customWidth="1"/>
    <col min="1540" max="1541" width="16.140625" style="185" customWidth="1"/>
    <col min="1542" max="1542" width="22" style="185" customWidth="1"/>
    <col min="1543" max="1551" width="16.140625" style="185" customWidth="1"/>
    <col min="1552" max="1552" width="21.5703125" style="185" customWidth="1"/>
    <col min="1553" max="1555" width="27.140625" style="185" bestFit="1" customWidth="1"/>
    <col min="1556" max="1556" width="17.7109375" style="185" bestFit="1" customWidth="1"/>
    <col min="1557" max="1557" width="14" style="185" bestFit="1" customWidth="1"/>
    <col min="1558" max="1558" width="17.42578125" style="185" bestFit="1" customWidth="1"/>
    <col min="1559" max="1559" width="14.28515625" style="185" bestFit="1" customWidth="1"/>
    <col min="1560" max="1560" width="17.42578125" style="185" bestFit="1" customWidth="1"/>
    <col min="1561" max="1561" width="14.28515625" style="185" bestFit="1" customWidth="1"/>
    <col min="1562" max="1562" width="17.42578125" style="185" bestFit="1" customWidth="1"/>
    <col min="1563" max="1563" width="14.28515625" style="185" bestFit="1" customWidth="1"/>
    <col min="1564" max="1564" width="17.7109375" style="185" bestFit="1" customWidth="1"/>
    <col min="1565" max="1565" width="14.5703125" style="185" bestFit="1" customWidth="1"/>
    <col min="1566" max="1566" width="17.42578125" style="185" bestFit="1" customWidth="1"/>
    <col min="1567" max="1567" width="14.28515625" style="185" bestFit="1" customWidth="1"/>
    <col min="1568" max="1568" width="17.42578125" style="185" bestFit="1" customWidth="1"/>
    <col min="1569" max="1569" width="14.28515625" style="185" bestFit="1" customWidth="1"/>
    <col min="1570" max="1570" width="15.42578125" style="185" bestFit="1" customWidth="1"/>
    <col min="1571" max="1571" width="12.42578125" style="185" bestFit="1" customWidth="1"/>
    <col min="1572" max="1572" width="15.140625" style="185" bestFit="1" customWidth="1"/>
    <col min="1573" max="1573" width="12.140625" style="185" bestFit="1" customWidth="1"/>
    <col min="1574" max="1574" width="14.42578125" style="185" bestFit="1" customWidth="1"/>
    <col min="1575" max="1792" width="11.42578125" style="185"/>
    <col min="1793" max="1793" width="2" style="185" customWidth="1"/>
    <col min="1794" max="1794" width="27.85546875" style="185" customWidth="1"/>
    <col min="1795" max="1795" width="27.140625" style="185" customWidth="1"/>
    <col min="1796" max="1797" width="16.140625" style="185" customWidth="1"/>
    <col min="1798" max="1798" width="22" style="185" customWidth="1"/>
    <col min="1799" max="1807" width="16.140625" style="185" customWidth="1"/>
    <col min="1808" max="1808" width="21.5703125" style="185" customWidth="1"/>
    <col min="1809" max="1811" width="27.140625" style="185" bestFit="1" customWidth="1"/>
    <col min="1812" max="1812" width="17.7109375" style="185" bestFit="1" customWidth="1"/>
    <col min="1813" max="1813" width="14" style="185" bestFit="1" customWidth="1"/>
    <col min="1814" max="1814" width="17.42578125" style="185" bestFit="1" customWidth="1"/>
    <col min="1815" max="1815" width="14.28515625" style="185" bestFit="1" customWidth="1"/>
    <col min="1816" max="1816" width="17.42578125" style="185" bestFit="1" customWidth="1"/>
    <col min="1817" max="1817" width="14.28515625" style="185" bestFit="1" customWidth="1"/>
    <col min="1818" max="1818" width="17.42578125" style="185" bestFit="1" customWidth="1"/>
    <col min="1819" max="1819" width="14.28515625" style="185" bestFit="1" customWidth="1"/>
    <col min="1820" max="1820" width="17.7109375" style="185" bestFit="1" customWidth="1"/>
    <col min="1821" max="1821" width="14.5703125" style="185" bestFit="1" customWidth="1"/>
    <col min="1822" max="1822" width="17.42578125" style="185" bestFit="1" customWidth="1"/>
    <col min="1823" max="1823" width="14.28515625" style="185" bestFit="1" customWidth="1"/>
    <col min="1824" max="1824" width="17.42578125" style="185" bestFit="1" customWidth="1"/>
    <col min="1825" max="1825" width="14.28515625" style="185" bestFit="1" customWidth="1"/>
    <col min="1826" max="1826" width="15.42578125" style="185" bestFit="1" customWidth="1"/>
    <col min="1827" max="1827" width="12.42578125" style="185" bestFit="1" customWidth="1"/>
    <col min="1828" max="1828" width="15.140625" style="185" bestFit="1" customWidth="1"/>
    <col min="1829" max="1829" width="12.140625" style="185" bestFit="1" customWidth="1"/>
    <col min="1830" max="1830" width="14.42578125" style="185" bestFit="1" customWidth="1"/>
    <col min="1831" max="2048" width="11.42578125" style="185"/>
    <col min="2049" max="2049" width="2" style="185" customWidth="1"/>
    <col min="2050" max="2050" width="27.85546875" style="185" customWidth="1"/>
    <col min="2051" max="2051" width="27.140625" style="185" customWidth="1"/>
    <col min="2052" max="2053" width="16.140625" style="185" customWidth="1"/>
    <col min="2054" max="2054" width="22" style="185" customWidth="1"/>
    <col min="2055" max="2063" width="16.140625" style="185" customWidth="1"/>
    <col min="2064" max="2064" width="21.5703125" style="185" customWidth="1"/>
    <col min="2065" max="2067" width="27.140625" style="185" bestFit="1" customWidth="1"/>
    <col min="2068" max="2068" width="17.7109375" style="185" bestFit="1" customWidth="1"/>
    <col min="2069" max="2069" width="14" style="185" bestFit="1" customWidth="1"/>
    <col min="2070" max="2070" width="17.42578125" style="185" bestFit="1" customWidth="1"/>
    <col min="2071" max="2071" width="14.28515625" style="185" bestFit="1" customWidth="1"/>
    <col min="2072" max="2072" width="17.42578125" style="185" bestFit="1" customWidth="1"/>
    <col min="2073" max="2073" width="14.28515625" style="185" bestFit="1" customWidth="1"/>
    <col min="2074" max="2074" width="17.42578125" style="185" bestFit="1" customWidth="1"/>
    <col min="2075" max="2075" width="14.28515625" style="185" bestFit="1" customWidth="1"/>
    <col min="2076" max="2076" width="17.7109375" style="185" bestFit="1" customWidth="1"/>
    <col min="2077" max="2077" width="14.5703125" style="185" bestFit="1" customWidth="1"/>
    <col min="2078" max="2078" width="17.42578125" style="185" bestFit="1" customWidth="1"/>
    <col min="2079" max="2079" width="14.28515625" style="185" bestFit="1" customWidth="1"/>
    <col min="2080" max="2080" width="17.42578125" style="185" bestFit="1" customWidth="1"/>
    <col min="2081" max="2081" width="14.28515625" style="185" bestFit="1" customWidth="1"/>
    <col min="2082" max="2082" width="15.42578125" style="185" bestFit="1" customWidth="1"/>
    <col min="2083" max="2083" width="12.42578125" style="185" bestFit="1" customWidth="1"/>
    <col min="2084" max="2084" width="15.140625" style="185" bestFit="1" customWidth="1"/>
    <col min="2085" max="2085" width="12.140625" style="185" bestFit="1" customWidth="1"/>
    <col min="2086" max="2086" width="14.42578125" style="185" bestFit="1" customWidth="1"/>
    <col min="2087" max="2304" width="11.42578125" style="185"/>
    <col min="2305" max="2305" width="2" style="185" customWidth="1"/>
    <col min="2306" max="2306" width="27.85546875" style="185" customWidth="1"/>
    <col min="2307" max="2307" width="27.140625" style="185" customWidth="1"/>
    <col min="2308" max="2309" width="16.140625" style="185" customWidth="1"/>
    <col min="2310" max="2310" width="22" style="185" customWidth="1"/>
    <col min="2311" max="2319" width="16.140625" style="185" customWidth="1"/>
    <col min="2320" max="2320" width="21.5703125" style="185" customWidth="1"/>
    <col min="2321" max="2323" width="27.140625" style="185" bestFit="1" customWidth="1"/>
    <col min="2324" max="2324" width="17.7109375" style="185" bestFit="1" customWidth="1"/>
    <col min="2325" max="2325" width="14" style="185" bestFit="1" customWidth="1"/>
    <col min="2326" max="2326" width="17.42578125" style="185" bestFit="1" customWidth="1"/>
    <col min="2327" max="2327" width="14.28515625" style="185" bestFit="1" customWidth="1"/>
    <col min="2328" max="2328" width="17.42578125" style="185" bestFit="1" customWidth="1"/>
    <col min="2329" max="2329" width="14.28515625" style="185" bestFit="1" customWidth="1"/>
    <col min="2330" max="2330" width="17.42578125" style="185" bestFit="1" customWidth="1"/>
    <col min="2331" max="2331" width="14.28515625" style="185" bestFit="1" customWidth="1"/>
    <col min="2332" max="2332" width="17.7109375" style="185" bestFit="1" customWidth="1"/>
    <col min="2333" max="2333" width="14.5703125" style="185" bestFit="1" customWidth="1"/>
    <col min="2334" max="2334" width="17.42578125" style="185" bestFit="1" customWidth="1"/>
    <col min="2335" max="2335" width="14.28515625" style="185" bestFit="1" customWidth="1"/>
    <col min="2336" max="2336" width="17.42578125" style="185" bestFit="1" customWidth="1"/>
    <col min="2337" max="2337" width="14.28515625" style="185" bestFit="1" customWidth="1"/>
    <col min="2338" max="2338" width="15.42578125" style="185" bestFit="1" customWidth="1"/>
    <col min="2339" max="2339" width="12.42578125" style="185" bestFit="1" customWidth="1"/>
    <col min="2340" max="2340" width="15.140625" style="185" bestFit="1" customWidth="1"/>
    <col min="2341" max="2341" width="12.140625" style="185" bestFit="1" customWidth="1"/>
    <col min="2342" max="2342" width="14.42578125" style="185" bestFit="1" customWidth="1"/>
    <col min="2343" max="2560" width="11.42578125" style="185"/>
    <col min="2561" max="2561" width="2" style="185" customWidth="1"/>
    <col min="2562" max="2562" width="27.85546875" style="185" customWidth="1"/>
    <col min="2563" max="2563" width="27.140625" style="185" customWidth="1"/>
    <col min="2564" max="2565" width="16.140625" style="185" customWidth="1"/>
    <col min="2566" max="2566" width="22" style="185" customWidth="1"/>
    <col min="2567" max="2575" width="16.140625" style="185" customWidth="1"/>
    <col min="2576" max="2576" width="21.5703125" style="185" customWidth="1"/>
    <col min="2577" max="2579" width="27.140625" style="185" bestFit="1" customWidth="1"/>
    <col min="2580" max="2580" width="17.7109375" style="185" bestFit="1" customWidth="1"/>
    <col min="2581" max="2581" width="14" style="185" bestFit="1" customWidth="1"/>
    <col min="2582" max="2582" width="17.42578125" style="185" bestFit="1" customWidth="1"/>
    <col min="2583" max="2583" width="14.28515625" style="185" bestFit="1" customWidth="1"/>
    <col min="2584" max="2584" width="17.42578125" style="185" bestFit="1" customWidth="1"/>
    <col min="2585" max="2585" width="14.28515625" style="185" bestFit="1" customWidth="1"/>
    <col min="2586" max="2586" width="17.42578125" style="185" bestFit="1" customWidth="1"/>
    <col min="2587" max="2587" width="14.28515625" style="185" bestFit="1" customWidth="1"/>
    <col min="2588" max="2588" width="17.7109375" style="185" bestFit="1" customWidth="1"/>
    <col min="2589" max="2589" width="14.5703125" style="185" bestFit="1" customWidth="1"/>
    <col min="2590" max="2590" width="17.42578125" style="185" bestFit="1" customWidth="1"/>
    <col min="2591" max="2591" width="14.28515625" style="185" bestFit="1" customWidth="1"/>
    <col min="2592" max="2592" width="17.42578125" style="185" bestFit="1" customWidth="1"/>
    <col min="2593" max="2593" width="14.28515625" style="185" bestFit="1" customWidth="1"/>
    <col min="2594" max="2594" width="15.42578125" style="185" bestFit="1" customWidth="1"/>
    <col min="2595" max="2595" width="12.42578125" style="185" bestFit="1" customWidth="1"/>
    <col min="2596" max="2596" width="15.140625" style="185" bestFit="1" customWidth="1"/>
    <col min="2597" max="2597" width="12.140625" style="185" bestFit="1" customWidth="1"/>
    <col min="2598" max="2598" width="14.42578125" style="185" bestFit="1" customWidth="1"/>
    <col min="2599" max="2816" width="11.42578125" style="185"/>
    <col min="2817" max="2817" width="2" style="185" customWidth="1"/>
    <col min="2818" max="2818" width="27.85546875" style="185" customWidth="1"/>
    <col min="2819" max="2819" width="27.140625" style="185" customWidth="1"/>
    <col min="2820" max="2821" width="16.140625" style="185" customWidth="1"/>
    <col min="2822" max="2822" width="22" style="185" customWidth="1"/>
    <col min="2823" max="2831" width="16.140625" style="185" customWidth="1"/>
    <col min="2832" max="2832" width="21.5703125" style="185" customWidth="1"/>
    <col min="2833" max="2835" width="27.140625" style="185" bestFit="1" customWidth="1"/>
    <col min="2836" max="2836" width="17.7109375" style="185" bestFit="1" customWidth="1"/>
    <col min="2837" max="2837" width="14" style="185" bestFit="1" customWidth="1"/>
    <col min="2838" max="2838" width="17.42578125" style="185" bestFit="1" customWidth="1"/>
    <col min="2839" max="2839" width="14.28515625" style="185" bestFit="1" customWidth="1"/>
    <col min="2840" max="2840" width="17.42578125" style="185" bestFit="1" customWidth="1"/>
    <col min="2841" max="2841" width="14.28515625" style="185" bestFit="1" customWidth="1"/>
    <col min="2842" max="2842" width="17.42578125" style="185" bestFit="1" customWidth="1"/>
    <col min="2843" max="2843" width="14.28515625" style="185" bestFit="1" customWidth="1"/>
    <col min="2844" max="2844" width="17.7109375" style="185" bestFit="1" customWidth="1"/>
    <col min="2845" max="2845" width="14.5703125" style="185" bestFit="1" customWidth="1"/>
    <col min="2846" max="2846" width="17.42578125" style="185" bestFit="1" customWidth="1"/>
    <col min="2847" max="2847" width="14.28515625" style="185" bestFit="1" customWidth="1"/>
    <col min="2848" max="2848" width="17.42578125" style="185" bestFit="1" customWidth="1"/>
    <col min="2849" max="2849" width="14.28515625" style="185" bestFit="1" customWidth="1"/>
    <col min="2850" max="2850" width="15.42578125" style="185" bestFit="1" customWidth="1"/>
    <col min="2851" max="2851" width="12.42578125" style="185" bestFit="1" customWidth="1"/>
    <col min="2852" max="2852" width="15.140625" style="185" bestFit="1" customWidth="1"/>
    <col min="2853" max="2853" width="12.140625" style="185" bestFit="1" customWidth="1"/>
    <col min="2854" max="2854" width="14.42578125" style="185" bestFit="1" customWidth="1"/>
    <col min="2855" max="3072" width="11.42578125" style="185"/>
    <col min="3073" max="3073" width="2" style="185" customWidth="1"/>
    <col min="3074" max="3074" width="27.85546875" style="185" customWidth="1"/>
    <col min="3075" max="3075" width="27.140625" style="185" customWidth="1"/>
    <col min="3076" max="3077" width="16.140625" style="185" customWidth="1"/>
    <col min="3078" max="3078" width="22" style="185" customWidth="1"/>
    <col min="3079" max="3087" width="16.140625" style="185" customWidth="1"/>
    <col min="3088" max="3088" width="21.5703125" style="185" customWidth="1"/>
    <col min="3089" max="3091" width="27.140625" style="185" bestFit="1" customWidth="1"/>
    <col min="3092" max="3092" width="17.7109375" style="185" bestFit="1" customWidth="1"/>
    <col min="3093" max="3093" width="14" style="185" bestFit="1" customWidth="1"/>
    <col min="3094" max="3094" width="17.42578125" style="185" bestFit="1" customWidth="1"/>
    <col min="3095" max="3095" width="14.28515625" style="185" bestFit="1" customWidth="1"/>
    <col min="3096" max="3096" width="17.42578125" style="185" bestFit="1" customWidth="1"/>
    <col min="3097" max="3097" width="14.28515625" style="185" bestFit="1" customWidth="1"/>
    <col min="3098" max="3098" width="17.42578125" style="185" bestFit="1" customWidth="1"/>
    <col min="3099" max="3099" width="14.28515625" style="185" bestFit="1" customWidth="1"/>
    <col min="3100" max="3100" width="17.7109375" style="185" bestFit="1" customWidth="1"/>
    <col min="3101" max="3101" width="14.5703125" style="185" bestFit="1" customWidth="1"/>
    <col min="3102" max="3102" width="17.42578125" style="185" bestFit="1" customWidth="1"/>
    <col min="3103" max="3103" width="14.28515625" style="185" bestFit="1" customWidth="1"/>
    <col min="3104" max="3104" width="17.42578125" style="185" bestFit="1" customWidth="1"/>
    <col min="3105" max="3105" width="14.28515625" style="185" bestFit="1" customWidth="1"/>
    <col min="3106" max="3106" width="15.42578125" style="185" bestFit="1" customWidth="1"/>
    <col min="3107" max="3107" width="12.42578125" style="185" bestFit="1" customWidth="1"/>
    <col min="3108" max="3108" width="15.140625" style="185" bestFit="1" customWidth="1"/>
    <col min="3109" max="3109" width="12.140625" style="185" bestFit="1" customWidth="1"/>
    <col min="3110" max="3110" width="14.42578125" style="185" bestFit="1" customWidth="1"/>
    <col min="3111" max="3328" width="11.42578125" style="185"/>
    <col min="3329" max="3329" width="2" style="185" customWidth="1"/>
    <col min="3330" max="3330" width="27.85546875" style="185" customWidth="1"/>
    <col min="3331" max="3331" width="27.140625" style="185" customWidth="1"/>
    <col min="3332" max="3333" width="16.140625" style="185" customWidth="1"/>
    <col min="3334" max="3334" width="22" style="185" customWidth="1"/>
    <col min="3335" max="3343" width="16.140625" style="185" customWidth="1"/>
    <col min="3344" max="3344" width="21.5703125" style="185" customWidth="1"/>
    <col min="3345" max="3347" width="27.140625" style="185" bestFit="1" customWidth="1"/>
    <col min="3348" max="3348" width="17.7109375" style="185" bestFit="1" customWidth="1"/>
    <col min="3349" max="3349" width="14" style="185" bestFit="1" customWidth="1"/>
    <col min="3350" max="3350" width="17.42578125" style="185" bestFit="1" customWidth="1"/>
    <col min="3351" max="3351" width="14.28515625" style="185" bestFit="1" customWidth="1"/>
    <col min="3352" max="3352" width="17.42578125" style="185" bestFit="1" customWidth="1"/>
    <col min="3353" max="3353" width="14.28515625" style="185" bestFit="1" customWidth="1"/>
    <col min="3354" max="3354" width="17.42578125" style="185" bestFit="1" customWidth="1"/>
    <col min="3355" max="3355" width="14.28515625" style="185" bestFit="1" customWidth="1"/>
    <col min="3356" max="3356" width="17.7109375" style="185" bestFit="1" customWidth="1"/>
    <col min="3357" max="3357" width="14.5703125" style="185" bestFit="1" customWidth="1"/>
    <col min="3358" max="3358" width="17.42578125" style="185" bestFit="1" customWidth="1"/>
    <col min="3359" max="3359" width="14.28515625" style="185" bestFit="1" customWidth="1"/>
    <col min="3360" max="3360" width="17.42578125" style="185" bestFit="1" customWidth="1"/>
    <col min="3361" max="3361" width="14.28515625" style="185" bestFit="1" customWidth="1"/>
    <col min="3362" max="3362" width="15.42578125" style="185" bestFit="1" customWidth="1"/>
    <col min="3363" max="3363" width="12.42578125" style="185" bestFit="1" customWidth="1"/>
    <col min="3364" max="3364" width="15.140625" style="185" bestFit="1" customWidth="1"/>
    <col min="3365" max="3365" width="12.140625" style="185" bestFit="1" customWidth="1"/>
    <col min="3366" max="3366" width="14.42578125" style="185" bestFit="1" customWidth="1"/>
    <col min="3367" max="3584" width="11.42578125" style="185"/>
    <col min="3585" max="3585" width="2" style="185" customWidth="1"/>
    <col min="3586" max="3586" width="27.85546875" style="185" customWidth="1"/>
    <col min="3587" max="3587" width="27.140625" style="185" customWidth="1"/>
    <col min="3588" max="3589" width="16.140625" style="185" customWidth="1"/>
    <col min="3590" max="3590" width="22" style="185" customWidth="1"/>
    <col min="3591" max="3599" width="16.140625" style="185" customWidth="1"/>
    <col min="3600" max="3600" width="21.5703125" style="185" customWidth="1"/>
    <col min="3601" max="3603" width="27.140625" style="185" bestFit="1" customWidth="1"/>
    <col min="3604" max="3604" width="17.7109375" style="185" bestFit="1" customWidth="1"/>
    <col min="3605" max="3605" width="14" style="185" bestFit="1" customWidth="1"/>
    <col min="3606" max="3606" width="17.42578125" style="185" bestFit="1" customWidth="1"/>
    <col min="3607" max="3607" width="14.28515625" style="185" bestFit="1" customWidth="1"/>
    <col min="3608" max="3608" width="17.42578125" style="185" bestFit="1" customWidth="1"/>
    <col min="3609" max="3609" width="14.28515625" style="185" bestFit="1" customWidth="1"/>
    <col min="3610" max="3610" width="17.42578125" style="185" bestFit="1" customWidth="1"/>
    <col min="3611" max="3611" width="14.28515625" style="185" bestFit="1" customWidth="1"/>
    <col min="3612" max="3612" width="17.7109375" style="185" bestFit="1" customWidth="1"/>
    <col min="3613" max="3613" width="14.5703125" style="185" bestFit="1" customWidth="1"/>
    <col min="3614" max="3614" width="17.42578125" style="185" bestFit="1" customWidth="1"/>
    <col min="3615" max="3615" width="14.28515625" style="185" bestFit="1" customWidth="1"/>
    <col min="3616" max="3616" width="17.42578125" style="185" bestFit="1" customWidth="1"/>
    <col min="3617" max="3617" width="14.28515625" style="185" bestFit="1" customWidth="1"/>
    <col min="3618" max="3618" width="15.42578125" style="185" bestFit="1" customWidth="1"/>
    <col min="3619" max="3619" width="12.42578125" style="185" bestFit="1" customWidth="1"/>
    <col min="3620" max="3620" width="15.140625" style="185" bestFit="1" customWidth="1"/>
    <col min="3621" max="3621" width="12.140625" style="185" bestFit="1" customWidth="1"/>
    <col min="3622" max="3622" width="14.42578125" style="185" bestFit="1" customWidth="1"/>
    <col min="3623" max="3840" width="11.42578125" style="185"/>
    <col min="3841" max="3841" width="2" style="185" customWidth="1"/>
    <col min="3842" max="3842" width="27.85546875" style="185" customWidth="1"/>
    <col min="3843" max="3843" width="27.140625" style="185" customWidth="1"/>
    <col min="3844" max="3845" width="16.140625" style="185" customWidth="1"/>
    <col min="3846" max="3846" width="22" style="185" customWidth="1"/>
    <col min="3847" max="3855" width="16.140625" style="185" customWidth="1"/>
    <col min="3856" max="3856" width="21.5703125" style="185" customWidth="1"/>
    <col min="3857" max="3859" width="27.140625" style="185" bestFit="1" customWidth="1"/>
    <col min="3860" max="3860" width="17.7109375" style="185" bestFit="1" customWidth="1"/>
    <col min="3861" max="3861" width="14" style="185" bestFit="1" customWidth="1"/>
    <col min="3862" max="3862" width="17.42578125" style="185" bestFit="1" customWidth="1"/>
    <col min="3863" max="3863" width="14.28515625" style="185" bestFit="1" customWidth="1"/>
    <col min="3864" max="3864" width="17.42578125" style="185" bestFit="1" customWidth="1"/>
    <col min="3865" max="3865" width="14.28515625" style="185" bestFit="1" customWidth="1"/>
    <col min="3866" max="3866" width="17.42578125" style="185" bestFit="1" customWidth="1"/>
    <col min="3867" max="3867" width="14.28515625" style="185" bestFit="1" customWidth="1"/>
    <col min="3868" max="3868" width="17.7109375" style="185" bestFit="1" customWidth="1"/>
    <col min="3869" max="3869" width="14.5703125" style="185" bestFit="1" customWidth="1"/>
    <col min="3870" max="3870" width="17.42578125" style="185" bestFit="1" customWidth="1"/>
    <col min="3871" max="3871" width="14.28515625" style="185" bestFit="1" customWidth="1"/>
    <col min="3872" max="3872" width="17.42578125" style="185" bestFit="1" customWidth="1"/>
    <col min="3873" max="3873" width="14.28515625" style="185" bestFit="1" customWidth="1"/>
    <col min="3874" max="3874" width="15.42578125" style="185" bestFit="1" customWidth="1"/>
    <col min="3875" max="3875" width="12.42578125" style="185" bestFit="1" customWidth="1"/>
    <col min="3876" max="3876" width="15.140625" style="185" bestFit="1" customWidth="1"/>
    <col min="3877" max="3877" width="12.140625" style="185" bestFit="1" customWidth="1"/>
    <col min="3878" max="3878" width="14.42578125" style="185" bestFit="1" customWidth="1"/>
    <col min="3879" max="4096" width="11.42578125" style="185"/>
    <col min="4097" max="4097" width="2" style="185" customWidth="1"/>
    <col min="4098" max="4098" width="27.85546875" style="185" customWidth="1"/>
    <col min="4099" max="4099" width="27.140625" style="185" customWidth="1"/>
    <col min="4100" max="4101" width="16.140625" style="185" customWidth="1"/>
    <col min="4102" max="4102" width="22" style="185" customWidth="1"/>
    <col min="4103" max="4111" width="16.140625" style="185" customWidth="1"/>
    <col min="4112" max="4112" width="21.5703125" style="185" customWidth="1"/>
    <col min="4113" max="4115" width="27.140625" style="185" bestFit="1" customWidth="1"/>
    <col min="4116" max="4116" width="17.7109375" style="185" bestFit="1" customWidth="1"/>
    <col min="4117" max="4117" width="14" style="185" bestFit="1" customWidth="1"/>
    <col min="4118" max="4118" width="17.42578125" style="185" bestFit="1" customWidth="1"/>
    <col min="4119" max="4119" width="14.28515625" style="185" bestFit="1" customWidth="1"/>
    <col min="4120" max="4120" width="17.42578125" style="185" bestFit="1" customWidth="1"/>
    <col min="4121" max="4121" width="14.28515625" style="185" bestFit="1" customWidth="1"/>
    <col min="4122" max="4122" width="17.42578125" style="185" bestFit="1" customWidth="1"/>
    <col min="4123" max="4123" width="14.28515625" style="185" bestFit="1" customWidth="1"/>
    <col min="4124" max="4124" width="17.7109375" style="185" bestFit="1" customWidth="1"/>
    <col min="4125" max="4125" width="14.5703125" style="185" bestFit="1" customWidth="1"/>
    <col min="4126" max="4126" width="17.42578125" style="185" bestFit="1" customWidth="1"/>
    <col min="4127" max="4127" width="14.28515625" style="185" bestFit="1" customWidth="1"/>
    <col min="4128" max="4128" width="17.42578125" style="185" bestFit="1" customWidth="1"/>
    <col min="4129" max="4129" width="14.28515625" style="185" bestFit="1" customWidth="1"/>
    <col min="4130" max="4130" width="15.42578125" style="185" bestFit="1" customWidth="1"/>
    <col min="4131" max="4131" width="12.42578125" style="185" bestFit="1" customWidth="1"/>
    <col min="4132" max="4132" width="15.140625" style="185" bestFit="1" customWidth="1"/>
    <col min="4133" max="4133" width="12.140625" style="185" bestFit="1" customWidth="1"/>
    <col min="4134" max="4134" width="14.42578125" style="185" bestFit="1" customWidth="1"/>
    <col min="4135" max="4352" width="11.42578125" style="185"/>
    <col min="4353" max="4353" width="2" style="185" customWidth="1"/>
    <col min="4354" max="4354" width="27.85546875" style="185" customWidth="1"/>
    <col min="4355" max="4355" width="27.140625" style="185" customWidth="1"/>
    <col min="4356" max="4357" width="16.140625" style="185" customWidth="1"/>
    <col min="4358" max="4358" width="22" style="185" customWidth="1"/>
    <col min="4359" max="4367" width="16.140625" style="185" customWidth="1"/>
    <col min="4368" max="4368" width="21.5703125" style="185" customWidth="1"/>
    <col min="4369" max="4371" width="27.140625" style="185" bestFit="1" customWidth="1"/>
    <col min="4372" max="4372" width="17.7109375" style="185" bestFit="1" customWidth="1"/>
    <col min="4373" max="4373" width="14" style="185" bestFit="1" customWidth="1"/>
    <col min="4374" max="4374" width="17.42578125" style="185" bestFit="1" customWidth="1"/>
    <col min="4375" max="4375" width="14.28515625" style="185" bestFit="1" customWidth="1"/>
    <col min="4376" max="4376" width="17.42578125" style="185" bestFit="1" customWidth="1"/>
    <col min="4377" max="4377" width="14.28515625" style="185" bestFit="1" customWidth="1"/>
    <col min="4378" max="4378" width="17.42578125" style="185" bestFit="1" customWidth="1"/>
    <col min="4379" max="4379" width="14.28515625" style="185" bestFit="1" customWidth="1"/>
    <col min="4380" max="4380" width="17.7109375" style="185" bestFit="1" customWidth="1"/>
    <col min="4381" max="4381" width="14.5703125" style="185" bestFit="1" customWidth="1"/>
    <col min="4382" max="4382" width="17.42578125" style="185" bestFit="1" customWidth="1"/>
    <col min="4383" max="4383" width="14.28515625" style="185" bestFit="1" customWidth="1"/>
    <col min="4384" max="4384" width="17.42578125" style="185" bestFit="1" customWidth="1"/>
    <col min="4385" max="4385" width="14.28515625" style="185" bestFit="1" customWidth="1"/>
    <col min="4386" max="4386" width="15.42578125" style="185" bestFit="1" customWidth="1"/>
    <col min="4387" max="4387" width="12.42578125" style="185" bestFit="1" customWidth="1"/>
    <col min="4388" max="4388" width="15.140625" style="185" bestFit="1" customWidth="1"/>
    <col min="4389" max="4389" width="12.140625" style="185" bestFit="1" customWidth="1"/>
    <col min="4390" max="4390" width="14.42578125" style="185" bestFit="1" customWidth="1"/>
    <col min="4391" max="4608" width="11.42578125" style="185"/>
    <col min="4609" max="4609" width="2" style="185" customWidth="1"/>
    <col min="4610" max="4610" width="27.85546875" style="185" customWidth="1"/>
    <col min="4611" max="4611" width="27.140625" style="185" customWidth="1"/>
    <col min="4612" max="4613" width="16.140625" style="185" customWidth="1"/>
    <col min="4614" max="4614" width="22" style="185" customWidth="1"/>
    <col min="4615" max="4623" width="16.140625" style="185" customWidth="1"/>
    <col min="4624" max="4624" width="21.5703125" style="185" customWidth="1"/>
    <col min="4625" max="4627" width="27.140625" style="185" bestFit="1" customWidth="1"/>
    <col min="4628" max="4628" width="17.7109375" style="185" bestFit="1" customWidth="1"/>
    <col min="4629" max="4629" width="14" style="185" bestFit="1" customWidth="1"/>
    <col min="4630" max="4630" width="17.42578125" style="185" bestFit="1" customWidth="1"/>
    <col min="4631" max="4631" width="14.28515625" style="185" bestFit="1" customWidth="1"/>
    <col min="4632" max="4632" width="17.42578125" style="185" bestFit="1" customWidth="1"/>
    <col min="4633" max="4633" width="14.28515625" style="185" bestFit="1" customWidth="1"/>
    <col min="4634" max="4634" width="17.42578125" style="185" bestFit="1" customWidth="1"/>
    <col min="4635" max="4635" width="14.28515625" style="185" bestFit="1" customWidth="1"/>
    <col min="4636" max="4636" width="17.7109375" style="185" bestFit="1" customWidth="1"/>
    <col min="4637" max="4637" width="14.5703125" style="185" bestFit="1" customWidth="1"/>
    <col min="4638" max="4638" width="17.42578125" style="185" bestFit="1" customWidth="1"/>
    <col min="4639" max="4639" width="14.28515625" style="185" bestFit="1" customWidth="1"/>
    <col min="4640" max="4640" width="17.42578125" style="185" bestFit="1" customWidth="1"/>
    <col min="4641" max="4641" width="14.28515625" style="185" bestFit="1" customWidth="1"/>
    <col min="4642" max="4642" width="15.42578125" style="185" bestFit="1" customWidth="1"/>
    <col min="4643" max="4643" width="12.42578125" style="185" bestFit="1" customWidth="1"/>
    <col min="4644" max="4644" width="15.140625" style="185" bestFit="1" customWidth="1"/>
    <col min="4645" max="4645" width="12.140625" style="185" bestFit="1" customWidth="1"/>
    <col min="4646" max="4646" width="14.42578125" style="185" bestFit="1" customWidth="1"/>
    <col min="4647" max="4864" width="11.42578125" style="185"/>
    <col min="4865" max="4865" width="2" style="185" customWidth="1"/>
    <col min="4866" max="4866" width="27.85546875" style="185" customWidth="1"/>
    <col min="4867" max="4867" width="27.140625" style="185" customWidth="1"/>
    <col min="4868" max="4869" width="16.140625" style="185" customWidth="1"/>
    <col min="4870" max="4870" width="22" style="185" customWidth="1"/>
    <col min="4871" max="4879" width="16.140625" style="185" customWidth="1"/>
    <col min="4880" max="4880" width="21.5703125" style="185" customWidth="1"/>
    <col min="4881" max="4883" width="27.140625" style="185" bestFit="1" customWidth="1"/>
    <col min="4884" max="4884" width="17.7109375" style="185" bestFit="1" customWidth="1"/>
    <col min="4885" max="4885" width="14" style="185" bestFit="1" customWidth="1"/>
    <col min="4886" max="4886" width="17.42578125" style="185" bestFit="1" customWidth="1"/>
    <col min="4887" max="4887" width="14.28515625" style="185" bestFit="1" customWidth="1"/>
    <col min="4888" max="4888" width="17.42578125" style="185" bestFit="1" customWidth="1"/>
    <col min="4889" max="4889" width="14.28515625" style="185" bestFit="1" customWidth="1"/>
    <col min="4890" max="4890" width="17.42578125" style="185" bestFit="1" customWidth="1"/>
    <col min="4891" max="4891" width="14.28515625" style="185" bestFit="1" customWidth="1"/>
    <col min="4892" max="4892" width="17.7109375" style="185" bestFit="1" customWidth="1"/>
    <col min="4893" max="4893" width="14.5703125" style="185" bestFit="1" customWidth="1"/>
    <col min="4894" max="4894" width="17.42578125" style="185" bestFit="1" customWidth="1"/>
    <col min="4895" max="4895" width="14.28515625" style="185" bestFit="1" customWidth="1"/>
    <col min="4896" max="4896" width="17.42578125" style="185" bestFit="1" customWidth="1"/>
    <col min="4897" max="4897" width="14.28515625" style="185" bestFit="1" customWidth="1"/>
    <col min="4898" max="4898" width="15.42578125" style="185" bestFit="1" customWidth="1"/>
    <col min="4899" max="4899" width="12.42578125" style="185" bestFit="1" customWidth="1"/>
    <col min="4900" max="4900" width="15.140625" style="185" bestFit="1" customWidth="1"/>
    <col min="4901" max="4901" width="12.140625" style="185" bestFit="1" customWidth="1"/>
    <col min="4902" max="4902" width="14.42578125" style="185" bestFit="1" customWidth="1"/>
    <col min="4903" max="5120" width="11.42578125" style="185"/>
    <col min="5121" max="5121" width="2" style="185" customWidth="1"/>
    <col min="5122" max="5122" width="27.85546875" style="185" customWidth="1"/>
    <col min="5123" max="5123" width="27.140625" style="185" customWidth="1"/>
    <col min="5124" max="5125" width="16.140625" style="185" customWidth="1"/>
    <col min="5126" max="5126" width="22" style="185" customWidth="1"/>
    <col min="5127" max="5135" width="16.140625" style="185" customWidth="1"/>
    <col min="5136" max="5136" width="21.5703125" style="185" customWidth="1"/>
    <col min="5137" max="5139" width="27.140625" style="185" bestFit="1" customWidth="1"/>
    <col min="5140" max="5140" width="17.7109375" style="185" bestFit="1" customWidth="1"/>
    <col min="5141" max="5141" width="14" style="185" bestFit="1" customWidth="1"/>
    <col min="5142" max="5142" width="17.42578125" style="185" bestFit="1" customWidth="1"/>
    <col min="5143" max="5143" width="14.28515625" style="185" bestFit="1" customWidth="1"/>
    <col min="5144" max="5144" width="17.42578125" style="185" bestFit="1" customWidth="1"/>
    <col min="5145" max="5145" width="14.28515625" style="185" bestFit="1" customWidth="1"/>
    <col min="5146" max="5146" width="17.42578125" style="185" bestFit="1" customWidth="1"/>
    <col min="5147" max="5147" width="14.28515625" style="185" bestFit="1" customWidth="1"/>
    <col min="5148" max="5148" width="17.7109375" style="185" bestFit="1" customWidth="1"/>
    <col min="5149" max="5149" width="14.5703125" style="185" bestFit="1" customWidth="1"/>
    <col min="5150" max="5150" width="17.42578125" style="185" bestFit="1" customWidth="1"/>
    <col min="5151" max="5151" width="14.28515625" style="185" bestFit="1" customWidth="1"/>
    <col min="5152" max="5152" width="17.42578125" style="185" bestFit="1" customWidth="1"/>
    <col min="5153" max="5153" width="14.28515625" style="185" bestFit="1" customWidth="1"/>
    <col min="5154" max="5154" width="15.42578125" style="185" bestFit="1" customWidth="1"/>
    <col min="5155" max="5155" width="12.42578125" style="185" bestFit="1" customWidth="1"/>
    <col min="5156" max="5156" width="15.140625" style="185" bestFit="1" customWidth="1"/>
    <col min="5157" max="5157" width="12.140625" style="185" bestFit="1" customWidth="1"/>
    <col min="5158" max="5158" width="14.42578125" style="185" bestFit="1" customWidth="1"/>
    <col min="5159" max="5376" width="11.42578125" style="185"/>
    <col min="5377" max="5377" width="2" style="185" customWidth="1"/>
    <col min="5378" max="5378" width="27.85546875" style="185" customWidth="1"/>
    <col min="5379" max="5379" width="27.140625" style="185" customWidth="1"/>
    <col min="5380" max="5381" width="16.140625" style="185" customWidth="1"/>
    <col min="5382" max="5382" width="22" style="185" customWidth="1"/>
    <col min="5383" max="5391" width="16.140625" style="185" customWidth="1"/>
    <col min="5392" max="5392" width="21.5703125" style="185" customWidth="1"/>
    <col min="5393" max="5395" width="27.140625" style="185" bestFit="1" customWidth="1"/>
    <col min="5396" max="5396" width="17.7109375" style="185" bestFit="1" customWidth="1"/>
    <col min="5397" max="5397" width="14" style="185" bestFit="1" customWidth="1"/>
    <col min="5398" max="5398" width="17.42578125" style="185" bestFit="1" customWidth="1"/>
    <col min="5399" max="5399" width="14.28515625" style="185" bestFit="1" customWidth="1"/>
    <col min="5400" max="5400" width="17.42578125" style="185" bestFit="1" customWidth="1"/>
    <col min="5401" max="5401" width="14.28515625" style="185" bestFit="1" customWidth="1"/>
    <col min="5402" max="5402" width="17.42578125" style="185" bestFit="1" customWidth="1"/>
    <col min="5403" max="5403" width="14.28515625" style="185" bestFit="1" customWidth="1"/>
    <col min="5404" max="5404" width="17.7109375" style="185" bestFit="1" customWidth="1"/>
    <col min="5405" max="5405" width="14.5703125" style="185" bestFit="1" customWidth="1"/>
    <col min="5406" max="5406" width="17.42578125" style="185" bestFit="1" customWidth="1"/>
    <col min="5407" max="5407" width="14.28515625" style="185" bestFit="1" customWidth="1"/>
    <col min="5408" max="5408" width="17.42578125" style="185" bestFit="1" customWidth="1"/>
    <col min="5409" max="5409" width="14.28515625" style="185" bestFit="1" customWidth="1"/>
    <col min="5410" max="5410" width="15.42578125" style="185" bestFit="1" customWidth="1"/>
    <col min="5411" max="5411" width="12.42578125" style="185" bestFit="1" customWidth="1"/>
    <col min="5412" max="5412" width="15.140625" style="185" bestFit="1" customWidth="1"/>
    <col min="5413" max="5413" width="12.140625" style="185" bestFit="1" customWidth="1"/>
    <col min="5414" max="5414" width="14.42578125" style="185" bestFit="1" customWidth="1"/>
    <col min="5415" max="5632" width="11.42578125" style="185"/>
    <col min="5633" max="5633" width="2" style="185" customWidth="1"/>
    <col min="5634" max="5634" width="27.85546875" style="185" customWidth="1"/>
    <col min="5635" max="5635" width="27.140625" style="185" customWidth="1"/>
    <col min="5636" max="5637" width="16.140625" style="185" customWidth="1"/>
    <col min="5638" max="5638" width="22" style="185" customWidth="1"/>
    <col min="5639" max="5647" width="16.140625" style="185" customWidth="1"/>
    <col min="5648" max="5648" width="21.5703125" style="185" customWidth="1"/>
    <col min="5649" max="5651" width="27.140625" style="185" bestFit="1" customWidth="1"/>
    <col min="5652" max="5652" width="17.7109375" style="185" bestFit="1" customWidth="1"/>
    <col min="5653" max="5653" width="14" style="185" bestFit="1" customWidth="1"/>
    <col min="5654" max="5654" width="17.42578125" style="185" bestFit="1" customWidth="1"/>
    <col min="5655" max="5655" width="14.28515625" style="185" bestFit="1" customWidth="1"/>
    <col min="5656" max="5656" width="17.42578125" style="185" bestFit="1" customWidth="1"/>
    <col min="5657" max="5657" width="14.28515625" style="185" bestFit="1" customWidth="1"/>
    <col min="5658" max="5658" width="17.42578125" style="185" bestFit="1" customWidth="1"/>
    <col min="5659" max="5659" width="14.28515625" style="185" bestFit="1" customWidth="1"/>
    <col min="5660" max="5660" width="17.7109375" style="185" bestFit="1" customWidth="1"/>
    <col min="5661" max="5661" width="14.5703125" style="185" bestFit="1" customWidth="1"/>
    <col min="5662" max="5662" width="17.42578125" style="185" bestFit="1" customWidth="1"/>
    <col min="5663" max="5663" width="14.28515625" style="185" bestFit="1" customWidth="1"/>
    <col min="5664" max="5664" width="17.42578125" style="185" bestFit="1" customWidth="1"/>
    <col min="5665" max="5665" width="14.28515625" style="185" bestFit="1" customWidth="1"/>
    <col min="5666" max="5666" width="15.42578125" style="185" bestFit="1" customWidth="1"/>
    <col min="5667" max="5667" width="12.42578125" style="185" bestFit="1" customWidth="1"/>
    <col min="5668" max="5668" width="15.140625" style="185" bestFit="1" customWidth="1"/>
    <col min="5669" max="5669" width="12.140625" style="185" bestFit="1" customWidth="1"/>
    <col min="5670" max="5670" width="14.42578125" style="185" bestFit="1" customWidth="1"/>
    <col min="5671" max="5888" width="11.42578125" style="185"/>
    <col min="5889" max="5889" width="2" style="185" customWidth="1"/>
    <col min="5890" max="5890" width="27.85546875" style="185" customWidth="1"/>
    <col min="5891" max="5891" width="27.140625" style="185" customWidth="1"/>
    <col min="5892" max="5893" width="16.140625" style="185" customWidth="1"/>
    <col min="5894" max="5894" width="22" style="185" customWidth="1"/>
    <col min="5895" max="5903" width="16.140625" style="185" customWidth="1"/>
    <col min="5904" max="5904" width="21.5703125" style="185" customWidth="1"/>
    <col min="5905" max="5907" width="27.140625" style="185" bestFit="1" customWidth="1"/>
    <col min="5908" max="5908" width="17.7109375" style="185" bestFit="1" customWidth="1"/>
    <col min="5909" max="5909" width="14" style="185" bestFit="1" customWidth="1"/>
    <col min="5910" max="5910" width="17.42578125" style="185" bestFit="1" customWidth="1"/>
    <col min="5911" max="5911" width="14.28515625" style="185" bestFit="1" customWidth="1"/>
    <col min="5912" max="5912" width="17.42578125" style="185" bestFit="1" customWidth="1"/>
    <col min="5913" max="5913" width="14.28515625" style="185" bestFit="1" customWidth="1"/>
    <col min="5914" max="5914" width="17.42578125" style="185" bestFit="1" customWidth="1"/>
    <col min="5915" max="5915" width="14.28515625" style="185" bestFit="1" customWidth="1"/>
    <col min="5916" max="5916" width="17.7109375" style="185" bestFit="1" customWidth="1"/>
    <col min="5917" max="5917" width="14.5703125" style="185" bestFit="1" customWidth="1"/>
    <col min="5918" max="5918" width="17.42578125" style="185" bestFit="1" customWidth="1"/>
    <col min="5919" max="5919" width="14.28515625" style="185" bestFit="1" customWidth="1"/>
    <col min="5920" max="5920" width="17.42578125" style="185" bestFit="1" customWidth="1"/>
    <col min="5921" max="5921" width="14.28515625" style="185" bestFit="1" customWidth="1"/>
    <col min="5922" max="5922" width="15.42578125" style="185" bestFit="1" customWidth="1"/>
    <col min="5923" max="5923" width="12.42578125" style="185" bestFit="1" customWidth="1"/>
    <col min="5924" max="5924" width="15.140625" style="185" bestFit="1" customWidth="1"/>
    <col min="5925" max="5925" width="12.140625" style="185" bestFit="1" customWidth="1"/>
    <col min="5926" max="5926" width="14.42578125" style="185" bestFit="1" customWidth="1"/>
    <col min="5927" max="6144" width="11.42578125" style="185"/>
    <col min="6145" max="6145" width="2" style="185" customWidth="1"/>
    <col min="6146" max="6146" width="27.85546875" style="185" customWidth="1"/>
    <col min="6147" max="6147" width="27.140625" style="185" customWidth="1"/>
    <col min="6148" max="6149" width="16.140625" style="185" customWidth="1"/>
    <col min="6150" max="6150" width="22" style="185" customWidth="1"/>
    <col min="6151" max="6159" width="16.140625" style="185" customWidth="1"/>
    <col min="6160" max="6160" width="21.5703125" style="185" customWidth="1"/>
    <col min="6161" max="6163" width="27.140625" style="185" bestFit="1" customWidth="1"/>
    <col min="6164" max="6164" width="17.7109375" style="185" bestFit="1" customWidth="1"/>
    <col min="6165" max="6165" width="14" style="185" bestFit="1" customWidth="1"/>
    <col min="6166" max="6166" width="17.42578125" style="185" bestFit="1" customWidth="1"/>
    <col min="6167" max="6167" width="14.28515625" style="185" bestFit="1" customWidth="1"/>
    <col min="6168" max="6168" width="17.42578125" style="185" bestFit="1" customWidth="1"/>
    <col min="6169" max="6169" width="14.28515625" style="185" bestFit="1" customWidth="1"/>
    <col min="6170" max="6170" width="17.42578125" style="185" bestFit="1" customWidth="1"/>
    <col min="6171" max="6171" width="14.28515625" style="185" bestFit="1" customWidth="1"/>
    <col min="6172" max="6172" width="17.7109375" style="185" bestFit="1" customWidth="1"/>
    <col min="6173" max="6173" width="14.5703125" style="185" bestFit="1" customWidth="1"/>
    <col min="6174" max="6174" width="17.42578125" style="185" bestFit="1" customWidth="1"/>
    <col min="6175" max="6175" width="14.28515625" style="185" bestFit="1" customWidth="1"/>
    <col min="6176" max="6176" width="17.42578125" style="185" bestFit="1" customWidth="1"/>
    <col min="6177" max="6177" width="14.28515625" style="185" bestFit="1" customWidth="1"/>
    <col min="6178" max="6178" width="15.42578125" style="185" bestFit="1" customWidth="1"/>
    <col min="6179" max="6179" width="12.42578125" style="185" bestFit="1" customWidth="1"/>
    <col min="6180" max="6180" width="15.140625" style="185" bestFit="1" customWidth="1"/>
    <col min="6181" max="6181" width="12.140625" style="185" bestFit="1" customWidth="1"/>
    <col min="6182" max="6182" width="14.42578125" style="185" bestFit="1" customWidth="1"/>
    <col min="6183" max="6400" width="11.42578125" style="185"/>
    <col min="6401" max="6401" width="2" style="185" customWidth="1"/>
    <col min="6402" max="6402" width="27.85546875" style="185" customWidth="1"/>
    <col min="6403" max="6403" width="27.140625" style="185" customWidth="1"/>
    <col min="6404" max="6405" width="16.140625" style="185" customWidth="1"/>
    <col min="6406" max="6406" width="22" style="185" customWidth="1"/>
    <col min="6407" max="6415" width="16.140625" style="185" customWidth="1"/>
    <col min="6416" max="6416" width="21.5703125" style="185" customWidth="1"/>
    <col min="6417" max="6419" width="27.140625" style="185" bestFit="1" customWidth="1"/>
    <col min="6420" max="6420" width="17.7109375" style="185" bestFit="1" customWidth="1"/>
    <col min="6421" max="6421" width="14" style="185" bestFit="1" customWidth="1"/>
    <col min="6422" max="6422" width="17.42578125" style="185" bestFit="1" customWidth="1"/>
    <col min="6423" max="6423" width="14.28515625" style="185" bestFit="1" customWidth="1"/>
    <col min="6424" max="6424" width="17.42578125" style="185" bestFit="1" customWidth="1"/>
    <col min="6425" max="6425" width="14.28515625" style="185" bestFit="1" customWidth="1"/>
    <col min="6426" max="6426" width="17.42578125" style="185" bestFit="1" customWidth="1"/>
    <col min="6427" max="6427" width="14.28515625" style="185" bestFit="1" customWidth="1"/>
    <col min="6428" max="6428" width="17.7109375" style="185" bestFit="1" customWidth="1"/>
    <col min="6429" max="6429" width="14.5703125" style="185" bestFit="1" customWidth="1"/>
    <col min="6430" max="6430" width="17.42578125" style="185" bestFit="1" customWidth="1"/>
    <col min="6431" max="6431" width="14.28515625" style="185" bestFit="1" customWidth="1"/>
    <col min="6432" max="6432" width="17.42578125" style="185" bestFit="1" customWidth="1"/>
    <col min="6433" max="6433" width="14.28515625" style="185" bestFit="1" customWidth="1"/>
    <col min="6434" max="6434" width="15.42578125" style="185" bestFit="1" customWidth="1"/>
    <col min="6435" max="6435" width="12.42578125" style="185" bestFit="1" customWidth="1"/>
    <col min="6436" max="6436" width="15.140625" style="185" bestFit="1" customWidth="1"/>
    <col min="6437" max="6437" width="12.140625" style="185" bestFit="1" customWidth="1"/>
    <col min="6438" max="6438" width="14.42578125" style="185" bestFit="1" customWidth="1"/>
    <col min="6439" max="6656" width="11.42578125" style="185"/>
    <col min="6657" max="6657" width="2" style="185" customWidth="1"/>
    <col min="6658" max="6658" width="27.85546875" style="185" customWidth="1"/>
    <col min="6659" max="6659" width="27.140625" style="185" customWidth="1"/>
    <col min="6660" max="6661" width="16.140625" style="185" customWidth="1"/>
    <col min="6662" max="6662" width="22" style="185" customWidth="1"/>
    <col min="6663" max="6671" width="16.140625" style="185" customWidth="1"/>
    <col min="6672" max="6672" width="21.5703125" style="185" customWidth="1"/>
    <col min="6673" max="6675" width="27.140625" style="185" bestFit="1" customWidth="1"/>
    <col min="6676" max="6676" width="17.7109375" style="185" bestFit="1" customWidth="1"/>
    <col min="6677" max="6677" width="14" style="185" bestFit="1" customWidth="1"/>
    <col min="6678" max="6678" width="17.42578125" style="185" bestFit="1" customWidth="1"/>
    <col min="6679" max="6679" width="14.28515625" style="185" bestFit="1" customWidth="1"/>
    <col min="6680" max="6680" width="17.42578125" style="185" bestFit="1" customWidth="1"/>
    <col min="6681" max="6681" width="14.28515625" style="185" bestFit="1" customWidth="1"/>
    <col min="6682" max="6682" width="17.42578125" style="185" bestFit="1" customWidth="1"/>
    <col min="6683" max="6683" width="14.28515625" style="185" bestFit="1" customWidth="1"/>
    <col min="6684" max="6684" width="17.7109375" style="185" bestFit="1" customWidth="1"/>
    <col min="6685" max="6685" width="14.5703125" style="185" bestFit="1" customWidth="1"/>
    <col min="6686" max="6686" width="17.42578125" style="185" bestFit="1" customWidth="1"/>
    <col min="6687" max="6687" width="14.28515625" style="185" bestFit="1" customWidth="1"/>
    <col min="6688" max="6688" width="17.42578125" style="185" bestFit="1" customWidth="1"/>
    <col min="6689" max="6689" width="14.28515625" style="185" bestFit="1" customWidth="1"/>
    <col min="6690" max="6690" width="15.42578125" style="185" bestFit="1" customWidth="1"/>
    <col min="6691" max="6691" width="12.42578125" style="185" bestFit="1" customWidth="1"/>
    <col min="6692" max="6692" width="15.140625" style="185" bestFit="1" customWidth="1"/>
    <col min="6693" max="6693" width="12.140625" style="185" bestFit="1" customWidth="1"/>
    <col min="6694" max="6694" width="14.42578125" style="185" bestFit="1" customWidth="1"/>
    <col min="6695" max="6912" width="11.42578125" style="185"/>
    <col min="6913" max="6913" width="2" style="185" customWidth="1"/>
    <col min="6914" max="6914" width="27.85546875" style="185" customWidth="1"/>
    <col min="6915" max="6915" width="27.140625" style="185" customWidth="1"/>
    <col min="6916" max="6917" width="16.140625" style="185" customWidth="1"/>
    <col min="6918" max="6918" width="22" style="185" customWidth="1"/>
    <col min="6919" max="6927" width="16.140625" style="185" customWidth="1"/>
    <col min="6928" max="6928" width="21.5703125" style="185" customWidth="1"/>
    <col min="6929" max="6931" width="27.140625" style="185" bestFit="1" customWidth="1"/>
    <col min="6932" max="6932" width="17.7109375" style="185" bestFit="1" customWidth="1"/>
    <col min="6933" max="6933" width="14" style="185" bestFit="1" customWidth="1"/>
    <col min="6934" max="6934" width="17.42578125" style="185" bestFit="1" customWidth="1"/>
    <col min="6935" max="6935" width="14.28515625" style="185" bestFit="1" customWidth="1"/>
    <col min="6936" max="6936" width="17.42578125" style="185" bestFit="1" customWidth="1"/>
    <col min="6937" max="6937" width="14.28515625" style="185" bestFit="1" customWidth="1"/>
    <col min="6938" max="6938" width="17.42578125" style="185" bestFit="1" customWidth="1"/>
    <col min="6939" max="6939" width="14.28515625" style="185" bestFit="1" customWidth="1"/>
    <col min="6940" max="6940" width="17.7109375" style="185" bestFit="1" customWidth="1"/>
    <col min="6941" max="6941" width="14.5703125" style="185" bestFit="1" customWidth="1"/>
    <col min="6942" max="6942" width="17.42578125" style="185" bestFit="1" customWidth="1"/>
    <col min="6943" max="6943" width="14.28515625" style="185" bestFit="1" customWidth="1"/>
    <col min="6944" max="6944" width="17.42578125" style="185" bestFit="1" customWidth="1"/>
    <col min="6945" max="6945" width="14.28515625" style="185" bestFit="1" customWidth="1"/>
    <col min="6946" max="6946" width="15.42578125" style="185" bestFit="1" customWidth="1"/>
    <col min="6947" max="6947" width="12.42578125" style="185" bestFit="1" customWidth="1"/>
    <col min="6948" max="6948" width="15.140625" style="185" bestFit="1" customWidth="1"/>
    <col min="6949" max="6949" width="12.140625" style="185" bestFit="1" customWidth="1"/>
    <col min="6950" max="6950" width="14.42578125" style="185" bestFit="1" customWidth="1"/>
    <col min="6951" max="7168" width="11.42578125" style="185"/>
    <col min="7169" max="7169" width="2" style="185" customWidth="1"/>
    <col min="7170" max="7170" width="27.85546875" style="185" customWidth="1"/>
    <col min="7171" max="7171" width="27.140625" style="185" customWidth="1"/>
    <col min="7172" max="7173" width="16.140625" style="185" customWidth="1"/>
    <col min="7174" max="7174" width="22" style="185" customWidth="1"/>
    <col min="7175" max="7183" width="16.140625" style="185" customWidth="1"/>
    <col min="7184" max="7184" width="21.5703125" style="185" customWidth="1"/>
    <col min="7185" max="7187" width="27.140625" style="185" bestFit="1" customWidth="1"/>
    <col min="7188" max="7188" width="17.7109375" style="185" bestFit="1" customWidth="1"/>
    <col min="7189" max="7189" width="14" style="185" bestFit="1" customWidth="1"/>
    <col min="7190" max="7190" width="17.42578125" style="185" bestFit="1" customWidth="1"/>
    <col min="7191" max="7191" width="14.28515625" style="185" bestFit="1" customWidth="1"/>
    <col min="7192" max="7192" width="17.42578125" style="185" bestFit="1" customWidth="1"/>
    <col min="7193" max="7193" width="14.28515625" style="185" bestFit="1" customWidth="1"/>
    <col min="7194" max="7194" width="17.42578125" style="185" bestFit="1" customWidth="1"/>
    <col min="7195" max="7195" width="14.28515625" style="185" bestFit="1" customWidth="1"/>
    <col min="7196" max="7196" width="17.7109375" style="185" bestFit="1" customWidth="1"/>
    <col min="7197" max="7197" width="14.5703125" style="185" bestFit="1" customWidth="1"/>
    <col min="7198" max="7198" width="17.42578125" style="185" bestFit="1" customWidth="1"/>
    <col min="7199" max="7199" width="14.28515625" style="185" bestFit="1" customWidth="1"/>
    <col min="7200" max="7200" width="17.42578125" style="185" bestFit="1" customWidth="1"/>
    <col min="7201" max="7201" width="14.28515625" style="185" bestFit="1" customWidth="1"/>
    <col min="7202" max="7202" width="15.42578125" style="185" bestFit="1" customWidth="1"/>
    <col min="7203" max="7203" width="12.42578125" style="185" bestFit="1" customWidth="1"/>
    <col min="7204" max="7204" width="15.140625" style="185" bestFit="1" customWidth="1"/>
    <col min="7205" max="7205" width="12.140625" style="185" bestFit="1" customWidth="1"/>
    <col min="7206" max="7206" width="14.42578125" style="185" bestFit="1" customWidth="1"/>
    <col min="7207" max="7424" width="11.42578125" style="185"/>
    <col min="7425" max="7425" width="2" style="185" customWidth="1"/>
    <col min="7426" max="7426" width="27.85546875" style="185" customWidth="1"/>
    <col min="7427" max="7427" width="27.140625" style="185" customWidth="1"/>
    <col min="7428" max="7429" width="16.140625" style="185" customWidth="1"/>
    <col min="7430" max="7430" width="22" style="185" customWidth="1"/>
    <col min="7431" max="7439" width="16.140625" style="185" customWidth="1"/>
    <col min="7440" max="7440" width="21.5703125" style="185" customWidth="1"/>
    <col min="7441" max="7443" width="27.140625" style="185" bestFit="1" customWidth="1"/>
    <col min="7444" max="7444" width="17.7109375" style="185" bestFit="1" customWidth="1"/>
    <col min="7445" max="7445" width="14" style="185" bestFit="1" customWidth="1"/>
    <col min="7446" max="7446" width="17.42578125" style="185" bestFit="1" customWidth="1"/>
    <col min="7447" max="7447" width="14.28515625" style="185" bestFit="1" customWidth="1"/>
    <col min="7448" max="7448" width="17.42578125" style="185" bestFit="1" customWidth="1"/>
    <col min="7449" max="7449" width="14.28515625" style="185" bestFit="1" customWidth="1"/>
    <col min="7450" max="7450" width="17.42578125" style="185" bestFit="1" customWidth="1"/>
    <col min="7451" max="7451" width="14.28515625" style="185" bestFit="1" customWidth="1"/>
    <col min="7452" max="7452" width="17.7109375" style="185" bestFit="1" customWidth="1"/>
    <col min="7453" max="7453" width="14.5703125" style="185" bestFit="1" customWidth="1"/>
    <col min="7454" max="7454" width="17.42578125" style="185" bestFit="1" customWidth="1"/>
    <col min="7455" max="7455" width="14.28515625" style="185" bestFit="1" customWidth="1"/>
    <col min="7456" max="7456" width="17.42578125" style="185" bestFit="1" customWidth="1"/>
    <col min="7457" max="7457" width="14.28515625" style="185" bestFit="1" customWidth="1"/>
    <col min="7458" max="7458" width="15.42578125" style="185" bestFit="1" customWidth="1"/>
    <col min="7459" max="7459" width="12.42578125" style="185" bestFit="1" customWidth="1"/>
    <col min="7460" max="7460" width="15.140625" style="185" bestFit="1" customWidth="1"/>
    <col min="7461" max="7461" width="12.140625" style="185" bestFit="1" customWidth="1"/>
    <col min="7462" max="7462" width="14.42578125" style="185" bestFit="1" customWidth="1"/>
    <col min="7463" max="7680" width="11.42578125" style="185"/>
    <col min="7681" max="7681" width="2" style="185" customWidth="1"/>
    <col min="7682" max="7682" width="27.85546875" style="185" customWidth="1"/>
    <col min="7683" max="7683" width="27.140625" style="185" customWidth="1"/>
    <col min="7684" max="7685" width="16.140625" style="185" customWidth="1"/>
    <col min="7686" max="7686" width="22" style="185" customWidth="1"/>
    <col min="7687" max="7695" width="16.140625" style="185" customWidth="1"/>
    <col min="7696" max="7696" width="21.5703125" style="185" customWidth="1"/>
    <col min="7697" max="7699" width="27.140625" style="185" bestFit="1" customWidth="1"/>
    <col min="7700" max="7700" width="17.7109375" style="185" bestFit="1" customWidth="1"/>
    <col min="7701" max="7701" width="14" style="185" bestFit="1" customWidth="1"/>
    <col min="7702" max="7702" width="17.42578125" style="185" bestFit="1" customWidth="1"/>
    <col min="7703" max="7703" width="14.28515625" style="185" bestFit="1" customWidth="1"/>
    <col min="7704" max="7704" width="17.42578125" style="185" bestFit="1" customWidth="1"/>
    <col min="7705" max="7705" width="14.28515625" style="185" bestFit="1" customWidth="1"/>
    <col min="7706" max="7706" width="17.42578125" style="185" bestFit="1" customWidth="1"/>
    <col min="7707" max="7707" width="14.28515625" style="185" bestFit="1" customWidth="1"/>
    <col min="7708" max="7708" width="17.7109375" style="185" bestFit="1" customWidth="1"/>
    <col min="7709" max="7709" width="14.5703125" style="185" bestFit="1" customWidth="1"/>
    <col min="7710" max="7710" width="17.42578125" style="185" bestFit="1" customWidth="1"/>
    <col min="7711" max="7711" width="14.28515625" style="185" bestFit="1" customWidth="1"/>
    <col min="7712" max="7712" width="17.42578125" style="185" bestFit="1" customWidth="1"/>
    <col min="7713" max="7713" width="14.28515625" style="185" bestFit="1" customWidth="1"/>
    <col min="7714" max="7714" width="15.42578125" style="185" bestFit="1" customWidth="1"/>
    <col min="7715" max="7715" width="12.42578125" style="185" bestFit="1" customWidth="1"/>
    <col min="7716" max="7716" width="15.140625" style="185" bestFit="1" customWidth="1"/>
    <col min="7717" max="7717" width="12.140625" style="185" bestFit="1" customWidth="1"/>
    <col min="7718" max="7718" width="14.42578125" style="185" bestFit="1" customWidth="1"/>
    <col min="7719" max="7936" width="11.42578125" style="185"/>
    <col min="7937" max="7937" width="2" style="185" customWidth="1"/>
    <col min="7938" max="7938" width="27.85546875" style="185" customWidth="1"/>
    <col min="7939" max="7939" width="27.140625" style="185" customWidth="1"/>
    <col min="7940" max="7941" width="16.140625" style="185" customWidth="1"/>
    <col min="7942" max="7942" width="22" style="185" customWidth="1"/>
    <col min="7943" max="7951" width="16.140625" style="185" customWidth="1"/>
    <col min="7952" max="7952" width="21.5703125" style="185" customWidth="1"/>
    <col min="7953" max="7955" width="27.140625" style="185" bestFit="1" customWidth="1"/>
    <col min="7956" max="7956" width="17.7109375" style="185" bestFit="1" customWidth="1"/>
    <col min="7957" max="7957" width="14" style="185" bestFit="1" customWidth="1"/>
    <col min="7958" max="7958" width="17.42578125" style="185" bestFit="1" customWidth="1"/>
    <col min="7959" max="7959" width="14.28515625" style="185" bestFit="1" customWidth="1"/>
    <col min="7960" max="7960" width="17.42578125" style="185" bestFit="1" customWidth="1"/>
    <col min="7961" max="7961" width="14.28515625" style="185" bestFit="1" customWidth="1"/>
    <col min="7962" max="7962" width="17.42578125" style="185" bestFit="1" customWidth="1"/>
    <col min="7963" max="7963" width="14.28515625" style="185" bestFit="1" customWidth="1"/>
    <col min="7964" max="7964" width="17.7109375" style="185" bestFit="1" customWidth="1"/>
    <col min="7965" max="7965" width="14.5703125" style="185" bestFit="1" customWidth="1"/>
    <col min="7966" max="7966" width="17.42578125" style="185" bestFit="1" customWidth="1"/>
    <col min="7967" max="7967" width="14.28515625" style="185" bestFit="1" customWidth="1"/>
    <col min="7968" max="7968" width="17.42578125" style="185" bestFit="1" customWidth="1"/>
    <col min="7969" max="7969" width="14.28515625" style="185" bestFit="1" customWidth="1"/>
    <col min="7970" max="7970" width="15.42578125" style="185" bestFit="1" customWidth="1"/>
    <col min="7971" max="7971" width="12.42578125" style="185" bestFit="1" customWidth="1"/>
    <col min="7972" max="7972" width="15.140625" style="185" bestFit="1" customWidth="1"/>
    <col min="7973" max="7973" width="12.140625" style="185" bestFit="1" customWidth="1"/>
    <col min="7974" max="7974" width="14.42578125" style="185" bestFit="1" customWidth="1"/>
    <col min="7975" max="8192" width="11.42578125" style="185"/>
    <col min="8193" max="8193" width="2" style="185" customWidth="1"/>
    <col min="8194" max="8194" width="27.85546875" style="185" customWidth="1"/>
    <col min="8195" max="8195" width="27.140625" style="185" customWidth="1"/>
    <col min="8196" max="8197" width="16.140625" style="185" customWidth="1"/>
    <col min="8198" max="8198" width="22" style="185" customWidth="1"/>
    <col min="8199" max="8207" width="16.140625" style="185" customWidth="1"/>
    <col min="8208" max="8208" width="21.5703125" style="185" customWidth="1"/>
    <col min="8209" max="8211" width="27.140625" style="185" bestFit="1" customWidth="1"/>
    <col min="8212" max="8212" width="17.7109375" style="185" bestFit="1" customWidth="1"/>
    <col min="8213" max="8213" width="14" style="185" bestFit="1" customWidth="1"/>
    <col min="8214" max="8214" width="17.42578125" style="185" bestFit="1" customWidth="1"/>
    <col min="8215" max="8215" width="14.28515625" style="185" bestFit="1" customWidth="1"/>
    <col min="8216" max="8216" width="17.42578125" style="185" bestFit="1" customWidth="1"/>
    <col min="8217" max="8217" width="14.28515625" style="185" bestFit="1" customWidth="1"/>
    <col min="8218" max="8218" width="17.42578125" style="185" bestFit="1" customWidth="1"/>
    <col min="8219" max="8219" width="14.28515625" style="185" bestFit="1" customWidth="1"/>
    <col min="8220" max="8220" width="17.7109375" style="185" bestFit="1" customWidth="1"/>
    <col min="8221" max="8221" width="14.5703125" style="185" bestFit="1" customWidth="1"/>
    <col min="8222" max="8222" width="17.42578125" style="185" bestFit="1" customWidth="1"/>
    <col min="8223" max="8223" width="14.28515625" style="185" bestFit="1" customWidth="1"/>
    <col min="8224" max="8224" width="17.42578125" style="185" bestFit="1" customWidth="1"/>
    <col min="8225" max="8225" width="14.28515625" style="185" bestFit="1" customWidth="1"/>
    <col min="8226" max="8226" width="15.42578125" style="185" bestFit="1" customWidth="1"/>
    <col min="8227" max="8227" width="12.42578125" style="185" bestFit="1" customWidth="1"/>
    <col min="8228" max="8228" width="15.140625" style="185" bestFit="1" customWidth="1"/>
    <col min="8229" max="8229" width="12.140625" style="185" bestFit="1" customWidth="1"/>
    <col min="8230" max="8230" width="14.42578125" style="185" bestFit="1" customWidth="1"/>
    <col min="8231" max="8448" width="11.42578125" style="185"/>
    <col min="8449" max="8449" width="2" style="185" customWidth="1"/>
    <col min="8450" max="8450" width="27.85546875" style="185" customWidth="1"/>
    <col min="8451" max="8451" width="27.140625" style="185" customWidth="1"/>
    <col min="8452" max="8453" width="16.140625" style="185" customWidth="1"/>
    <col min="8454" max="8454" width="22" style="185" customWidth="1"/>
    <col min="8455" max="8463" width="16.140625" style="185" customWidth="1"/>
    <col min="8464" max="8464" width="21.5703125" style="185" customWidth="1"/>
    <col min="8465" max="8467" width="27.140625" style="185" bestFit="1" customWidth="1"/>
    <col min="8468" max="8468" width="17.7109375" style="185" bestFit="1" customWidth="1"/>
    <col min="8469" max="8469" width="14" style="185" bestFit="1" customWidth="1"/>
    <col min="8470" max="8470" width="17.42578125" style="185" bestFit="1" customWidth="1"/>
    <col min="8471" max="8471" width="14.28515625" style="185" bestFit="1" customWidth="1"/>
    <col min="8472" max="8472" width="17.42578125" style="185" bestFit="1" customWidth="1"/>
    <col min="8473" max="8473" width="14.28515625" style="185" bestFit="1" customWidth="1"/>
    <col min="8474" max="8474" width="17.42578125" style="185" bestFit="1" customWidth="1"/>
    <col min="8475" max="8475" width="14.28515625" style="185" bestFit="1" customWidth="1"/>
    <col min="8476" max="8476" width="17.7109375" style="185" bestFit="1" customWidth="1"/>
    <col min="8477" max="8477" width="14.5703125" style="185" bestFit="1" customWidth="1"/>
    <col min="8478" max="8478" width="17.42578125" style="185" bestFit="1" customWidth="1"/>
    <col min="8479" max="8479" width="14.28515625" style="185" bestFit="1" customWidth="1"/>
    <col min="8480" max="8480" width="17.42578125" style="185" bestFit="1" customWidth="1"/>
    <col min="8481" max="8481" width="14.28515625" style="185" bestFit="1" customWidth="1"/>
    <col min="8482" max="8482" width="15.42578125" style="185" bestFit="1" customWidth="1"/>
    <col min="8483" max="8483" width="12.42578125" style="185" bestFit="1" customWidth="1"/>
    <col min="8484" max="8484" width="15.140625" style="185" bestFit="1" customWidth="1"/>
    <col min="8485" max="8485" width="12.140625" style="185" bestFit="1" customWidth="1"/>
    <col min="8486" max="8486" width="14.42578125" style="185" bestFit="1" customWidth="1"/>
    <col min="8487" max="8704" width="11.42578125" style="185"/>
    <col min="8705" max="8705" width="2" style="185" customWidth="1"/>
    <col min="8706" max="8706" width="27.85546875" style="185" customWidth="1"/>
    <col min="8707" max="8707" width="27.140625" style="185" customWidth="1"/>
    <col min="8708" max="8709" width="16.140625" style="185" customWidth="1"/>
    <col min="8710" max="8710" width="22" style="185" customWidth="1"/>
    <col min="8711" max="8719" width="16.140625" style="185" customWidth="1"/>
    <col min="8720" max="8720" width="21.5703125" style="185" customWidth="1"/>
    <col min="8721" max="8723" width="27.140625" style="185" bestFit="1" customWidth="1"/>
    <col min="8724" max="8724" width="17.7109375" style="185" bestFit="1" customWidth="1"/>
    <col min="8725" max="8725" width="14" style="185" bestFit="1" customWidth="1"/>
    <col min="8726" max="8726" width="17.42578125" style="185" bestFit="1" customWidth="1"/>
    <col min="8727" max="8727" width="14.28515625" style="185" bestFit="1" customWidth="1"/>
    <col min="8728" max="8728" width="17.42578125" style="185" bestFit="1" customWidth="1"/>
    <col min="8729" max="8729" width="14.28515625" style="185" bestFit="1" customWidth="1"/>
    <col min="8730" max="8730" width="17.42578125" style="185" bestFit="1" customWidth="1"/>
    <col min="8731" max="8731" width="14.28515625" style="185" bestFit="1" customWidth="1"/>
    <col min="8732" max="8732" width="17.7109375" style="185" bestFit="1" customWidth="1"/>
    <col min="8733" max="8733" width="14.5703125" style="185" bestFit="1" customWidth="1"/>
    <col min="8734" max="8734" width="17.42578125" style="185" bestFit="1" customWidth="1"/>
    <col min="8735" max="8735" width="14.28515625" style="185" bestFit="1" customWidth="1"/>
    <col min="8736" max="8736" width="17.42578125" style="185" bestFit="1" customWidth="1"/>
    <col min="8737" max="8737" width="14.28515625" style="185" bestFit="1" customWidth="1"/>
    <col min="8738" max="8738" width="15.42578125" style="185" bestFit="1" customWidth="1"/>
    <col min="8739" max="8739" width="12.42578125" style="185" bestFit="1" customWidth="1"/>
    <col min="8740" max="8740" width="15.140625" style="185" bestFit="1" customWidth="1"/>
    <col min="8741" max="8741" width="12.140625" style="185" bestFit="1" customWidth="1"/>
    <col min="8742" max="8742" width="14.42578125" style="185" bestFit="1" customWidth="1"/>
    <col min="8743" max="8960" width="11.42578125" style="185"/>
    <col min="8961" max="8961" width="2" style="185" customWidth="1"/>
    <col min="8962" max="8962" width="27.85546875" style="185" customWidth="1"/>
    <col min="8963" max="8963" width="27.140625" style="185" customWidth="1"/>
    <col min="8964" max="8965" width="16.140625" style="185" customWidth="1"/>
    <col min="8966" max="8966" width="22" style="185" customWidth="1"/>
    <col min="8967" max="8975" width="16.140625" style="185" customWidth="1"/>
    <col min="8976" max="8976" width="21.5703125" style="185" customWidth="1"/>
    <col min="8977" max="8979" width="27.140625" style="185" bestFit="1" customWidth="1"/>
    <col min="8980" max="8980" width="17.7109375" style="185" bestFit="1" customWidth="1"/>
    <col min="8981" max="8981" width="14" style="185" bestFit="1" customWidth="1"/>
    <col min="8982" max="8982" width="17.42578125" style="185" bestFit="1" customWidth="1"/>
    <col min="8983" max="8983" width="14.28515625" style="185" bestFit="1" customWidth="1"/>
    <col min="8984" max="8984" width="17.42578125" style="185" bestFit="1" customWidth="1"/>
    <col min="8985" max="8985" width="14.28515625" style="185" bestFit="1" customWidth="1"/>
    <col min="8986" max="8986" width="17.42578125" style="185" bestFit="1" customWidth="1"/>
    <col min="8987" max="8987" width="14.28515625" style="185" bestFit="1" customWidth="1"/>
    <col min="8988" max="8988" width="17.7109375" style="185" bestFit="1" customWidth="1"/>
    <col min="8989" max="8989" width="14.5703125" style="185" bestFit="1" customWidth="1"/>
    <col min="8990" max="8990" width="17.42578125" style="185" bestFit="1" customWidth="1"/>
    <col min="8991" max="8991" width="14.28515625" style="185" bestFit="1" customWidth="1"/>
    <col min="8992" max="8992" width="17.42578125" style="185" bestFit="1" customWidth="1"/>
    <col min="8993" max="8993" width="14.28515625" style="185" bestFit="1" customWidth="1"/>
    <col min="8994" max="8994" width="15.42578125" style="185" bestFit="1" customWidth="1"/>
    <col min="8995" max="8995" width="12.42578125" style="185" bestFit="1" customWidth="1"/>
    <col min="8996" max="8996" width="15.140625" style="185" bestFit="1" customWidth="1"/>
    <col min="8997" max="8997" width="12.140625" style="185" bestFit="1" customWidth="1"/>
    <col min="8998" max="8998" width="14.42578125" style="185" bestFit="1" customWidth="1"/>
    <col min="8999" max="9216" width="11.42578125" style="185"/>
    <col min="9217" max="9217" width="2" style="185" customWidth="1"/>
    <col min="9218" max="9218" width="27.85546875" style="185" customWidth="1"/>
    <col min="9219" max="9219" width="27.140625" style="185" customWidth="1"/>
    <col min="9220" max="9221" width="16.140625" style="185" customWidth="1"/>
    <col min="9222" max="9222" width="22" style="185" customWidth="1"/>
    <col min="9223" max="9231" width="16.140625" style="185" customWidth="1"/>
    <col min="9232" max="9232" width="21.5703125" style="185" customWidth="1"/>
    <col min="9233" max="9235" width="27.140625" style="185" bestFit="1" customWidth="1"/>
    <col min="9236" max="9236" width="17.7109375" style="185" bestFit="1" customWidth="1"/>
    <col min="9237" max="9237" width="14" style="185" bestFit="1" customWidth="1"/>
    <col min="9238" max="9238" width="17.42578125" style="185" bestFit="1" customWidth="1"/>
    <col min="9239" max="9239" width="14.28515625" style="185" bestFit="1" customWidth="1"/>
    <col min="9240" max="9240" width="17.42578125" style="185" bestFit="1" customWidth="1"/>
    <col min="9241" max="9241" width="14.28515625" style="185" bestFit="1" customWidth="1"/>
    <col min="9242" max="9242" width="17.42578125" style="185" bestFit="1" customWidth="1"/>
    <col min="9243" max="9243" width="14.28515625" style="185" bestFit="1" customWidth="1"/>
    <col min="9244" max="9244" width="17.7109375" style="185" bestFit="1" customWidth="1"/>
    <col min="9245" max="9245" width="14.5703125" style="185" bestFit="1" customWidth="1"/>
    <col min="9246" max="9246" width="17.42578125" style="185" bestFit="1" customWidth="1"/>
    <col min="9247" max="9247" width="14.28515625" style="185" bestFit="1" customWidth="1"/>
    <col min="9248" max="9248" width="17.42578125" style="185" bestFit="1" customWidth="1"/>
    <col min="9249" max="9249" width="14.28515625" style="185" bestFit="1" customWidth="1"/>
    <col min="9250" max="9250" width="15.42578125" style="185" bestFit="1" customWidth="1"/>
    <col min="9251" max="9251" width="12.42578125" style="185" bestFit="1" customWidth="1"/>
    <col min="9252" max="9252" width="15.140625" style="185" bestFit="1" customWidth="1"/>
    <col min="9253" max="9253" width="12.140625" style="185" bestFit="1" customWidth="1"/>
    <col min="9254" max="9254" width="14.42578125" style="185" bestFit="1" customWidth="1"/>
    <col min="9255" max="9472" width="11.42578125" style="185"/>
    <col min="9473" max="9473" width="2" style="185" customWidth="1"/>
    <col min="9474" max="9474" width="27.85546875" style="185" customWidth="1"/>
    <col min="9475" max="9475" width="27.140625" style="185" customWidth="1"/>
    <col min="9476" max="9477" width="16.140625" style="185" customWidth="1"/>
    <col min="9478" max="9478" width="22" style="185" customWidth="1"/>
    <col min="9479" max="9487" width="16.140625" style="185" customWidth="1"/>
    <col min="9488" max="9488" width="21.5703125" style="185" customWidth="1"/>
    <col min="9489" max="9491" width="27.140625" style="185" bestFit="1" customWidth="1"/>
    <col min="9492" max="9492" width="17.7109375" style="185" bestFit="1" customWidth="1"/>
    <col min="9493" max="9493" width="14" style="185" bestFit="1" customWidth="1"/>
    <col min="9494" max="9494" width="17.42578125" style="185" bestFit="1" customWidth="1"/>
    <col min="9495" max="9495" width="14.28515625" style="185" bestFit="1" customWidth="1"/>
    <col min="9496" max="9496" width="17.42578125" style="185" bestFit="1" customWidth="1"/>
    <col min="9497" max="9497" width="14.28515625" style="185" bestFit="1" customWidth="1"/>
    <col min="9498" max="9498" width="17.42578125" style="185" bestFit="1" customWidth="1"/>
    <col min="9499" max="9499" width="14.28515625" style="185" bestFit="1" customWidth="1"/>
    <col min="9500" max="9500" width="17.7109375" style="185" bestFit="1" customWidth="1"/>
    <col min="9501" max="9501" width="14.5703125" style="185" bestFit="1" customWidth="1"/>
    <col min="9502" max="9502" width="17.42578125" style="185" bestFit="1" customWidth="1"/>
    <col min="9503" max="9503" width="14.28515625" style="185" bestFit="1" customWidth="1"/>
    <col min="9504" max="9504" width="17.42578125" style="185" bestFit="1" customWidth="1"/>
    <col min="9505" max="9505" width="14.28515625" style="185" bestFit="1" customWidth="1"/>
    <col min="9506" max="9506" width="15.42578125" style="185" bestFit="1" customWidth="1"/>
    <col min="9507" max="9507" width="12.42578125" style="185" bestFit="1" customWidth="1"/>
    <col min="9508" max="9508" width="15.140625" style="185" bestFit="1" customWidth="1"/>
    <col min="9509" max="9509" width="12.140625" style="185" bestFit="1" customWidth="1"/>
    <col min="9510" max="9510" width="14.42578125" style="185" bestFit="1" customWidth="1"/>
    <col min="9511" max="9728" width="11.42578125" style="185"/>
    <col min="9729" max="9729" width="2" style="185" customWidth="1"/>
    <col min="9730" max="9730" width="27.85546875" style="185" customWidth="1"/>
    <col min="9731" max="9731" width="27.140625" style="185" customWidth="1"/>
    <col min="9732" max="9733" width="16.140625" style="185" customWidth="1"/>
    <col min="9734" max="9734" width="22" style="185" customWidth="1"/>
    <col min="9735" max="9743" width="16.140625" style="185" customWidth="1"/>
    <col min="9744" max="9744" width="21.5703125" style="185" customWidth="1"/>
    <col min="9745" max="9747" width="27.140625" style="185" bestFit="1" customWidth="1"/>
    <col min="9748" max="9748" width="17.7109375" style="185" bestFit="1" customWidth="1"/>
    <col min="9749" max="9749" width="14" style="185" bestFit="1" customWidth="1"/>
    <col min="9750" max="9750" width="17.42578125" style="185" bestFit="1" customWidth="1"/>
    <col min="9751" max="9751" width="14.28515625" style="185" bestFit="1" customWidth="1"/>
    <col min="9752" max="9752" width="17.42578125" style="185" bestFit="1" customWidth="1"/>
    <col min="9753" max="9753" width="14.28515625" style="185" bestFit="1" customWidth="1"/>
    <col min="9754" max="9754" width="17.42578125" style="185" bestFit="1" customWidth="1"/>
    <col min="9755" max="9755" width="14.28515625" style="185" bestFit="1" customWidth="1"/>
    <col min="9756" max="9756" width="17.7109375" style="185" bestFit="1" customWidth="1"/>
    <col min="9757" max="9757" width="14.5703125" style="185" bestFit="1" customWidth="1"/>
    <col min="9758" max="9758" width="17.42578125" style="185" bestFit="1" customWidth="1"/>
    <col min="9759" max="9759" width="14.28515625" style="185" bestFit="1" customWidth="1"/>
    <col min="9760" max="9760" width="17.42578125" style="185" bestFit="1" customWidth="1"/>
    <col min="9761" max="9761" width="14.28515625" style="185" bestFit="1" customWidth="1"/>
    <col min="9762" max="9762" width="15.42578125" style="185" bestFit="1" customWidth="1"/>
    <col min="9763" max="9763" width="12.42578125" style="185" bestFit="1" customWidth="1"/>
    <col min="9764" max="9764" width="15.140625" style="185" bestFit="1" customWidth="1"/>
    <col min="9765" max="9765" width="12.140625" style="185" bestFit="1" customWidth="1"/>
    <col min="9766" max="9766" width="14.42578125" style="185" bestFit="1" customWidth="1"/>
    <col min="9767" max="9984" width="11.42578125" style="185"/>
    <col min="9985" max="9985" width="2" style="185" customWidth="1"/>
    <col min="9986" max="9986" width="27.85546875" style="185" customWidth="1"/>
    <col min="9987" max="9987" width="27.140625" style="185" customWidth="1"/>
    <col min="9988" max="9989" width="16.140625" style="185" customWidth="1"/>
    <col min="9990" max="9990" width="22" style="185" customWidth="1"/>
    <col min="9991" max="9999" width="16.140625" style="185" customWidth="1"/>
    <col min="10000" max="10000" width="21.5703125" style="185" customWidth="1"/>
    <col min="10001" max="10003" width="27.140625" style="185" bestFit="1" customWidth="1"/>
    <col min="10004" max="10004" width="17.7109375" style="185" bestFit="1" customWidth="1"/>
    <col min="10005" max="10005" width="14" style="185" bestFit="1" customWidth="1"/>
    <col min="10006" max="10006" width="17.42578125" style="185" bestFit="1" customWidth="1"/>
    <col min="10007" max="10007" width="14.28515625" style="185" bestFit="1" customWidth="1"/>
    <col min="10008" max="10008" width="17.42578125" style="185" bestFit="1" customWidth="1"/>
    <col min="10009" max="10009" width="14.28515625" style="185" bestFit="1" customWidth="1"/>
    <col min="10010" max="10010" width="17.42578125" style="185" bestFit="1" customWidth="1"/>
    <col min="10011" max="10011" width="14.28515625" style="185" bestFit="1" customWidth="1"/>
    <col min="10012" max="10012" width="17.7109375" style="185" bestFit="1" customWidth="1"/>
    <col min="10013" max="10013" width="14.5703125" style="185" bestFit="1" customWidth="1"/>
    <col min="10014" max="10014" width="17.42578125" style="185" bestFit="1" customWidth="1"/>
    <col min="10015" max="10015" width="14.28515625" style="185" bestFit="1" customWidth="1"/>
    <col min="10016" max="10016" width="17.42578125" style="185" bestFit="1" customWidth="1"/>
    <col min="10017" max="10017" width="14.28515625" style="185" bestFit="1" customWidth="1"/>
    <col min="10018" max="10018" width="15.42578125" style="185" bestFit="1" customWidth="1"/>
    <col min="10019" max="10019" width="12.42578125" style="185" bestFit="1" customWidth="1"/>
    <col min="10020" max="10020" width="15.140625" style="185" bestFit="1" customWidth="1"/>
    <col min="10021" max="10021" width="12.140625" style="185" bestFit="1" customWidth="1"/>
    <col min="10022" max="10022" width="14.42578125" style="185" bestFit="1" customWidth="1"/>
    <col min="10023" max="10240" width="11.42578125" style="185"/>
    <col min="10241" max="10241" width="2" style="185" customWidth="1"/>
    <col min="10242" max="10242" width="27.85546875" style="185" customWidth="1"/>
    <col min="10243" max="10243" width="27.140625" style="185" customWidth="1"/>
    <col min="10244" max="10245" width="16.140625" style="185" customWidth="1"/>
    <col min="10246" max="10246" width="22" style="185" customWidth="1"/>
    <col min="10247" max="10255" width="16.140625" style="185" customWidth="1"/>
    <col min="10256" max="10256" width="21.5703125" style="185" customWidth="1"/>
    <col min="10257" max="10259" width="27.140625" style="185" bestFit="1" customWidth="1"/>
    <col min="10260" max="10260" width="17.7109375" style="185" bestFit="1" customWidth="1"/>
    <col min="10261" max="10261" width="14" style="185" bestFit="1" customWidth="1"/>
    <col min="10262" max="10262" width="17.42578125" style="185" bestFit="1" customWidth="1"/>
    <col min="10263" max="10263" width="14.28515625" style="185" bestFit="1" customWidth="1"/>
    <col min="10264" max="10264" width="17.42578125" style="185" bestFit="1" customWidth="1"/>
    <col min="10265" max="10265" width="14.28515625" style="185" bestFit="1" customWidth="1"/>
    <col min="10266" max="10266" width="17.42578125" style="185" bestFit="1" customWidth="1"/>
    <col min="10267" max="10267" width="14.28515625" style="185" bestFit="1" customWidth="1"/>
    <col min="10268" max="10268" width="17.7109375" style="185" bestFit="1" customWidth="1"/>
    <col min="10269" max="10269" width="14.5703125" style="185" bestFit="1" customWidth="1"/>
    <col min="10270" max="10270" width="17.42578125" style="185" bestFit="1" customWidth="1"/>
    <col min="10271" max="10271" width="14.28515625" style="185" bestFit="1" customWidth="1"/>
    <col min="10272" max="10272" width="17.42578125" style="185" bestFit="1" customWidth="1"/>
    <col min="10273" max="10273" width="14.28515625" style="185" bestFit="1" customWidth="1"/>
    <col min="10274" max="10274" width="15.42578125" style="185" bestFit="1" customWidth="1"/>
    <col min="10275" max="10275" width="12.42578125" style="185" bestFit="1" customWidth="1"/>
    <col min="10276" max="10276" width="15.140625" style="185" bestFit="1" customWidth="1"/>
    <col min="10277" max="10277" width="12.140625" style="185" bestFit="1" customWidth="1"/>
    <col min="10278" max="10278" width="14.42578125" style="185" bestFit="1" customWidth="1"/>
    <col min="10279" max="10496" width="11.42578125" style="185"/>
    <col min="10497" max="10497" width="2" style="185" customWidth="1"/>
    <col min="10498" max="10498" width="27.85546875" style="185" customWidth="1"/>
    <col min="10499" max="10499" width="27.140625" style="185" customWidth="1"/>
    <col min="10500" max="10501" width="16.140625" style="185" customWidth="1"/>
    <col min="10502" max="10502" width="22" style="185" customWidth="1"/>
    <col min="10503" max="10511" width="16.140625" style="185" customWidth="1"/>
    <col min="10512" max="10512" width="21.5703125" style="185" customWidth="1"/>
    <col min="10513" max="10515" width="27.140625" style="185" bestFit="1" customWidth="1"/>
    <col min="10516" max="10516" width="17.7109375" style="185" bestFit="1" customWidth="1"/>
    <col min="10517" max="10517" width="14" style="185" bestFit="1" customWidth="1"/>
    <col min="10518" max="10518" width="17.42578125" style="185" bestFit="1" customWidth="1"/>
    <col min="10519" max="10519" width="14.28515625" style="185" bestFit="1" customWidth="1"/>
    <col min="10520" max="10520" width="17.42578125" style="185" bestFit="1" customWidth="1"/>
    <col min="10521" max="10521" width="14.28515625" style="185" bestFit="1" customWidth="1"/>
    <col min="10522" max="10522" width="17.42578125" style="185" bestFit="1" customWidth="1"/>
    <col min="10523" max="10523" width="14.28515625" style="185" bestFit="1" customWidth="1"/>
    <col min="10524" max="10524" width="17.7109375" style="185" bestFit="1" customWidth="1"/>
    <col min="10525" max="10525" width="14.5703125" style="185" bestFit="1" customWidth="1"/>
    <col min="10526" max="10526" width="17.42578125" style="185" bestFit="1" customWidth="1"/>
    <col min="10527" max="10527" width="14.28515625" style="185" bestFit="1" customWidth="1"/>
    <col min="10528" max="10528" width="17.42578125" style="185" bestFit="1" customWidth="1"/>
    <col min="10529" max="10529" width="14.28515625" style="185" bestFit="1" customWidth="1"/>
    <col min="10530" max="10530" width="15.42578125" style="185" bestFit="1" customWidth="1"/>
    <col min="10531" max="10531" width="12.42578125" style="185" bestFit="1" customWidth="1"/>
    <col min="10532" max="10532" width="15.140625" style="185" bestFit="1" customWidth="1"/>
    <col min="10533" max="10533" width="12.140625" style="185" bestFit="1" customWidth="1"/>
    <col min="10534" max="10534" width="14.42578125" style="185" bestFit="1" customWidth="1"/>
    <col min="10535" max="10752" width="11.42578125" style="185"/>
    <col min="10753" max="10753" width="2" style="185" customWidth="1"/>
    <col min="10754" max="10754" width="27.85546875" style="185" customWidth="1"/>
    <col min="10755" max="10755" width="27.140625" style="185" customWidth="1"/>
    <col min="10756" max="10757" width="16.140625" style="185" customWidth="1"/>
    <col min="10758" max="10758" width="22" style="185" customWidth="1"/>
    <col min="10759" max="10767" width="16.140625" style="185" customWidth="1"/>
    <col min="10768" max="10768" width="21.5703125" style="185" customWidth="1"/>
    <col min="10769" max="10771" width="27.140625" style="185" bestFit="1" customWidth="1"/>
    <col min="10772" max="10772" width="17.7109375" style="185" bestFit="1" customWidth="1"/>
    <col min="10773" max="10773" width="14" style="185" bestFit="1" customWidth="1"/>
    <col min="10774" max="10774" width="17.42578125" style="185" bestFit="1" customWidth="1"/>
    <col min="10775" max="10775" width="14.28515625" style="185" bestFit="1" customWidth="1"/>
    <col min="10776" max="10776" width="17.42578125" style="185" bestFit="1" customWidth="1"/>
    <col min="10777" max="10777" width="14.28515625" style="185" bestFit="1" customWidth="1"/>
    <col min="10778" max="10778" width="17.42578125" style="185" bestFit="1" customWidth="1"/>
    <col min="10779" max="10779" width="14.28515625" style="185" bestFit="1" customWidth="1"/>
    <col min="10780" max="10780" width="17.7109375" style="185" bestFit="1" customWidth="1"/>
    <col min="10781" max="10781" width="14.5703125" style="185" bestFit="1" customWidth="1"/>
    <col min="10782" max="10782" width="17.42578125" style="185" bestFit="1" customWidth="1"/>
    <col min="10783" max="10783" width="14.28515625" style="185" bestFit="1" customWidth="1"/>
    <col min="10784" max="10784" width="17.42578125" style="185" bestFit="1" customWidth="1"/>
    <col min="10785" max="10785" width="14.28515625" style="185" bestFit="1" customWidth="1"/>
    <col min="10786" max="10786" width="15.42578125" style="185" bestFit="1" customWidth="1"/>
    <col min="10787" max="10787" width="12.42578125" style="185" bestFit="1" customWidth="1"/>
    <col min="10788" max="10788" width="15.140625" style="185" bestFit="1" customWidth="1"/>
    <col min="10789" max="10789" width="12.140625" style="185" bestFit="1" customWidth="1"/>
    <col min="10790" max="10790" width="14.42578125" style="185" bestFit="1" customWidth="1"/>
    <col min="10791" max="11008" width="11.42578125" style="185"/>
    <col min="11009" max="11009" width="2" style="185" customWidth="1"/>
    <col min="11010" max="11010" width="27.85546875" style="185" customWidth="1"/>
    <col min="11011" max="11011" width="27.140625" style="185" customWidth="1"/>
    <col min="11012" max="11013" width="16.140625" style="185" customWidth="1"/>
    <col min="11014" max="11014" width="22" style="185" customWidth="1"/>
    <col min="11015" max="11023" width="16.140625" style="185" customWidth="1"/>
    <col min="11024" max="11024" width="21.5703125" style="185" customWidth="1"/>
    <col min="11025" max="11027" width="27.140625" style="185" bestFit="1" customWidth="1"/>
    <col min="11028" max="11028" width="17.7109375" style="185" bestFit="1" customWidth="1"/>
    <col min="11029" max="11029" width="14" style="185" bestFit="1" customWidth="1"/>
    <col min="11030" max="11030" width="17.42578125" style="185" bestFit="1" customWidth="1"/>
    <col min="11031" max="11031" width="14.28515625" style="185" bestFit="1" customWidth="1"/>
    <col min="11032" max="11032" width="17.42578125" style="185" bestFit="1" customWidth="1"/>
    <col min="11033" max="11033" width="14.28515625" style="185" bestFit="1" customWidth="1"/>
    <col min="11034" max="11034" width="17.42578125" style="185" bestFit="1" customWidth="1"/>
    <col min="11035" max="11035" width="14.28515625" style="185" bestFit="1" customWidth="1"/>
    <col min="11036" max="11036" width="17.7109375" style="185" bestFit="1" customWidth="1"/>
    <col min="11037" max="11037" width="14.5703125" style="185" bestFit="1" customWidth="1"/>
    <col min="11038" max="11038" width="17.42578125" style="185" bestFit="1" customWidth="1"/>
    <col min="11039" max="11039" width="14.28515625" style="185" bestFit="1" customWidth="1"/>
    <col min="11040" max="11040" width="17.42578125" style="185" bestFit="1" customWidth="1"/>
    <col min="11041" max="11041" width="14.28515625" style="185" bestFit="1" customWidth="1"/>
    <col min="11042" max="11042" width="15.42578125" style="185" bestFit="1" customWidth="1"/>
    <col min="11043" max="11043" width="12.42578125" style="185" bestFit="1" customWidth="1"/>
    <col min="11044" max="11044" width="15.140625" style="185" bestFit="1" customWidth="1"/>
    <col min="11045" max="11045" width="12.140625" style="185" bestFit="1" customWidth="1"/>
    <col min="11046" max="11046" width="14.42578125" style="185" bestFit="1" customWidth="1"/>
    <col min="11047" max="11264" width="11.42578125" style="185"/>
    <col min="11265" max="11265" width="2" style="185" customWidth="1"/>
    <col min="11266" max="11266" width="27.85546875" style="185" customWidth="1"/>
    <col min="11267" max="11267" width="27.140625" style="185" customWidth="1"/>
    <col min="11268" max="11269" width="16.140625" style="185" customWidth="1"/>
    <col min="11270" max="11270" width="22" style="185" customWidth="1"/>
    <col min="11271" max="11279" width="16.140625" style="185" customWidth="1"/>
    <col min="11280" max="11280" width="21.5703125" style="185" customWidth="1"/>
    <col min="11281" max="11283" width="27.140625" style="185" bestFit="1" customWidth="1"/>
    <col min="11284" max="11284" width="17.7109375" style="185" bestFit="1" customWidth="1"/>
    <col min="11285" max="11285" width="14" style="185" bestFit="1" customWidth="1"/>
    <col min="11286" max="11286" width="17.42578125" style="185" bestFit="1" customWidth="1"/>
    <col min="11287" max="11287" width="14.28515625" style="185" bestFit="1" customWidth="1"/>
    <col min="11288" max="11288" width="17.42578125" style="185" bestFit="1" customWidth="1"/>
    <col min="11289" max="11289" width="14.28515625" style="185" bestFit="1" customWidth="1"/>
    <col min="11290" max="11290" width="17.42578125" style="185" bestFit="1" customWidth="1"/>
    <col min="11291" max="11291" width="14.28515625" style="185" bestFit="1" customWidth="1"/>
    <col min="11292" max="11292" width="17.7109375" style="185" bestFit="1" customWidth="1"/>
    <col min="11293" max="11293" width="14.5703125" style="185" bestFit="1" customWidth="1"/>
    <col min="11294" max="11294" width="17.42578125" style="185" bestFit="1" customWidth="1"/>
    <col min="11295" max="11295" width="14.28515625" style="185" bestFit="1" customWidth="1"/>
    <col min="11296" max="11296" width="17.42578125" style="185" bestFit="1" customWidth="1"/>
    <col min="11297" max="11297" width="14.28515625" style="185" bestFit="1" customWidth="1"/>
    <col min="11298" max="11298" width="15.42578125" style="185" bestFit="1" customWidth="1"/>
    <col min="11299" max="11299" width="12.42578125" style="185" bestFit="1" customWidth="1"/>
    <col min="11300" max="11300" width="15.140625" style="185" bestFit="1" customWidth="1"/>
    <col min="11301" max="11301" width="12.140625" style="185" bestFit="1" customWidth="1"/>
    <col min="11302" max="11302" width="14.42578125" style="185" bestFit="1" customWidth="1"/>
    <col min="11303" max="11520" width="11.42578125" style="185"/>
    <col min="11521" max="11521" width="2" style="185" customWidth="1"/>
    <col min="11522" max="11522" width="27.85546875" style="185" customWidth="1"/>
    <col min="11523" max="11523" width="27.140625" style="185" customWidth="1"/>
    <col min="11524" max="11525" width="16.140625" style="185" customWidth="1"/>
    <col min="11526" max="11526" width="22" style="185" customWidth="1"/>
    <col min="11527" max="11535" width="16.140625" style="185" customWidth="1"/>
    <col min="11536" max="11536" width="21.5703125" style="185" customWidth="1"/>
    <col min="11537" max="11539" width="27.140625" style="185" bestFit="1" customWidth="1"/>
    <col min="11540" max="11540" width="17.7109375" style="185" bestFit="1" customWidth="1"/>
    <col min="11541" max="11541" width="14" style="185" bestFit="1" customWidth="1"/>
    <col min="11542" max="11542" width="17.42578125" style="185" bestFit="1" customWidth="1"/>
    <col min="11543" max="11543" width="14.28515625" style="185" bestFit="1" customWidth="1"/>
    <col min="11544" max="11544" width="17.42578125" style="185" bestFit="1" customWidth="1"/>
    <col min="11545" max="11545" width="14.28515625" style="185" bestFit="1" customWidth="1"/>
    <col min="11546" max="11546" width="17.42578125" style="185" bestFit="1" customWidth="1"/>
    <col min="11547" max="11547" width="14.28515625" style="185" bestFit="1" customWidth="1"/>
    <col min="11548" max="11548" width="17.7109375" style="185" bestFit="1" customWidth="1"/>
    <col min="11549" max="11549" width="14.5703125" style="185" bestFit="1" customWidth="1"/>
    <col min="11550" max="11550" width="17.42578125" style="185" bestFit="1" customWidth="1"/>
    <col min="11551" max="11551" width="14.28515625" style="185" bestFit="1" customWidth="1"/>
    <col min="11552" max="11552" width="17.42578125" style="185" bestFit="1" customWidth="1"/>
    <col min="11553" max="11553" width="14.28515625" style="185" bestFit="1" customWidth="1"/>
    <col min="11554" max="11554" width="15.42578125" style="185" bestFit="1" customWidth="1"/>
    <col min="11555" max="11555" width="12.42578125" style="185" bestFit="1" customWidth="1"/>
    <col min="11556" max="11556" width="15.140625" style="185" bestFit="1" customWidth="1"/>
    <col min="11557" max="11557" width="12.140625" style="185" bestFit="1" customWidth="1"/>
    <col min="11558" max="11558" width="14.42578125" style="185" bestFit="1" customWidth="1"/>
    <col min="11559" max="11776" width="11.42578125" style="185"/>
    <col min="11777" max="11777" width="2" style="185" customWidth="1"/>
    <col min="11778" max="11778" width="27.85546875" style="185" customWidth="1"/>
    <col min="11779" max="11779" width="27.140625" style="185" customWidth="1"/>
    <col min="11780" max="11781" width="16.140625" style="185" customWidth="1"/>
    <col min="11782" max="11782" width="22" style="185" customWidth="1"/>
    <col min="11783" max="11791" width="16.140625" style="185" customWidth="1"/>
    <col min="11792" max="11792" width="21.5703125" style="185" customWidth="1"/>
    <col min="11793" max="11795" width="27.140625" style="185" bestFit="1" customWidth="1"/>
    <col min="11796" max="11796" width="17.7109375" style="185" bestFit="1" customWidth="1"/>
    <col min="11797" max="11797" width="14" style="185" bestFit="1" customWidth="1"/>
    <col min="11798" max="11798" width="17.42578125" style="185" bestFit="1" customWidth="1"/>
    <col min="11799" max="11799" width="14.28515625" style="185" bestFit="1" customWidth="1"/>
    <col min="11800" max="11800" width="17.42578125" style="185" bestFit="1" customWidth="1"/>
    <col min="11801" max="11801" width="14.28515625" style="185" bestFit="1" customWidth="1"/>
    <col min="11802" max="11802" width="17.42578125" style="185" bestFit="1" customWidth="1"/>
    <col min="11803" max="11803" width="14.28515625" style="185" bestFit="1" customWidth="1"/>
    <col min="11804" max="11804" width="17.7109375" style="185" bestFit="1" customWidth="1"/>
    <col min="11805" max="11805" width="14.5703125" style="185" bestFit="1" customWidth="1"/>
    <col min="11806" max="11806" width="17.42578125" style="185" bestFit="1" customWidth="1"/>
    <col min="11807" max="11807" width="14.28515625" style="185" bestFit="1" customWidth="1"/>
    <col min="11808" max="11808" width="17.42578125" style="185" bestFit="1" customWidth="1"/>
    <col min="11809" max="11809" width="14.28515625" style="185" bestFit="1" customWidth="1"/>
    <col min="11810" max="11810" width="15.42578125" style="185" bestFit="1" customWidth="1"/>
    <col min="11811" max="11811" width="12.42578125" style="185" bestFit="1" customWidth="1"/>
    <col min="11812" max="11812" width="15.140625" style="185" bestFit="1" customWidth="1"/>
    <col min="11813" max="11813" width="12.140625" style="185" bestFit="1" customWidth="1"/>
    <col min="11814" max="11814" width="14.42578125" style="185" bestFit="1" customWidth="1"/>
    <col min="11815" max="12032" width="11.42578125" style="185"/>
    <col min="12033" max="12033" width="2" style="185" customWidth="1"/>
    <col min="12034" max="12034" width="27.85546875" style="185" customWidth="1"/>
    <col min="12035" max="12035" width="27.140625" style="185" customWidth="1"/>
    <col min="12036" max="12037" width="16.140625" style="185" customWidth="1"/>
    <col min="12038" max="12038" width="22" style="185" customWidth="1"/>
    <col min="12039" max="12047" width="16.140625" style="185" customWidth="1"/>
    <col min="12048" max="12048" width="21.5703125" style="185" customWidth="1"/>
    <col min="12049" max="12051" width="27.140625" style="185" bestFit="1" customWidth="1"/>
    <col min="12052" max="12052" width="17.7109375" style="185" bestFit="1" customWidth="1"/>
    <col min="12053" max="12053" width="14" style="185" bestFit="1" customWidth="1"/>
    <col min="12054" max="12054" width="17.42578125" style="185" bestFit="1" customWidth="1"/>
    <col min="12055" max="12055" width="14.28515625" style="185" bestFit="1" customWidth="1"/>
    <col min="12056" max="12056" width="17.42578125" style="185" bestFit="1" customWidth="1"/>
    <col min="12057" max="12057" width="14.28515625" style="185" bestFit="1" customWidth="1"/>
    <col min="12058" max="12058" width="17.42578125" style="185" bestFit="1" customWidth="1"/>
    <col min="12059" max="12059" width="14.28515625" style="185" bestFit="1" customWidth="1"/>
    <col min="12060" max="12060" width="17.7109375" style="185" bestFit="1" customWidth="1"/>
    <col min="12061" max="12061" width="14.5703125" style="185" bestFit="1" customWidth="1"/>
    <col min="12062" max="12062" width="17.42578125" style="185" bestFit="1" customWidth="1"/>
    <col min="12063" max="12063" width="14.28515625" style="185" bestFit="1" customWidth="1"/>
    <col min="12064" max="12064" width="17.42578125" style="185" bestFit="1" customWidth="1"/>
    <col min="12065" max="12065" width="14.28515625" style="185" bestFit="1" customWidth="1"/>
    <col min="12066" max="12066" width="15.42578125" style="185" bestFit="1" customWidth="1"/>
    <col min="12067" max="12067" width="12.42578125" style="185" bestFit="1" customWidth="1"/>
    <col min="12068" max="12068" width="15.140625" style="185" bestFit="1" customWidth="1"/>
    <col min="12069" max="12069" width="12.140625" style="185" bestFit="1" customWidth="1"/>
    <col min="12070" max="12070" width="14.42578125" style="185" bestFit="1" customWidth="1"/>
    <col min="12071" max="12288" width="11.42578125" style="185"/>
    <col min="12289" max="12289" width="2" style="185" customWidth="1"/>
    <col min="12290" max="12290" width="27.85546875" style="185" customWidth="1"/>
    <col min="12291" max="12291" width="27.140625" style="185" customWidth="1"/>
    <col min="12292" max="12293" width="16.140625" style="185" customWidth="1"/>
    <col min="12294" max="12294" width="22" style="185" customWidth="1"/>
    <col min="12295" max="12303" width="16.140625" style="185" customWidth="1"/>
    <col min="12304" max="12304" width="21.5703125" style="185" customWidth="1"/>
    <col min="12305" max="12307" width="27.140625" style="185" bestFit="1" customWidth="1"/>
    <col min="12308" max="12308" width="17.7109375" style="185" bestFit="1" customWidth="1"/>
    <col min="12309" max="12309" width="14" style="185" bestFit="1" customWidth="1"/>
    <col min="12310" max="12310" width="17.42578125" style="185" bestFit="1" customWidth="1"/>
    <col min="12311" max="12311" width="14.28515625" style="185" bestFit="1" customWidth="1"/>
    <col min="12312" max="12312" width="17.42578125" style="185" bestFit="1" customWidth="1"/>
    <col min="12313" max="12313" width="14.28515625" style="185" bestFit="1" customWidth="1"/>
    <col min="12314" max="12314" width="17.42578125" style="185" bestFit="1" customWidth="1"/>
    <col min="12315" max="12315" width="14.28515625" style="185" bestFit="1" customWidth="1"/>
    <col min="12316" max="12316" width="17.7109375" style="185" bestFit="1" customWidth="1"/>
    <col min="12317" max="12317" width="14.5703125" style="185" bestFit="1" customWidth="1"/>
    <col min="12318" max="12318" width="17.42578125" style="185" bestFit="1" customWidth="1"/>
    <col min="12319" max="12319" width="14.28515625" style="185" bestFit="1" customWidth="1"/>
    <col min="12320" max="12320" width="17.42578125" style="185" bestFit="1" customWidth="1"/>
    <col min="12321" max="12321" width="14.28515625" style="185" bestFit="1" customWidth="1"/>
    <col min="12322" max="12322" width="15.42578125" style="185" bestFit="1" customWidth="1"/>
    <col min="12323" max="12323" width="12.42578125" style="185" bestFit="1" customWidth="1"/>
    <col min="12324" max="12324" width="15.140625" style="185" bestFit="1" customWidth="1"/>
    <col min="12325" max="12325" width="12.140625" style="185" bestFit="1" customWidth="1"/>
    <col min="12326" max="12326" width="14.42578125" style="185" bestFit="1" customWidth="1"/>
    <col min="12327" max="12544" width="11.42578125" style="185"/>
    <col min="12545" max="12545" width="2" style="185" customWidth="1"/>
    <col min="12546" max="12546" width="27.85546875" style="185" customWidth="1"/>
    <col min="12547" max="12547" width="27.140625" style="185" customWidth="1"/>
    <col min="12548" max="12549" width="16.140625" style="185" customWidth="1"/>
    <col min="12550" max="12550" width="22" style="185" customWidth="1"/>
    <col min="12551" max="12559" width="16.140625" style="185" customWidth="1"/>
    <col min="12560" max="12560" width="21.5703125" style="185" customWidth="1"/>
    <col min="12561" max="12563" width="27.140625" style="185" bestFit="1" customWidth="1"/>
    <col min="12564" max="12564" width="17.7109375" style="185" bestFit="1" customWidth="1"/>
    <col min="12565" max="12565" width="14" style="185" bestFit="1" customWidth="1"/>
    <col min="12566" max="12566" width="17.42578125" style="185" bestFit="1" customWidth="1"/>
    <col min="12567" max="12567" width="14.28515625" style="185" bestFit="1" customWidth="1"/>
    <col min="12568" max="12568" width="17.42578125" style="185" bestFit="1" customWidth="1"/>
    <col min="12569" max="12569" width="14.28515625" style="185" bestFit="1" customWidth="1"/>
    <col min="12570" max="12570" width="17.42578125" style="185" bestFit="1" customWidth="1"/>
    <col min="12571" max="12571" width="14.28515625" style="185" bestFit="1" customWidth="1"/>
    <col min="12572" max="12572" width="17.7109375" style="185" bestFit="1" customWidth="1"/>
    <col min="12573" max="12573" width="14.5703125" style="185" bestFit="1" customWidth="1"/>
    <col min="12574" max="12574" width="17.42578125" style="185" bestFit="1" customWidth="1"/>
    <col min="12575" max="12575" width="14.28515625" style="185" bestFit="1" customWidth="1"/>
    <col min="12576" max="12576" width="17.42578125" style="185" bestFit="1" customWidth="1"/>
    <col min="12577" max="12577" width="14.28515625" style="185" bestFit="1" customWidth="1"/>
    <col min="12578" max="12578" width="15.42578125" style="185" bestFit="1" customWidth="1"/>
    <col min="12579" max="12579" width="12.42578125" style="185" bestFit="1" customWidth="1"/>
    <col min="12580" max="12580" width="15.140625" style="185" bestFit="1" customWidth="1"/>
    <col min="12581" max="12581" width="12.140625" style="185" bestFit="1" customWidth="1"/>
    <col min="12582" max="12582" width="14.42578125" style="185" bestFit="1" customWidth="1"/>
    <col min="12583" max="12800" width="11.42578125" style="185"/>
    <col min="12801" max="12801" width="2" style="185" customWidth="1"/>
    <col min="12802" max="12802" width="27.85546875" style="185" customWidth="1"/>
    <col min="12803" max="12803" width="27.140625" style="185" customWidth="1"/>
    <col min="12804" max="12805" width="16.140625" style="185" customWidth="1"/>
    <col min="12806" max="12806" width="22" style="185" customWidth="1"/>
    <col min="12807" max="12815" width="16.140625" style="185" customWidth="1"/>
    <col min="12816" max="12816" width="21.5703125" style="185" customWidth="1"/>
    <col min="12817" max="12819" width="27.140625" style="185" bestFit="1" customWidth="1"/>
    <col min="12820" max="12820" width="17.7109375" style="185" bestFit="1" customWidth="1"/>
    <col min="12821" max="12821" width="14" style="185" bestFit="1" customWidth="1"/>
    <col min="12822" max="12822" width="17.42578125" style="185" bestFit="1" customWidth="1"/>
    <col min="12823" max="12823" width="14.28515625" style="185" bestFit="1" customWidth="1"/>
    <col min="12824" max="12824" width="17.42578125" style="185" bestFit="1" customWidth="1"/>
    <col min="12825" max="12825" width="14.28515625" style="185" bestFit="1" customWidth="1"/>
    <col min="12826" max="12826" width="17.42578125" style="185" bestFit="1" customWidth="1"/>
    <col min="12827" max="12827" width="14.28515625" style="185" bestFit="1" customWidth="1"/>
    <col min="12828" max="12828" width="17.7109375" style="185" bestFit="1" customWidth="1"/>
    <col min="12829" max="12829" width="14.5703125" style="185" bestFit="1" customWidth="1"/>
    <col min="12830" max="12830" width="17.42578125" style="185" bestFit="1" customWidth="1"/>
    <col min="12831" max="12831" width="14.28515625" style="185" bestFit="1" customWidth="1"/>
    <col min="12832" max="12832" width="17.42578125" style="185" bestFit="1" customWidth="1"/>
    <col min="12833" max="12833" width="14.28515625" style="185" bestFit="1" customWidth="1"/>
    <col min="12834" max="12834" width="15.42578125" style="185" bestFit="1" customWidth="1"/>
    <col min="12835" max="12835" width="12.42578125" style="185" bestFit="1" customWidth="1"/>
    <col min="12836" max="12836" width="15.140625" style="185" bestFit="1" customWidth="1"/>
    <col min="12837" max="12837" width="12.140625" style="185" bestFit="1" customWidth="1"/>
    <col min="12838" max="12838" width="14.42578125" style="185" bestFit="1" customWidth="1"/>
    <col min="12839" max="13056" width="11.42578125" style="185"/>
    <col min="13057" max="13057" width="2" style="185" customWidth="1"/>
    <col min="13058" max="13058" width="27.85546875" style="185" customWidth="1"/>
    <col min="13059" max="13059" width="27.140625" style="185" customWidth="1"/>
    <col min="13060" max="13061" width="16.140625" style="185" customWidth="1"/>
    <col min="13062" max="13062" width="22" style="185" customWidth="1"/>
    <col min="13063" max="13071" width="16.140625" style="185" customWidth="1"/>
    <col min="13072" max="13072" width="21.5703125" style="185" customWidth="1"/>
    <col min="13073" max="13075" width="27.140625" style="185" bestFit="1" customWidth="1"/>
    <col min="13076" max="13076" width="17.7109375" style="185" bestFit="1" customWidth="1"/>
    <col min="13077" max="13077" width="14" style="185" bestFit="1" customWidth="1"/>
    <col min="13078" max="13078" width="17.42578125" style="185" bestFit="1" customWidth="1"/>
    <col min="13079" max="13079" width="14.28515625" style="185" bestFit="1" customWidth="1"/>
    <col min="13080" max="13080" width="17.42578125" style="185" bestFit="1" customWidth="1"/>
    <col min="13081" max="13081" width="14.28515625" style="185" bestFit="1" customWidth="1"/>
    <col min="13082" max="13082" width="17.42578125" style="185" bestFit="1" customWidth="1"/>
    <col min="13083" max="13083" width="14.28515625" style="185" bestFit="1" customWidth="1"/>
    <col min="13084" max="13084" width="17.7109375" style="185" bestFit="1" customWidth="1"/>
    <col min="13085" max="13085" width="14.5703125" style="185" bestFit="1" customWidth="1"/>
    <col min="13086" max="13086" width="17.42578125" style="185" bestFit="1" customWidth="1"/>
    <col min="13087" max="13087" width="14.28515625" style="185" bestFit="1" customWidth="1"/>
    <col min="13088" max="13088" width="17.42578125" style="185" bestFit="1" customWidth="1"/>
    <col min="13089" max="13089" width="14.28515625" style="185" bestFit="1" customWidth="1"/>
    <col min="13090" max="13090" width="15.42578125" style="185" bestFit="1" customWidth="1"/>
    <col min="13091" max="13091" width="12.42578125" style="185" bestFit="1" customWidth="1"/>
    <col min="13092" max="13092" width="15.140625" style="185" bestFit="1" customWidth="1"/>
    <col min="13093" max="13093" width="12.140625" style="185" bestFit="1" customWidth="1"/>
    <col min="13094" max="13094" width="14.42578125" style="185" bestFit="1" customWidth="1"/>
    <col min="13095" max="13312" width="11.42578125" style="185"/>
    <col min="13313" max="13313" width="2" style="185" customWidth="1"/>
    <col min="13314" max="13314" width="27.85546875" style="185" customWidth="1"/>
    <col min="13315" max="13315" width="27.140625" style="185" customWidth="1"/>
    <col min="13316" max="13317" width="16.140625" style="185" customWidth="1"/>
    <col min="13318" max="13318" width="22" style="185" customWidth="1"/>
    <col min="13319" max="13327" width="16.140625" style="185" customWidth="1"/>
    <col min="13328" max="13328" width="21.5703125" style="185" customWidth="1"/>
    <col min="13329" max="13331" width="27.140625" style="185" bestFit="1" customWidth="1"/>
    <col min="13332" max="13332" width="17.7109375" style="185" bestFit="1" customWidth="1"/>
    <col min="13333" max="13333" width="14" style="185" bestFit="1" customWidth="1"/>
    <col min="13334" max="13334" width="17.42578125" style="185" bestFit="1" customWidth="1"/>
    <col min="13335" max="13335" width="14.28515625" style="185" bestFit="1" customWidth="1"/>
    <col min="13336" max="13336" width="17.42578125" style="185" bestFit="1" customWidth="1"/>
    <col min="13337" max="13337" width="14.28515625" style="185" bestFit="1" customWidth="1"/>
    <col min="13338" max="13338" width="17.42578125" style="185" bestFit="1" customWidth="1"/>
    <col min="13339" max="13339" width="14.28515625" style="185" bestFit="1" customWidth="1"/>
    <col min="13340" max="13340" width="17.7109375" style="185" bestFit="1" customWidth="1"/>
    <col min="13341" max="13341" width="14.5703125" style="185" bestFit="1" customWidth="1"/>
    <col min="13342" max="13342" width="17.42578125" style="185" bestFit="1" customWidth="1"/>
    <col min="13343" max="13343" width="14.28515625" style="185" bestFit="1" customWidth="1"/>
    <col min="13344" max="13344" width="17.42578125" style="185" bestFit="1" customWidth="1"/>
    <col min="13345" max="13345" width="14.28515625" style="185" bestFit="1" customWidth="1"/>
    <col min="13346" max="13346" width="15.42578125" style="185" bestFit="1" customWidth="1"/>
    <col min="13347" max="13347" width="12.42578125" style="185" bestFit="1" customWidth="1"/>
    <col min="13348" max="13348" width="15.140625" style="185" bestFit="1" customWidth="1"/>
    <col min="13349" max="13349" width="12.140625" style="185" bestFit="1" customWidth="1"/>
    <col min="13350" max="13350" width="14.42578125" style="185" bestFit="1" customWidth="1"/>
    <col min="13351" max="13568" width="11.42578125" style="185"/>
    <col min="13569" max="13569" width="2" style="185" customWidth="1"/>
    <col min="13570" max="13570" width="27.85546875" style="185" customWidth="1"/>
    <col min="13571" max="13571" width="27.140625" style="185" customWidth="1"/>
    <col min="13572" max="13573" width="16.140625" style="185" customWidth="1"/>
    <col min="13574" max="13574" width="22" style="185" customWidth="1"/>
    <col min="13575" max="13583" width="16.140625" style="185" customWidth="1"/>
    <col min="13584" max="13584" width="21.5703125" style="185" customWidth="1"/>
    <col min="13585" max="13587" width="27.140625" style="185" bestFit="1" customWidth="1"/>
    <col min="13588" max="13588" width="17.7109375" style="185" bestFit="1" customWidth="1"/>
    <col min="13589" max="13589" width="14" style="185" bestFit="1" customWidth="1"/>
    <col min="13590" max="13590" width="17.42578125" style="185" bestFit="1" customWidth="1"/>
    <col min="13591" max="13591" width="14.28515625" style="185" bestFit="1" customWidth="1"/>
    <col min="13592" max="13592" width="17.42578125" style="185" bestFit="1" customWidth="1"/>
    <col min="13593" max="13593" width="14.28515625" style="185" bestFit="1" customWidth="1"/>
    <col min="13594" max="13594" width="17.42578125" style="185" bestFit="1" customWidth="1"/>
    <col min="13595" max="13595" width="14.28515625" style="185" bestFit="1" customWidth="1"/>
    <col min="13596" max="13596" width="17.7109375" style="185" bestFit="1" customWidth="1"/>
    <col min="13597" max="13597" width="14.5703125" style="185" bestFit="1" customWidth="1"/>
    <col min="13598" max="13598" width="17.42578125" style="185" bestFit="1" customWidth="1"/>
    <col min="13599" max="13599" width="14.28515625" style="185" bestFit="1" customWidth="1"/>
    <col min="13600" max="13600" width="17.42578125" style="185" bestFit="1" customWidth="1"/>
    <col min="13601" max="13601" width="14.28515625" style="185" bestFit="1" customWidth="1"/>
    <col min="13602" max="13602" width="15.42578125" style="185" bestFit="1" customWidth="1"/>
    <col min="13603" max="13603" width="12.42578125" style="185" bestFit="1" customWidth="1"/>
    <col min="13604" max="13604" width="15.140625" style="185" bestFit="1" customWidth="1"/>
    <col min="13605" max="13605" width="12.140625" style="185" bestFit="1" customWidth="1"/>
    <col min="13606" max="13606" width="14.42578125" style="185" bestFit="1" customWidth="1"/>
    <col min="13607" max="13824" width="11.42578125" style="185"/>
    <col min="13825" max="13825" width="2" style="185" customWidth="1"/>
    <col min="13826" max="13826" width="27.85546875" style="185" customWidth="1"/>
    <col min="13827" max="13827" width="27.140625" style="185" customWidth="1"/>
    <col min="13828" max="13829" width="16.140625" style="185" customWidth="1"/>
    <col min="13830" max="13830" width="22" style="185" customWidth="1"/>
    <col min="13831" max="13839" width="16.140625" style="185" customWidth="1"/>
    <col min="13840" max="13840" width="21.5703125" style="185" customWidth="1"/>
    <col min="13841" max="13843" width="27.140625" style="185" bestFit="1" customWidth="1"/>
    <col min="13844" max="13844" width="17.7109375" style="185" bestFit="1" customWidth="1"/>
    <col min="13845" max="13845" width="14" style="185" bestFit="1" customWidth="1"/>
    <col min="13846" max="13846" width="17.42578125" style="185" bestFit="1" customWidth="1"/>
    <col min="13847" max="13847" width="14.28515625" style="185" bestFit="1" customWidth="1"/>
    <col min="13848" max="13848" width="17.42578125" style="185" bestFit="1" customWidth="1"/>
    <col min="13849" max="13849" width="14.28515625" style="185" bestFit="1" customWidth="1"/>
    <col min="13850" max="13850" width="17.42578125" style="185" bestFit="1" customWidth="1"/>
    <col min="13851" max="13851" width="14.28515625" style="185" bestFit="1" customWidth="1"/>
    <col min="13852" max="13852" width="17.7109375" style="185" bestFit="1" customWidth="1"/>
    <col min="13853" max="13853" width="14.5703125" style="185" bestFit="1" customWidth="1"/>
    <col min="13854" max="13854" width="17.42578125" style="185" bestFit="1" customWidth="1"/>
    <col min="13855" max="13855" width="14.28515625" style="185" bestFit="1" customWidth="1"/>
    <col min="13856" max="13856" width="17.42578125" style="185" bestFit="1" customWidth="1"/>
    <col min="13857" max="13857" width="14.28515625" style="185" bestFit="1" customWidth="1"/>
    <col min="13858" max="13858" width="15.42578125" style="185" bestFit="1" customWidth="1"/>
    <col min="13859" max="13859" width="12.42578125" style="185" bestFit="1" customWidth="1"/>
    <col min="13860" max="13860" width="15.140625" style="185" bestFit="1" customWidth="1"/>
    <col min="13861" max="13861" width="12.140625" style="185" bestFit="1" customWidth="1"/>
    <col min="13862" max="13862" width="14.42578125" style="185" bestFit="1" customWidth="1"/>
    <col min="13863" max="14080" width="11.42578125" style="185"/>
    <col min="14081" max="14081" width="2" style="185" customWidth="1"/>
    <col min="14082" max="14082" width="27.85546875" style="185" customWidth="1"/>
    <col min="14083" max="14083" width="27.140625" style="185" customWidth="1"/>
    <col min="14084" max="14085" width="16.140625" style="185" customWidth="1"/>
    <col min="14086" max="14086" width="22" style="185" customWidth="1"/>
    <col min="14087" max="14095" width="16.140625" style="185" customWidth="1"/>
    <col min="14096" max="14096" width="21.5703125" style="185" customWidth="1"/>
    <col min="14097" max="14099" width="27.140625" style="185" bestFit="1" customWidth="1"/>
    <col min="14100" max="14100" width="17.7109375" style="185" bestFit="1" customWidth="1"/>
    <col min="14101" max="14101" width="14" style="185" bestFit="1" customWidth="1"/>
    <col min="14102" max="14102" width="17.42578125" style="185" bestFit="1" customWidth="1"/>
    <col min="14103" max="14103" width="14.28515625" style="185" bestFit="1" customWidth="1"/>
    <col min="14104" max="14104" width="17.42578125" style="185" bestFit="1" customWidth="1"/>
    <col min="14105" max="14105" width="14.28515625" style="185" bestFit="1" customWidth="1"/>
    <col min="14106" max="14106" width="17.42578125" style="185" bestFit="1" customWidth="1"/>
    <col min="14107" max="14107" width="14.28515625" style="185" bestFit="1" customWidth="1"/>
    <col min="14108" max="14108" width="17.7109375" style="185" bestFit="1" customWidth="1"/>
    <col min="14109" max="14109" width="14.5703125" style="185" bestFit="1" customWidth="1"/>
    <col min="14110" max="14110" width="17.42578125" style="185" bestFit="1" customWidth="1"/>
    <col min="14111" max="14111" width="14.28515625" style="185" bestFit="1" customWidth="1"/>
    <col min="14112" max="14112" width="17.42578125" style="185" bestFit="1" customWidth="1"/>
    <col min="14113" max="14113" width="14.28515625" style="185" bestFit="1" customWidth="1"/>
    <col min="14114" max="14114" width="15.42578125" style="185" bestFit="1" customWidth="1"/>
    <col min="14115" max="14115" width="12.42578125" style="185" bestFit="1" customWidth="1"/>
    <col min="14116" max="14116" width="15.140625" style="185" bestFit="1" customWidth="1"/>
    <col min="14117" max="14117" width="12.140625" style="185" bestFit="1" customWidth="1"/>
    <col min="14118" max="14118" width="14.42578125" style="185" bestFit="1" customWidth="1"/>
    <col min="14119" max="14336" width="11.42578125" style="185"/>
    <col min="14337" max="14337" width="2" style="185" customWidth="1"/>
    <col min="14338" max="14338" width="27.85546875" style="185" customWidth="1"/>
    <col min="14339" max="14339" width="27.140625" style="185" customWidth="1"/>
    <col min="14340" max="14341" width="16.140625" style="185" customWidth="1"/>
    <col min="14342" max="14342" width="22" style="185" customWidth="1"/>
    <col min="14343" max="14351" width="16.140625" style="185" customWidth="1"/>
    <col min="14352" max="14352" width="21.5703125" style="185" customWidth="1"/>
    <col min="14353" max="14355" width="27.140625" style="185" bestFit="1" customWidth="1"/>
    <col min="14356" max="14356" width="17.7109375" style="185" bestFit="1" customWidth="1"/>
    <col min="14357" max="14357" width="14" style="185" bestFit="1" customWidth="1"/>
    <col min="14358" max="14358" width="17.42578125" style="185" bestFit="1" customWidth="1"/>
    <col min="14359" max="14359" width="14.28515625" style="185" bestFit="1" customWidth="1"/>
    <col min="14360" max="14360" width="17.42578125" style="185" bestFit="1" customWidth="1"/>
    <col min="14361" max="14361" width="14.28515625" style="185" bestFit="1" customWidth="1"/>
    <col min="14362" max="14362" width="17.42578125" style="185" bestFit="1" customWidth="1"/>
    <col min="14363" max="14363" width="14.28515625" style="185" bestFit="1" customWidth="1"/>
    <col min="14364" max="14364" width="17.7109375" style="185" bestFit="1" customWidth="1"/>
    <col min="14365" max="14365" width="14.5703125" style="185" bestFit="1" customWidth="1"/>
    <col min="14366" max="14366" width="17.42578125" style="185" bestFit="1" customWidth="1"/>
    <col min="14367" max="14367" width="14.28515625" style="185" bestFit="1" customWidth="1"/>
    <col min="14368" max="14368" width="17.42578125" style="185" bestFit="1" customWidth="1"/>
    <col min="14369" max="14369" width="14.28515625" style="185" bestFit="1" customWidth="1"/>
    <col min="14370" max="14370" width="15.42578125" style="185" bestFit="1" customWidth="1"/>
    <col min="14371" max="14371" width="12.42578125" style="185" bestFit="1" customWidth="1"/>
    <col min="14372" max="14372" width="15.140625" style="185" bestFit="1" customWidth="1"/>
    <col min="14373" max="14373" width="12.140625" style="185" bestFit="1" customWidth="1"/>
    <col min="14374" max="14374" width="14.42578125" style="185" bestFit="1" customWidth="1"/>
    <col min="14375" max="14592" width="11.42578125" style="185"/>
    <col min="14593" max="14593" width="2" style="185" customWidth="1"/>
    <col min="14594" max="14594" width="27.85546875" style="185" customWidth="1"/>
    <col min="14595" max="14595" width="27.140625" style="185" customWidth="1"/>
    <col min="14596" max="14597" width="16.140625" style="185" customWidth="1"/>
    <col min="14598" max="14598" width="22" style="185" customWidth="1"/>
    <col min="14599" max="14607" width="16.140625" style="185" customWidth="1"/>
    <col min="14608" max="14608" width="21.5703125" style="185" customWidth="1"/>
    <col min="14609" max="14611" width="27.140625" style="185" bestFit="1" customWidth="1"/>
    <col min="14612" max="14612" width="17.7109375" style="185" bestFit="1" customWidth="1"/>
    <col min="14613" max="14613" width="14" style="185" bestFit="1" customWidth="1"/>
    <col min="14614" max="14614" width="17.42578125" style="185" bestFit="1" customWidth="1"/>
    <col min="14615" max="14615" width="14.28515625" style="185" bestFit="1" customWidth="1"/>
    <col min="14616" max="14616" width="17.42578125" style="185" bestFit="1" customWidth="1"/>
    <col min="14617" max="14617" width="14.28515625" style="185" bestFit="1" customWidth="1"/>
    <col min="14618" max="14618" width="17.42578125" style="185" bestFit="1" customWidth="1"/>
    <col min="14619" max="14619" width="14.28515625" style="185" bestFit="1" customWidth="1"/>
    <col min="14620" max="14620" width="17.7109375" style="185" bestFit="1" customWidth="1"/>
    <col min="14621" max="14621" width="14.5703125" style="185" bestFit="1" customWidth="1"/>
    <col min="14622" max="14622" width="17.42578125" style="185" bestFit="1" customWidth="1"/>
    <col min="14623" max="14623" width="14.28515625" style="185" bestFit="1" customWidth="1"/>
    <col min="14624" max="14624" width="17.42578125" style="185" bestFit="1" customWidth="1"/>
    <col min="14625" max="14625" width="14.28515625" style="185" bestFit="1" customWidth="1"/>
    <col min="14626" max="14626" width="15.42578125" style="185" bestFit="1" customWidth="1"/>
    <col min="14627" max="14627" width="12.42578125" style="185" bestFit="1" customWidth="1"/>
    <col min="14628" max="14628" width="15.140625" style="185" bestFit="1" customWidth="1"/>
    <col min="14629" max="14629" width="12.140625" style="185" bestFit="1" customWidth="1"/>
    <col min="14630" max="14630" width="14.42578125" style="185" bestFit="1" customWidth="1"/>
    <col min="14631" max="14848" width="11.42578125" style="185"/>
    <col min="14849" max="14849" width="2" style="185" customWidth="1"/>
    <col min="14850" max="14850" width="27.85546875" style="185" customWidth="1"/>
    <col min="14851" max="14851" width="27.140625" style="185" customWidth="1"/>
    <col min="14852" max="14853" width="16.140625" style="185" customWidth="1"/>
    <col min="14854" max="14854" width="22" style="185" customWidth="1"/>
    <col min="14855" max="14863" width="16.140625" style="185" customWidth="1"/>
    <col min="14864" max="14864" width="21.5703125" style="185" customWidth="1"/>
    <col min="14865" max="14867" width="27.140625" style="185" bestFit="1" customWidth="1"/>
    <col min="14868" max="14868" width="17.7109375" style="185" bestFit="1" customWidth="1"/>
    <col min="14869" max="14869" width="14" style="185" bestFit="1" customWidth="1"/>
    <col min="14870" max="14870" width="17.42578125" style="185" bestFit="1" customWidth="1"/>
    <col min="14871" max="14871" width="14.28515625" style="185" bestFit="1" customWidth="1"/>
    <col min="14872" max="14872" width="17.42578125" style="185" bestFit="1" customWidth="1"/>
    <col min="14873" max="14873" width="14.28515625" style="185" bestFit="1" customWidth="1"/>
    <col min="14874" max="14874" width="17.42578125" style="185" bestFit="1" customWidth="1"/>
    <col min="14875" max="14875" width="14.28515625" style="185" bestFit="1" customWidth="1"/>
    <col min="14876" max="14876" width="17.7109375" style="185" bestFit="1" customWidth="1"/>
    <col min="14877" max="14877" width="14.5703125" style="185" bestFit="1" customWidth="1"/>
    <col min="14878" max="14878" width="17.42578125" style="185" bestFit="1" customWidth="1"/>
    <col min="14879" max="14879" width="14.28515625" style="185" bestFit="1" customWidth="1"/>
    <col min="14880" max="14880" width="17.42578125" style="185" bestFit="1" customWidth="1"/>
    <col min="14881" max="14881" width="14.28515625" style="185" bestFit="1" customWidth="1"/>
    <col min="14882" max="14882" width="15.42578125" style="185" bestFit="1" customWidth="1"/>
    <col min="14883" max="14883" width="12.42578125" style="185" bestFit="1" customWidth="1"/>
    <col min="14884" max="14884" width="15.140625" style="185" bestFit="1" customWidth="1"/>
    <col min="14885" max="14885" width="12.140625" style="185" bestFit="1" customWidth="1"/>
    <col min="14886" max="14886" width="14.42578125" style="185" bestFit="1" customWidth="1"/>
    <col min="14887" max="15104" width="11.42578125" style="185"/>
    <col min="15105" max="15105" width="2" style="185" customWidth="1"/>
    <col min="15106" max="15106" width="27.85546875" style="185" customWidth="1"/>
    <col min="15107" max="15107" width="27.140625" style="185" customWidth="1"/>
    <col min="15108" max="15109" width="16.140625" style="185" customWidth="1"/>
    <col min="15110" max="15110" width="22" style="185" customWidth="1"/>
    <col min="15111" max="15119" width="16.140625" style="185" customWidth="1"/>
    <col min="15120" max="15120" width="21.5703125" style="185" customWidth="1"/>
    <col min="15121" max="15123" width="27.140625" style="185" bestFit="1" customWidth="1"/>
    <col min="15124" max="15124" width="17.7109375" style="185" bestFit="1" customWidth="1"/>
    <col min="15125" max="15125" width="14" style="185" bestFit="1" customWidth="1"/>
    <col min="15126" max="15126" width="17.42578125" style="185" bestFit="1" customWidth="1"/>
    <col min="15127" max="15127" width="14.28515625" style="185" bestFit="1" customWidth="1"/>
    <col min="15128" max="15128" width="17.42578125" style="185" bestFit="1" customWidth="1"/>
    <col min="15129" max="15129" width="14.28515625" style="185" bestFit="1" customWidth="1"/>
    <col min="15130" max="15130" width="17.42578125" style="185" bestFit="1" customWidth="1"/>
    <col min="15131" max="15131" width="14.28515625" style="185" bestFit="1" customWidth="1"/>
    <col min="15132" max="15132" width="17.7109375" style="185" bestFit="1" customWidth="1"/>
    <col min="15133" max="15133" width="14.5703125" style="185" bestFit="1" customWidth="1"/>
    <col min="15134" max="15134" width="17.42578125" style="185" bestFit="1" customWidth="1"/>
    <col min="15135" max="15135" width="14.28515625" style="185" bestFit="1" customWidth="1"/>
    <col min="15136" max="15136" width="17.42578125" style="185" bestFit="1" customWidth="1"/>
    <col min="15137" max="15137" width="14.28515625" style="185" bestFit="1" customWidth="1"/>
    <col min="15138" max="15138" width="15.42578125" style="185" bestFit="1" customWidth="1"/>
    <col min="15139" max="15139" width="12.42578125" style="185" bestFit="1" customWidth="1"/>
    <col min="15140" max="15140" width="15.140625" style="185" bestFit="1" customWidth="1"/>
    <col min="15141" max="15141" width="12.140625" style="185" bestFit="1" customWidth="1"/>
    <col min="15142" max="15142" width="14.42578125" style="185" bestFit="1" customWidth="1"/>
    <col min="15143" max="15360" width="11.42578125" style="185"/>
    <col min="15361" max="15361" width="2" style="185" customWidth="1"/>
    <col min="15362" max="15362" width="27.85546875" style="185" customWidth="1"/>
    <col min="15363" max="15363" width="27.140625" style="185" customWidth="1"/>
    <col min="15364" max="15365" width="16.140625" style="185" customWidth="1"/>
    <col min="15366" max="15366" width="22" style="185" customWidth="1"/>
    <col min="15367" max="15375" width="16.140625" style="185" customWidth="1"/>
    <col min="15376" max="15376" width="21.5703125" style="185" customWidth="1"/>
    <col min="15377" max="15379" width="27.140625" style="185" bestFit="1" customWidth="1"/>
    <col min="15380" max="15380" width="17.7109375" style="185" bestFit="1" customWidth="1"/>
    <col min="15381" max="15381" width="14" style="185" bestFit="1" customWidth="1"/>
    <col min="15382" max="15382" width="17.42578125" style="185" bestFit="1" customWidth="1"/>
    <col min="15383" max="15383" width="14.28515625" style="185" bestFit="1" customWidth="1"/>
    <col min="15384" max="15384" width="17.42578125" style="185" bestFit="1" customWidth="1"/>
    <col min="15385" max="15385" width="14.28515625" style="185" bestFit="1" customWidth="1"/>
    <col min="15386" max="15386" width="17.42578125" style="185" bestFit="1" customWidth="1"/>
    <col min="15387" max="15387" width="14.28515625" style="185" bestFit="1" customWidth="1"/>
    <col min="15388" max="15388" width="17.7109375" style="185" bestFit="1" customWidth="1"/>
    <col min="15389" max="15389" width="14.5703125" style="185" bestFit="1" customWidth="1"/>
    <col min="15390" max="15390" width="17.42578125" style="185" bestFit="1" customWidth="1"/>
    <col min="15391" max="15391" width="14.28515625" style="185" bestFit="1" customWidth="1"/>
    <col min="15392" max="15392" width="17.42578125" style="185" bestFit="1" customWidth="1"/>
    <col min="15393" max="15393" width="14.28515625" style="185" bestFit="1" customWidth="1"/>
    <col min="15394" max="15394" width="15.42578125" style="185" bestFit="1" customWidth="1"/>
    <col min="15395" max="15395" width="12.42578125" style="185" bestFit="1" customWidth="1"/>
    <col min="15396" max="15396" width="15.140625" style="185" bestFit="1" customWidth="1"/>
    <col min="15397" max="15397" width="12.140625" style="185" bestFit="1" customWidth="1"/>
    <col min="15398" max="15398" width="14.42578125" style="185" bestFit="1" customWidth="1"/>
    <col min="15399" max="15616" width="11.42578125" style="185"/>
    <col min="15617" max="15617" width="2" style="185" customWidth="1"/>
    <col min="15618" max="15618" width="27.85546875" style="185" customWidth="1"/>
    <col min="15619" max="15619" width="27.140625" style="185" customWidth="1"/>
    <col min="15620" max="15621" width="16.140625" style="185" customWidth="1"/>
    <col min="15622" max="15622" width="22" style="185" customWidth="1"/>
    <col min="15623" max="15631" width="16.140625" style="185" customWidth="1"/>
    <col min="15632" max="15632" width="21.5703125" style="185" customWidth="1"/>
    <col min="15633" max="15635" width="27.140625" style="185" bestFit="1" customWidth="1"/>
    <col min="15636" max="15636" width="17.7109375" style="185" bestFit="1" customWidth="1"/>
    <col min="15637" max="15637" width="14" style="185" bestFit="1" customWidth="1"/>
    <col min="15638" max="15638" width="17.42578125" style="185" bestFit="1" customWidth="1"/>
    <col min="15639" max="15639" width="14.28515625" style="185" bestFit="1" customWidth="1"/>
    <col min="15640" max="15640" width="17.42578125" style="185" bestFit="1" customWidth="1"/>
    <col min="15641" max="15641" width="14.28515625" style="185" bestFit="1" customWidth="1"/>
    <col min="15642" max="15642" width="17.42578125" style="185" bestFit="1" customWidth="1"/>
    <col min="15643" max="15643" width="14.28515625" style="185" bestFit="1" customWidth="1"/>
    <col min="15644" max="15644" width="17.7109375" style="185" bestFit="1" customWidth="1"/>
    <col min="15645" max="15645" width="14.5703125" style="185" bestFit="1" customWidth="1"/>
    <col min="15646" max="15646" width="17.42578125" style="185" bestFit="1" customWidth="1"/>
    <col min="15647" max="15647" width="14.28515625" style="185" bestFit="1" customWidth="1"/>
    <col min="15648" max="15648" width="17.42578125" style="185" bestFit="1" customWidth="1"/>
    <col min="15649" max="15649" width="14.28515625" style="185" bestFit="1" customWidth="1"/>
    <col min="15650" max="15650" width="15.42578125" style="185" bestFit="1" customWidth="1"/>
    <col min="15651" max="15651" width="12.42578125" style="185" bestFit="1" customWidth="1"/>
    <col min="15652" max="15652" width="15.140625" style="185" bestFit="1" customWidth="1"/>
    <col min="15653" max="15653" width="12.140625" style="185" bestFit="1" customWidth="1"/>
    <col min="15654" max="15654" width="14.42578125" style="185" bestFit="1" customWidth="1"/>
    <col min="15655" max="15872" width="11.42578125" style="185"/>
    <col min="15873" max="15873" width="2" style="185" customWidth="1"/>
    <col min="15874" max="15874" width="27.85546875" style="185" customWidth="1"/>
    <col min="15875" max="15875" width="27.140625" style="185" customWidth="1"/>
    <col min="15876" max="15877" width="16.140625" style="185" customWidth="1"/>
    <col min="15878" max="15878" width="22" style="185" customWidth="1"/>
    <col min="15879" max="15887" width="16.140625" style="185" customWidth="1"/>
    <col min="15888" max="15888" width="21.5703125" style="185" customWidth="1"/>
    <col min="15889" max="15891" width="27.140625" style="185" bestFit="1" customWidth="1"/>
    <col min="15892" max="15892" width="17.7109375" style="185" bestFit="1" customWidth="1"/>
    <col min="15893" max="15893" width="14" style="185" bestFit="1" customWidth="1"/>
    <col min="15894" max="15894" width="17.42578125" style="185" bestFit="1" customWidth="1"/>
    <col min="15895" max="15895" width="14.28515625" style="185" bestFit="1" customWidth="1"/>
    <col min="15896" max="15896" width="17.42578125" style="185" bestFit="1" customWidth="1"/>
    <col min="15897" max="15897" width="14.28515625" style="185" bestFit="1" customWidth="1"/>
    <col min="15898" max="15898" width="17.42578125" style="185" bestFit="1" customWidth="1"/>
    <col min="15899" max="15899" width="14.28515625" style="185" bestFit="1" customWidth="1"/>
    <col min="15900" max="15900" width="17.7109375" style="185" bestFit="1" customWidth="1"/>
    <col min="15901" max="15901" width="14.5703125" style="185" bestFit="1" customWidth="1"/>
    <col min="15902" max="15902" width="17.42578125" style="185" bestFit="1" customWidth="1"/>
    <col min="15903" max="15903" width="14.28515625" style="185" bestFit="1" customWidth="1"/>
    <col min="15904" max="15904" width="17.42578125" style="185" bestFit="1" customWidth="1"/>
    <col min="15905" max="15905" width="14.28515625" style="185" bestFit="1" customWidth="1"/>
    <col min="15906" max="15906" width="15.42578125" style="185" bestFit="1" customWidth="1"/>
    <col min="15907" max="15907" width="12.42578125" style="185" bestFit="1" customWidth="1"/>
    <col min="15908" max="15908" width="15.140625" style="185" bestFit="1" customWidth="1"/>
    <col min="15909" max="15909" width="12.140625" style="185" bestFit="1" customWidth="1"/>
    <col min="15910" max="15910" width="14.42578125" style="185" bestFit="1" customWidth="1"/>
    <col min="15911" max="16128" width="11.42578125" style="185"/>
    <col min="16129" max="16129" width="2" style="185" customWidth="1"/>
    <col min="16130" max="16130" width="27.85546875" style="185" customWidth="1"/>
    <col min="16131" max="16131" width="27.140625" style="185" customWidth="1"/>
    <col min="16132" max="16133" width="16.140625" style="185" customWidth="1"/>
    <col min="16134" max="16134" width="22" style="185" customWidth="1"/>
    <col min="16135" max="16143" width="16.140625" style="185" customWidth="1"/>
    <col min="16144" max="16144" width="21.5703125" style="185" customWidth="1"/>
    <col min="16145" max="16147" width="27.140625" style="185" bestFit="1" customWidth="1"/>
    <col min="16148" max="16148" width="17.7109375" style="185" bestFit="1" customWidth="1"/>
    <col min="16149" max="16149" width="14" style="185" bestFit="1" customWidth="1"/>
    <col min="16150" max="16150" width="17.42578125" style="185" bestFit="1" customWidth="1"/>
    <col min="16151" max="16151" width="14.28515625" style="185" bestFit="1" customWidth="1"/>
    <col min="16152" max="16152" width="17.42578125" style="185" bestFit="1" customWidth="1"/>
    <col min="16153" max="16153" width="14.28515625" style="185" bestFit="1" customWidth="1"/>
    <col min="16154" max="16154" width="17.42578125" style="185" bestFit="1" customWidth="1"/>
    <col min="16155" max="16155" width="14.28515625" style="185" bestFit="1" customWidth="1"/>
    <col min="16156" max="16156" width="17.7109375" style="185" bestFit="1" customWidth="1"/>
    <col min="16157" max="16157" width="14.5703125" style="185" bestFit="1" customWidth="1"/>
    <col min="16158" max="16158" width="17.42578125" style="185" bestFit="1" customWidth="1"/>
    <col min="16159" max="16159" width="14.28515625" style="185" bestFit="1" customWidth="1"/>
    <col min="16160" max="16160" width="17.42578125" style="185" bestFit="1" customWidth="1"/>
    <col min="16161" max="16161" width="14.28515625" style="185" bestFit="1" customWidth="1"/>
    <col min="16162" max="16162" width="15.42578125" style="185" bestFit="1" customWidth="1"/>
    <col min="16163" max="16163" width="12.42578125" style="185" bestFit="1" customWidth="1"/>
    <col min="16164" max="16164" width="15.140625" style="185" bestFit="1" customWidth="1"/>
    <col min="16165" max="16165" width="12.140625" style="185" bestFit="1" customWidth="1"/>
    <col min="16166" max="16166" width="14.42578125" style="185" bestFit="1" customWidth="1"/>
    <col min="16167" max="16384" width="11.42578125" style="185"/>
  </cols>
  <sheetData>
    <row r="1" spans="1:41" s="183" customFormat="1" ht="24.75" customHeight="1" x14ac:dyDescent="0.2">
      <c r="A1" s="182"/>
      <c r="B1" s="392" t="s">
        <v>76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</row>
    <row r="2" spans="1:41" s="184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3" t="s">
        <v>32</v>
      </c>
      <c r="C3" s="395" t="s">
        <v>33</v>
      </c>
      <c r="D3" s="397" t="s">
        <v>34</v>
      </c>
      <c r="E3" s="398"/>
      <c r="F3" s="409"/>
      <c r="G3" s="401" t="s">
        <v>35</v>
      </c>
      <c r="H3" s="401"/>
      <c r="I3" s="401"/>
      <c r="J3" s="401"/>
      <c r="K3" s="401"/>
      <c r="L3" s="401"/>
      <c r="M3" s="401"/>
      <c r="N3" s="401"/>
      <c r="O3" s="402"/>
    </row>
    <row r="4" spans="1:41" ht="116.1" customHeight="1" thickBot="1" x14ac:dyDescent="0.25">
      <c r="B4" s="394"/>
      <c r="C4" s="396"/>
      <c r="D4" s="16" t="s">
        <v>36</v>
      </c>
      <c r="E4" s="17" t="s">
        <v>37</v>
      </c>
      <c r="F4" s="186" t="s">
        <v>38</v>
      </c>
      <c r="G4" s="187" t="s">
        <v>39</v>
      </c>
      <c r="H4" s="21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3" t="s">
        <v>46</v>
      </c>
      <c r="C5" s="24" t="s">
        <v>47</v>
      </c>
      <c r="D5" s="25">
        <f>E5+F5</f>
        <v>127854013.71889997</v>
      </c>
      <c r="E5" s="26">
        <v>18966489.675000001</v>
      </c>
      <c r="F5" s="29">
        <v>108887524.04389997</v>
      </c>
      <c r="G5" s="188">
        <v>3884.85</v>
      </c>
      <c r="H5" s="189">
        <v>395.41</v>
      </c>
      <c r="I5" s="189">
        <v>21532.226200000001</v>
      </c>
      <c r="J5" s="189">
        <v>56707.922473000006</v>
      </c>
      <c r="K5" s="189">
        <v>18020844.189999994</v>
      </c>
      <c r="L5" s="189">
        <v>3564.3</v>
      </c>
      <c r="M5" s="189">
        <f>K5-L5</f>
        <v>18017279.889999993</v>
      </c>
      <c r="N5" s="189">
        <v>842.69243999999992</v>
      </c>
      <c r="O5" s="190">
        <v>45.90547999999999</v>
      </c>
    </row>
    <row r="6" spans="1:41" ht="12.75" x14ac:dyDescent="0.2">
      <c r="B6" s="385"/>
      <c r="C6" s="30" t="s">
        <v>48</v>
      </c>
      <c r="D6" s="31">
        <f>E6+F6</f>
        <v>196145136.69279999</v>
      </c>
      <c r="E6" s="32">
        <v>34328119.986999996</v>
      </c>
      <c r="F6" s="35">
        <v>161817016.7058</v>
      </c>
      <c r="G6" s="79">
        <v>41432.699999999997</v>
      </c>
      <c r="H6" s="87">
        <v>14994.619999999999</v>
      </c>
      <c r="I6" s="87">
        <v>11424.939999999999</v>
      </c>
      <c r="J6" s="87">
        <v>84708.68</v>
      </c>
      <c r="K6" s="87">
        <v>29789998.200000003</v>
      </c>
      <c r="L6" s="87"/>
      <c r="M6" s="87">
        <f>K6-L6</f>
        <v>29789998.200000003</v>
      </c>
      <c r="N6" s="87">
        <v>199.54056</v>
      </c>
      <c r="O6" s="90">
        <v>1.7056399999999998</v>
      </c>
    </row>
    <row r="7" spans="1:41" ht="12.75" x14ac:dyDescent="0.2">
      <c r="B7" s="385"/>
      <c r="C7" s="30" t="s">
        <v>49</v>
      </c>
      <c r="D7" s="31">
        <f>E7+F7</f>
        <v>87963448.14760001</v>
      </c>
      <c r="E7" s="32">
        <v>5022556.0325999996</v>
      </c>
      <c r="F7" s="35">
        <v>82940892.11500001</v>
      </c>
      <c r="G7" s="79">
        <v>49719.240000000005</v>
      </c>
      <c r="H7" s="87">
        <v>13899.980000000001</v>
      </c>
      <c r="I7" s="87">
        <v>1073.0844999999999</v>
      </c>
      <c r="J7" s="87">
        <v>9123.9683100000002</v>
      </c>
      <c r="K7" s="87">
        <v>15151904.570000002</v>
      </c>
      <c r="L7" s="87"/>
      <c r="M7" s="87">
        <f>K7-L7</f>
        <v>15151904.570000002</v>
      </c>
      <c r="N7" s="87"/>
      <c r="O7" s="90">
        <v>0.24587999999999999</v>
      </c>
    </row>
    <row r="8" spans="1:41" ht="12.75" x14ac:dyDescent="0.2">
      <c r="B8" s="386"/>
      <c r="C8" s="55" t="s">
        <v>50</v>
      </c>
      <c r="D8" s="31">
        <f>E8+F8</f>
        <v>70202782.420699999</v>
      </c>
      <c r="E8" s="37">
        <v>4364041.9453999996</v>
      </c>
      <c r="F8" s="40">
        <v>65838740.475299999</v>
      </c>
      <c r="G8" s="191">
        <v>185266.06</v>
      </c>
      <c r="H8" s="192">
        <v>78.990000000000009</v>
      </c>
      <c r="I8" s="192">
        <v>3284.0093000000002</v>
      </c>
      <c r="J8" s="192">
        <v>2282.5</v>
      </c>
      <c r="K8" s="192">
        <v>4811948.62</v>
      </c>
      <c r="L8" s="192"/>
      <c r="M8" s="192">
        <f>K8-L8</f>
        <v>4811948.62</v>
      </c>
      <c r="N8" s="192"/>
      <c r="O8" s="193"/>
    </row>
    <row r="9" spans="1:41" ht="12.75" x14ac:dyDescent="0.2">
      <c r="B9" s="387" t="s">
        <v>51</v>
      </c>
      <c r="C9" s="388"/>
      <c r="D9" s="42">
        <f t="shared" ref="D9:O9" si="0">SUM(D5:D8)</f>
        <v>482165380.97999996</v>
      </c>
      <c r="E9" s="43">
        <f t="shared" si="0"/>
        <v>62681207.640000001</v>
      </c>
      <c r="F9" s="47">
        <f t="shared" si="0"/>
        <v>419484173.33999997</v>
      </c>
      <c r="G9" s="124">
        <f>SUM(G5:G8)</f>
        <v>280302.84999999998</v>
      </c>
      <c r="H9" s="43">
        <f t="shared" si="0"/>
        <v>29369.000000000004</v>
      </c>
      <c r="I9" s="43">
        <f t="shared" si="0"/>
        <v>37314.259999999995</v>
      </c>
      <c r="J9" s="43">
        <f t="shared" si="0"/>
        <v>152823.070783</v>
      </c>
      <c r="K9" s="43">
        <f t="shared" si="0"/>
        <v>67774695.579999998</v>
      </c>
      <c r="L9" s="43">
        <f t="shared" si="0"/>
        <v>3564.3</v>
      </c>
      <c r="M9" s="43">
        <f t="shared" si="0"/>
        <v>67771131.280000001</v>
      </c>
      <c r="N9" s="43">
        <f t="shared" si="0"/>
        <v>1042.2329999999999</v>
      </c>
      <c r="O9" s="47">
        <f t="shared" si="0"/>
        <v>47.856999999999992</v>
      </c>
    </row>
    <row r="10" spans="1:41" ht="12.75" x14ac:dyDescent="0.2">
      <c r="B10" s="384" t="s">
        <v>52</v>
      </c>
      <c r="C10" s="48" t="s">
        <v>47</v>
      </c>
      <c r="D10" s="31">
        <f>E10+F10</f>
        <v>724772.21160000016</v>
      </c>
      <c r="E10" s="49"/>
      <c r="F10" s="52">
        <v>724772.21160000016</v>
      </c>
      <c r="G10" s="194"/>
      <c r="H10" s="195"/>
      <c r="I10" s="195">
        <v>12.97</v>
      </c>
      <c r="J10" s="195">
        <v>13.343</v>
      </c>
      <c r="K10" s="195">
        <v>144444.08000000002</v>
      </c>
      <c r="L10" s="195">
        <v>120</v>
      </c>
      <c r="M10" s="195">
        <f>K10-L10</f>
        <v>144324.08000000002</v>
      </c>
      <c r="N10" s="195"/>
      <c r="O10" s="196">
        <v>24.664000000000001</v>
      </c>
    </row>
    <row r="11" spans="1:41" ht="12.75" x14ac:dyDescent="0.2">
      <c r="B11" s="385"/>
      <c r="C11" s="30" t="s">
        <v>48</v>
      </c>
      <c r="D11" s="31">
        <f>E11+F11</f>
        <v>273654.83</v>
      </c>
      <c r="E11" s="32"/>
      <c r="F11" s="35">
        <v>273654.83</v>
      </c>
      <c r="G11" s="79"/>
      <c r="H11" s="87"/>
      <c r="I11" s="87"/>
      <c r="J11" s="87"/>
      <c r="K11" s="87">
        <v>33077.22</v>
      </c>
      <c r="L11" s="87"/>
      <c r="M11" s="87">
        <f>K11-L11</f>
        <v>33077.22</v>
      </c>
      <c r="N11" s="87"/>
      <c r="O11" s="90"/>
    </row>
    <row r="12" spans="1:41" ht="12.75" x14ac:dyDescent="0.2">
      <c r="B12" s="385"/>
      <c r="C12" s="30" t="s">
        <v>49</v>
      </c>
      <c r="D12" s="31">
        <f>E12+F12</f>
        <v>0</v>
      </c>
      <c r="E12" s="54"/>
      <c r="F12" s="64"/>
      <c r="G12" s="79"/>
      <c r="H12" s="87"/>
      <c r="I12" s="87"/>
      <c r="J12" s="87"/>
      <c r="K12" s="87"/>
      <c r="L12" s="87"/>
      <c r="M12" s="87">
        <f>K12-L12</f>
        <v>0</v>
      </c>
      <c r="N12" s="87"/>
      <c r="O12" s="90"/>
    </row>
    <row r="13" spans="1:41" ht="12.75" x14ac:dyDescent="0.2">
      <c r="B13" s="386"/>
      <c r="C13" s="55" t="s">
        <v>50</v>
      </c>
      <c r="D13" s="31">
        <f>E13+F13</f>
        <v>0</v>
      </c>
      <c r="E13" s="56"/>
      <c r="F13" s="77"/>
      <c r="G13" s="191"/>
      <c r="H13" s="192"/>
      <c r="I13" s="192"/>
      <c r="J13" s="192"/>
      <c r="K13" s="197"/>
      <c r="L13" s="192"/>
      <c r="M13" s="192">
        <f>K13-L13</f>
        <v>0</v>
      </c>
      <c r="N13" s="192"/>
      <c r="O13" s="193"/>
    </row>
    <row r="14" spans="1:41" ht="12.75" x14ac:dyDescent="0.2">
      <c r="B14" s="387" t="s">
        <v>51</v>
      </c>
      <c r="C14" s="388"/>
      <c r="D14" s="42">
        <f t="shared" ref="D14:O14" si="1">SUM(D10:D13)</f>
        <v>998427.04160000011</v>
      </c>
      <c r="E14" s="43">
        <f t="shared" si="1"/>
        <v>0</v>
      </c>
      <c r="F14" s="47">
        <f t="shared" si="1"/>
        <v>998427.04160000011</v>
      </c>
      <c r="G14" s="42">
        <f t="shared" si="1"/>
        <v>0</v>
      </c>
      <c r="H14" s="60">
        <f t="shared" si="1"/>
        <v>0</v>
      </c>
      <c r="I14" s="60">
        <f t="shared" si="1"/>
        <v>12.97</v>
      </c>
      <c r="J14" s="60">
        <f t="shared" si="1"/>
        <v>13.343</v>
      </c>
      <c r="K14" s="60">
        <f t="shared" si="1"/>
        <v>177521.30000000002</v>
      </c>
      <c r="L14" s="60">
        <f t="shared" si="1"/>
        <v>120</v>
      </c>
      <c r="M14" s="60">
        <f t="shared" si="1"/>
        <v>177401.30000000002</v>
      </c>
      <c r="N14" s="60">
        <f t="shared" si="1"/>
        <v>0</v>
      </c>
      <c r="O14" s="61">
        <f t="shared" si="1"/>
        <v>24.664000000000001</v>
      </c>
      <c r="P14" s="198"/>
    </row>
    <row r="15" spans="1:41" ht="12.75" x14ac:dyDescent="0.2">
      <c r="B15" s="384" t="s">
        <v>53</v>
      </c>
      <c r="C15" s="48" t="s">
        <v>47</v>
      </c>
      <c r="D15" s="31">
        <f>E15+F15</f>
        <v>131794544.22639892</v>
      </c>
      <c r="E15" s="49">
        <v>1875997.34</v>
      </c>
      <c r="F15" s="52">
        <v>129918546.88639891</v>
      </c>
      <c r="G15" s="194"/>
      <c r="H15" s="195"/>
      <c r="I15" s="195">
        <v>2970</v>
      </c>
      <c r="J15" s="195">
        <v>162141.22200000001</v>
      </c>
      <c r="K15" s="195">
        <v>197696151.87780005</v>
      </c>
      <c r="L15" s="195">
        <v>1929.08</v>
      </c>
      <c r="M15" s="195">
        <f>K15-L15</f>
        <v>197694222.79780003</v>
      </c>
      <c r="N15" s="195"/>
      <c r="O15" s="196"/>
    </row>
    <row r="16" spans="1:41" ht="12.75" x14ac:dyDescent="0.2">
      <c r="B16" s="385"/>
      <c r="C16" s="30" t="s">
        <v>48</v>
      </c>
      <c r="D16" s="31">
        <f>E16+F16</f>
        <v>2798428.4689999959</v>
      </c>
      <c r="E16" s="32">
        <v>33364.970600000001</v>
      </c>
      <c r="F16" s="35">
        <v>2765063.4983999957</v>
      </c>
      <c r="G16" s="79"/>
      <c r="H16" s="87"/>
      <c r="I16" s="87"/>
      <c r="J16" s="87">
        <v>4181.884</v>
      </c>
      <c r="K16" s="87">
        <v>3939046.1513000084</v>
      </c>
      <c r="L16" s="87"/>
      <c r="M16" s="87">
        <f>K16-L16</f>
        <v>3939046.1513000084</v>
      </c>
      <c r="N16" s="87"/>
      <c r="O16" s="90"/>
    </row>
    <row r="17" spans="2:16" ht="12.75" x14ac:dyDescent="0.2">
      <c r="B17" s="385"/>
      <c r="C17" s="30" t="s">
        <v>49</v>
      </c>
      <c r="D17" s="31">
        <f>E17+F17</f>
        <v>8464943.0946000237</v>
      </c>
      <c r="E17" s="32">
        <v>11987.5394</v>
      </c>
      <c r="F17" s="35">
        <v>8452955.5552000236</v>
      </c>
      <c r="G17" s="79"/>
      <c r="H17" s="87"/>
      <c r="I17" s="87">
        <v>30</v>
      </c>
      <c r="J17" s="87">
        <v>348.11599999999999</v>
      </c>
      <c r="K17" s="87">
        <v>17897625.78089992</v>
      </c>
      <c r="L17" s="87"/>
      <c r="M17" s="87">
        <f>K17-L17</f>
        <v>17897625.78089992</v>
      </c>
      <c r="N17" s="87"/>
      <c r="O17" s="90"/>
    </row>
    <row r="18" spans="2:16" ht="12.75" x14ac:dyDescent="0.2">
      <c r="B18" s="386"/>
      <c r="C18" s="55" t="s">
        <v>50</v>
      </c>
      <c r="D18" s="31">
        <f>E18+F18</f>
        <v>25441.360000000001</v>
      </c>
      <c r="E18" s="32"/>
      <c r="F18" s="35">
        <v>25441.360000000001</v>
      </c>
      <c r="G18" s="199"/>
      <c r="H18" s="80"/>
      <c r="I18" s="80"/>
      <c r="J18" s="80"/>
      <c r="K18" s="80">
        <v>8328.51</v>
      </c>
      <c r="L18" s="80"/>
      <c r="M18" s="80">
        <f>K18-L18</f>
        <v>8328.51</v>
      </c>
      <c r="N18" s="80"/>
      <c r="O18" s="200"/>
    </row>
    <row r="19" spans="2:16" ht="12.75" x14ac:dyDescent="0.2">
      <c r="B19" s="387" t="s">
        <v>51</v>
      </c>
      <c r="C19" s="404"/>
      <c r="D19" s="42">
        <f t="shared" ref="D19:O19" si="2">SUM(D15:D18)</f>
        <v>143083357.14999893</v>
      </c>
      <c r="E19" s="65">
        <f t="shared" si="2"/>
        <v>1921349.8499999999</v>
      </c>
      <c r="F19" s="67">
        <f t="shared" si="2"/>
        <v>141162007.29999894</v>
      </c>
      <c r="G19" s="42">
        <f t="shared" si="2"/>
        <v>0</v>
      </c>
      <c r="H19" s="65">
        <f t="shared" si="2"/>
        <v>0</v>
      </c>
      <c r="I19" s="65">
        <f t="shared" si="2"/>
        <v>3000</v>
      </c>
      <c r="J19" s="65">
        <f t="shared" si="2"/>
        <v>166671.22200000001</v>
      </c>
      <c r="K19" s="65">
        <f t="shared" si="2"/>
        <v>219541152.31999996</v>
      </c>
      <c r="L19" s="65">
        <f t="shared" si="2"/>
        <v>1929.08</v>
      </c>
      <c r="M19" s="65">
        <f t="shared" si="2"/>
        <v>219539223.23999995</v>
      </c>
      <c r="N19" s="65">
        <f t="shared" si="2"/>
        <v>0</v>
      </c>
      <c r="O19" s="67">
        <f t="shared" si="2"/>
        <v>0</v>
      </c>
      <c r="P19" s="198"/>
    </row>
    <row r="20" spans="2:16" ht="12.75" x14ac:dyDescent="0.2">
      <c r="B20" s="384" t="s">
        <v>54</v>
      </c>
      <c r="C20" s="68" t="s">
        <v>47</v>
      </c>
      <c r="D20" s="31">
        <f>E20+F20</f>
        <v>4750</v>
      </c>
      <c r="E20" s="69"/>
      <c r="F20" s="73">
        <v>4750</v>
      </c>
      <c r="G20" s="201"/>
      <c r="H20" s="84"/>
      <c r="I20" s="84"/>
      <c r="J20" s="84">
        <v>14</v>
      </c>
      <c r="K20" s="84">
        <v>50</v>
      </c>
      <c r="L20" s="84"/>
      <c r="M20" s="84">
        <f>K20-L20</f>
        <v>50</v>
      </c>
      <c r="N20" s="84"/>
      <c r="O20" s="86"/>
    </row>
    <row r="21" spans="2:16" ht="12.75" x14ac:dyDescent="0.2">
      <c r="B21" s="386"/>
      <c r="C21" s="202" t="s">
        <v>48</v>
      </c>
      <c r="D21" s="31">
        <f>E21+F21</f>
        <v>19000</v>
      </c>
      <c r="E21" s="32"/>
      <c r="F21" s="35">
        <v>19000</v>
      </c>
      <c r="G21" s="79"/>
      <c r="H21" s="87"/>
      <c r="I21" s="87"/>
      <c r="J21" s="87"/>
      <c r="K21" s="87">
        <v>200</v>
      </c>
      <c r="L21" s="87"/>
      <c r="M21" s="87">
        <f>K21-L21</f>
        <v>200</v>
      </c>
      <c r="N21" s="87"/>
      <c r="O21" s="90"/>
    </row>
    <row r="22" spans="2:16" ht="12.75" x14ac:dyDescent="0.2">
      <c r="B22" s="387" t="s">
        <v>51</v>
      </c>
      <c r="C22" s="388"/>
      <c r="D22" s="42">
        <f t="shared" ref="D22:O22" si="3">SUM(D20:D21)</f>
        <v>23750</v>
      </c>
      <c r="E22" s="65">
        <f t="shared" si="3"/>
        <v>0</v>
      </c>
      <c r="F22" s="67">
        <f t="shared" si="3"/>
        <v>23750</v>
      </c>
      <c r="G22" s="42">
        <f t="shared" si="3"/>
        <v>0</v>
      </c>
      <c r="H22" s="65">
        <f t="shared" si="3"/>
        <v>0</v>
      </c>
      <c r="I22" s="65">
        <f t="shared" si="3"/>
        <v>0</v>
      </c>
      <c r="J22" s="65">
        <f t="shared" si="3"/>
        <v>14</v>
      </c>
      <c r="K22" s="65">
        <f t="shared" si="3"/>
        <v>250</v>
      </c>
      <c r="L22" s="65">
        <f t="shared" si="3"/>
        <v>0</v>
      </c>
      <c r="M22" s="65">
        <f t="shared" si="3"/>
        <v>250</v>
      </c>
      <c r="N22" s="65">
        <f t="shared" si="3"/>
        <v>0</v>
      </c>
      <c r="O22" s="67">
        <f t="shared" si="3"/>
        <v>0</v>
      </c>
    </row>
    <row r="23" spans="2:16" ht="12.75" x14ac:dyDescent="0.2">
      <c r="B23" s="384" t="s">
        <v>56</v>
      </c>
      <c r="C23" s="30" t="s">
        <v>47</v>
      </c>
      <c r="D23" s="79">
        <f>E23+F23</f>
        <v>21094.995999999999</v>
      </c>
      <c r="E23" s="87"/>
      <c r="F23" s="90">
        <v>21094.995999999999</v>
      </c>
      <c r="G23" s="79"/>
      <c r="H23" s="87"/>
      <c r="I23" s="87"/>
      <c r="J23" s="87"/>
      <c r="K23" s="87">
        <v>5273.076</v>
      </c>
      <c r="L23" s="87">
        <v>5064</v>
      </c>
      <c r="M23" s="87">
        <f>K23-L23</f>
        <v>209.07600000000002</v>
      </c>
      <c r="N23" s="87"/>
      <c r="O23" s="90"/>
    </row>
    <row r="24" spans="2:16" ht="12.75" x14ac:dyDescent="0.2">
      <c r="B24" s="385"/>
      <c r="C24" s="30" t="s">
        <v>48</v>
      </c>
      <c r="D24" s="79">
        <f>E24+F24</f>
        <v>143180</v>
      </c>
      <c r="E24" s="87"/>
      <c r="F24" s="90">
        <v>143180</v>
      </c>
      <c r="G24" s="79"/>
      <c r="H24" s="87"/>
      <c r="I24" s="87"/>
      <c r="J24" s="87"/>
      <c r="K24" s="87">
        <v>275.04000000000002</v>
      </c>
      <c r="L24" s="87"/>
      <c r="M24" s="87">
        <f>K24-L24</f>
        <v>275.04000000000002</v>
      </c>
      <c r="N24" s="87"/>
      <c r="O24" s="90"/>
    </row>
    <row r="25" spans="2:16" ht="12.75" x14ac:dyDescent="0.2">
      <c r="B25" s="385"/>
      <c r="C25" s="35" t="s">
        <v>49</v>
      </c>
      <c r="D25" s="31">
        <f>E25+F25</f>
        <v>73884.983999999997</v>
      </c>
      <c r="E25" s="32"/>
      <c r="F25" s="35">
        <v>73884.983999999997</v>
      </c>
      <c r="G25" s="79"/>
      <c r="H25" s="87"/>
      <c r="I25" s="87"/>
      <c r="J25" s="87"/>
      <c r="K25" s="87">
        <v>800.54399999999998</v>
      </c>
      <c r="L25" s="87"/>
      <c r="M25" s="87">
        <f>K25-L25</f>
        <v>800.54399999999998</v>
      </c>
      <c r="N25" s="87"/>
      <c r="O25" s="90"/>
    </row>
    <row r="26" spans="2:16" ht="12.75" x14ac:dyDescent="0.2">
      <c r="B26" s="386"/>
      <c r="C26" s="55" t="s">
        <v>50</v>
      </c>
      <c r="D26" s="31">
        <f>E26+F26</f>
        <v>881580</v>
      </c>
      <c r="E26" s="91"/>
      <c r="F26" s="203">
        <v>881580</v>
      </c>
      <c r="G26" s="204"/>
      <c r="H26" s="197"/>
      <c r="I26" s="197"/>
      <c r="J26" s="197"/>
      <c r="K26" s="197">
        <v>1591.32</v>
      </c>
      <c r="L26" s="197"/>
      <c r="M26" s="197">
        <f>K26-L26</f>
        <v>1591.32</v>
      </c>
      <c r="N26" s="197"/>
      <c r="O26" s="205"/>
    </row>
    <row r="27" spans="2:16" ht="12.75" x14ac:dyDescent="0.2">
      <c r="B27" s="387" t="s">
        <v>51</v>
      </c>
      <c r="C27" s="404"/>
      <c r="D27" s="42">
        <f>SUM(D23:D26)</f>
        <v>1119739.98</v>
      </c>
      <c r="E27" s="65">
        <f>SUM(E23:E26)</f>
        <v>0</v>
      </c>
      <c r="F27" s="67">
        <f>SUM(F23:F26)</f>
        <v>1119739.98</v>
      </c>
      <c r="G27" s="124">
        <f t="shared" ref="G27:O27" si="4">SUM(G24:G26)</f>
        <v>0</v>
      </c>
      <c r="H27" s="43">
        <f t="shared" si="4"/>
        <v>0</v>
      </c>
      <c r="I27" s="43">
        <f t="shared" si="4"/>
        <v>0</v>
      </c>
      <c r="J27" s="43">
        <f t="shared" si="4"/>
        <v>0</v>
      </c>
      <c r="K27" s="43">
        <f>SUM(K23:K26)</f>
        <v>7939.98</v>
      </c>
      <c r="L27" s="43">
        <f>SUM(L23:L26)</f>
        <v>5064</v>
      </c>
      <c r="M27" s="43">
        <f>SUM(M23:M26)</f>
        <v>2875.98</v>
      </c>
      <c r="N27" s="43">
        <f t="shared" si="4"/>
        <v>0</v>
      </c>
      <c r="O27" s="47">
        <f t="shared" si="4"/>
        <v>0</v>
      </c>
    </row>
    <row r="28" spans="2:16" ht="12.75" x14ac:dyDescent="0.2">
      <c r="B28" s="384" t="s">
        <v>57</v>
      </c>
      <c r="C28" s="52" t="s">
        <v>47</v>
      </c>
      <c r="D28" s="206">
        <f>+D23+D20+D15+D10+D5</f>
        <v>260399175.15289891</v>
      </c>
      <c r="E28" s="207">
        <f>E23+E20+E15+E10+E5</f>
        <v>20842487.015000001</v>
      </c>
      <c r="F28" s="208">
        <f>F23+F20+F15+F10+F5</f>
        <v>239556688.13789889</v>
      </c>
      <c r="G28" s="206">
        <f t="shared" ref="G28:O28" si="5">G5+G10+G15+G20</f>
        <v>3884.85</v>
      </c>
      <c r="H28" s="207">
        <f t="shared" si="5"/>
        <v>395.41</v>
      </c>
      <c r="I28" s="207">
        <f t="shared" si="5"/>
        <v>24515.196200000002</v>
      </c>
      <c r="J28" s="207">
        <f t="shared" si="5"/>
        <v>218876.48747300002</v>
      </c>
      <c r="K28" s="207">
        <f>+K23+K20+K15+K10+K5</f>
        <v>215866763.22380006</v>
      </c>
      <c r="L28" s="207">
        <f>L23+L20+L15+L10+L5</f>
        <v>10677.380000000001</v>
      </c>
      <c r="M28" s="207">
        <f>M23+M20+M15+M10+M5</f>
        <v>215856085.84380004</v>
      </c>
      <c r="N28" s="207">
        <f t="shared" si="5"/>
        <v>842.69243999999992</v>
      </c>
      <c r="O28" s="208">
        <f t="shared" si="5"/>
        <v>70.569479999999999</v>
      </c>
    </row>
    <row r="29" spans="2:16" ht="12.75" x14ac:dyDescent="0.2">
      <c r="B29" s="385"/>
      <c r="C29" s="35" t="s">
        <v>48</v>
      </c>
      <c r="D29" s="31">
        <f>D6+D11+D16+D21+D24</f>
        <v>199379399.99179998</v>
      </c>
      <c r="E29" s="32">
        <f t="shared" ref="E29:O29" si="6">E6+E11+E16+E21+E24</f>
        <v>34361484.957599998</v>
      </c>
      <c r="F29" s="35">
        <f t="shared" si="6"/>
        <v>165017915.03420001</v>
      </c>
      <c r="G29" s="31">
        <f t="shared" si="6"/>
        <v>41432.699999999997</v>
      </c>
      <c r="H29" s="32">
        <f t="shared" si="6"/>
        <v>14994.619999999999</v>
      </c>
      <c r="I29" s="32">
        <f t="shared" si="6"/>
        <v>11424.939999999999</v>
      </c>
      <c r="J29" s="32">
        <f t="shared" si="6"/>
        <v>88890.563999999998</v>
      </c>
      <c r="K29" s="32">
        <f t="shared" si="6"/>
        <v>33762596.611300007</v>
      </c>
      <c r="L29" s="32">
        <f>L24+L16+L11+L6</f>
        <v>0</v>
      </c>
      <c r="M29" s="32">
        <f>M6+M11+M16+M21+M24</f>
        <v>33762596.611300007</v>
      </c>
      <c r="N29" s="32">
        <f t="shared" si="6"/>
        <v>199.54056</v>
      </c>
      <c r="O29" s="35">
        <f t="shared" si="6"/>
        <v>1.7056399999999998</v>
      </c>
    </row>
    <row r="30" spans="2:16" ht="12.75" x14ac:dyDescent="0.2">
      <c r="B30" s="385"/>
      <c r="C30" s="35" t="s">
        <v>49</v>
      </c>
      <c r="D30" s="31">
        <f t="shared" ref="D30:O31" si="7">D7+D12+D17+D25</f>
        <v>96502276.226200029</v>
      </c>
      <c r="E30" s="32">
        <f t="shared" si="7"/>
        <v>5034543.5719999997</v>
      </c>
      <c r="F30" s="35">
        <f t="shared" si="7"/>
        <v>91467732.654200032</v>
      </c>
      <c r="G30" s="31">
        <f t="shared" si="7"/>
        <v>49719.240000000005</v>
      </c>
      <c r="H30" s="32">
        <f t="shared" si="7"/>
        <v>13899.980000000001</v>
      </c>
      <c r="I30" s="32">
        <f t="shared" si="7"/>
        <v>1103.0844999999999</v>
      </c>
      <c r="J30" s="32">
        <f t="shared" si="7"/>
        <v>9472.0843100000002</v>
      </c>
      <c r="K30" s="32">
        <f t="shared" si="7"/>
        <v>33050330.89489992</v>
      </c>
      <c r="L30" s="32">
        <f>L25+L17+L12+L7</f>
        <v>0</v>
      </c>
      <c r="M30" s="32">
        <f>M25+M17+M12+M7</f>
        <v>33050330.89489992</v>
      </c>
      <c r="N30" s="32">
        <f t="shared" si="7"/>
        <v>0</v>
      </c>
      <c r="O30" s="35">
        <f t="shared" si="7"/>
        <v>0.24587999999999999</v>
      </c>
    </row>
    <row r="31" spans="2:16" ht="13.5" thickBot="1" x14ac:dyDescent="0.25">
      <c r="B31" s="389"/>
      <c r="C31" s="96" t="s">
        <v>50</v>
      </c>
      <c r="D31" s="117">
        <f t="shared" si="7"/>
        <v>71109803.780699998</v>
      </c>
      <c r="E31" s="98">
        <f t="shared" si="7"/>
        <v>4364041.9453999996</v>
      </c>
      <c r="F31" s="96">
        <f t="shared" si="7"/>
        <v>66745761.835299999</v>
      </c>
      <c r="G31" s="117">
        <f t="shared" si="7"/>
        <v>185266.06</v>
      </c>
      <c r="H31" s="98">
        <f t="shared" si="7"/>
        <v>78.990000000000009</v>
      </c>
      <c r="I31" s="98">
        <f t="shared" si="7"/>
        <v>3284.0093000000002</v>
      </c>
      <c r="J31" s="98">
        <f t="shared" si="7"/>
        <v>2282.5</v>
      </c>
      <c r="K31" s="98">
        <f t="shared" si="7"/>
        <v>4821868.45</v>
      </c>
      <c r="L31" s="98">
        <f>L26+L18+L13+L8</f>
        <v>0</v>
      </c>
      <c r="M31" s="98">
        <f>M26+M18+M13+M8</f>
        <v>4821868.45</v>
      </c>
      <c r="N31" s="98">
        <f t="shared" si="7"/>
        <v>0</v>
      </c>
      <c r="O31" s="96">
        <f t="shared" si="7"/>
        <v>0</v>
      </c>
    </row>
    <row r="32" spans="2:16" ht="13.5" thickBot="1" x14ac:dyDescent="0.25">
      <c r="B32" s="390" t="s">
        <v>58</v>
      </c>
      <c r="C32" s="391"/>
      <c r="D32" s="119">
        <f>D28+D29+D30+D31</f>
        <v>627390655.15159881</v>
      </c>
      <c r="E32" s="103">
        <f>E28+E29+E30+E31</f>
        <v>64602557.489999995</v>
      </c>
      <c r="F32" s="106">
        <f>F28+F29+F30+F31</f>
        <v>562788097.66159892</v>
      </c>
      <c r="G32" s="119">
        <f>G28+G29+G30+G31</f>
        <v>280302.84999999998</v>
      </c>
      <c r="H32" s="103">
        <f t="shared" ref="H32:O32" si="8">H28+H29+H30+H31</f>
        <v>29369.000000000004</v>
      </c>
      <c r="I32" s="103">
        <f t="shared" si="8"/>
        <v>40327.229999999996</v>
      </c>
      <c r="J32" s="103">
        <f t="shared" si="8"/>
        <v>319521.63578300003</v>
      </c>
      <c r="K32" s="103">
        <f>K28+K29+K30+K31</f>
        <v>287501559.17999995</v>
      </c>
      <c r="L32" s="103">
        <f>L28+L29+L30+L31</f>
        <v>10677.380000000001</v>
      </c>
      <c r="M32" s="103">
        <f>M28+M29+M30+M31</f>
        <v>287490881.79999995</v>
      </c>
      <c r="N32" s="103">
        <f t="shared" si="8"/>
        <v>1042.2329999999999</v>
      </c>
      <c r="O32" s="106">
        <f t="shared" si="8"/>
        <v>72.521000000000001</v>
      </c>
    </row>
    <row r="33" spans="2:15" ht="12" thickTop="1" x14ac:dyDescent="0.2"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2:15" ht="14.25" x14ac:dyDescent="0.2">
      <c r="B34" s="209" t="s">
        <v>59</v>
      </c>
      <c r="C34" s="184"/>
      <c r="D34" s="184"/>
      <c r="E34" s="184"/>
      <c r="F34" s="210"/>
      <c r="G34" s="184"/>
      <c r="H34" s="184"/>
      <c r="I34" s="184"/>
      <c r="J34" s="184"/>
      <c r="K34" s="184"/>
      <c r="L34" s="184"/>
      <c r="M34" s="184"/>
      <c r="N34" s="184"/>
      <c r="O34" s="184"/>
    </row>
    <row r="35" spans="2:15" x14ac:dyDescent="0.2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2:15" x14ac:dyDescent="0.2"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2:15" x14ac:dyDescent="0.2"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2:15" x14ac:dyDescent="0.2"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2:15" x14ac:dyDescent="0.2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2:15" x14ac:dyDescent="0.2"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2:15" x14ac:dyDescent="0.2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</row>
    <row r="42" spans="2:15" x14ac:dyDescent="0.2"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</row>
    <row r="43" spans="2:15" x14ac:dyDescent="0.2"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  <row r="44" spans="2:15" x14ac:dyDescent="0.2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</row>
    <row r="45" spans="2:15" x14ac:dyDescent="0.2"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2:15" x14ac:dyDescent="0.2"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</row>
  </sheetData>
  <mergeCells count="17">
    <mergeCell ref="B20:B21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22:C22"/>
    <mergeCell ref="B23:B26"/>
    <mergeCell ref="B27:C27"/>
    <mergeCell ref="B28:B31"/>
    <mergeCell ref="B32:C32"/>
  </mergeCells>
  <pageMargins left="0" right="0" top="0.78740157480314965" bottom="0" header="0" footer="0"/>
  <pageSetup paperSize="9" scale="55" orientation="landscape" verticalDpi="0" r:id="rId1"/>
  <headerFooter alignWithMargins="0"/>
  <colBreaks count="1" manualBreakCount="1">
    <brk id="16" max="1048575" man="1"/>
  </colBreaks>
  <ignoredErrors>
    <ignoredError sqref="D9:P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18</vt:i4>
      </vt:variant>
    </vt:vector>
  </HeadingPairs>
  <TitlesOfParts>
    <vt:vector size="4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2024-12-18T14:25:29Z</dcterms:modified>
</cp:coreProperties>
</file>