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180" windowHeight="5010" activeTab="0"/>
  </bookViews>
  <sheets>
    <sheet name="23.1" sheetId="1" r:id="rId1"/>
    <sheet name="23.2" sheetId="2" r:id="rId2"/>
    <sheet name="23.3" sheetId="3" r:id="rId3"/>
    <sheet name="23.4" sheetId="4" r:id="rId4"/>
    <sheet name="23.5" sheetId="5" r:id="rId5"/>
    <sheet name="23.6" sheetId="6" r:id="rId6"/>
    <sheet name="23.7" sheetId="7" r:id="rId7"/>
    <sheet name="23.8" sheetId="8" r:id="rId8"/>
    <sheet name="23.9" sheetId="9" r:id="rId9"/>
    <sheet name="23.10" sheetId="10" r:id="rId10"/>
    <sheet name="23.11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\A">'[1]p395fao'!$B$75</definedName>
    <definedName name="\B">'[2]p405'!#REF!</definedName>
    <definedName name="\C" localSheetId="5">#REF!</definedName>
    <definedName name="\C">'[1]p395fao'!$B$77</definedName>
    <definedName name="\D">'[1]p395fao'!$B$79</definedName>
    <definedName name="\G" localSheetId="5">#REF!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  <definedName name="TABLE" localSheetId="7">'23.8'!$A$8:$F$19</definedName>
    <definedName name="TABLE" localSheetId="8">'23.9'!#REF!</definedName>
    <definedName name="TABLE_2" localSheetId="7">'23.8'!#REF!</definedName>
    <definedName name="TABLE_2" localSheetId="8">'23.9'!$A$8:$F$19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<sst xmlns="http://schemas.openxmlformats.org/spreadsheetml/2006/main" count="995" uniqueCount="191">
  <si>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</si>
  <si>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</si>
  <si>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</si>
  <si>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</si>
  <si>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</si>
  <si>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</si>
  <si>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</si>
  <si>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</si>
  <si>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</si>
  <si>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</si>
  <si>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</si>
  <si>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</si>
  <si>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</si>
  <si>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</si>
  <si>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</si>
  <si>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</si>
  <si>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</si>
  <si>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</si>
  <si>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</si>
  <si>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</si>
  <si>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</si>
  <si>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</si>
  <si>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</si>
  <si>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</si>
  <si>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</si>
  <si>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</si>
  <si>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</si>
  <si>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</si>
  <si>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</si>
  <si>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</si>
  <si>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</si>
  <si>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</si>
  <si>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</si>
  <si>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</si>
  <si>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</si>
  <si>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</si>
  <si>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</si>
  <si>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</si>
  <si>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</si>
  <si>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</si>
  <si>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</si>
  <si>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</si>
  <si>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</si>
  <si>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</si>
  <si>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</si>
  <si>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Total</t>
  </si>
  <si>
    <t>Lana blanca</t>
  </si>
  <si>
    <t>Lana negra</t>
  </si>
  <si>
    <t>Fina</t>
  </si>
  <si>
    <t>Entrefina</t>
  </si>
  <si>
    <t>Basta</t>
  </si>
  <si>
    <t>Animales sacrificados</t>
  </si>
  <si>
    <t>Peso unitario</t>
  </si>
  <si>
    <t>Producción total (toneladas)</t>
  </si>
  <si>
    <t>Tipos</t>
  </si>
  <si>
    <t>(kilogramos)</t>
  </si>
  <si>
    <t>Cueros sangre de vacuno</t>
  </si>
  <si>
    <t xml:space="preserve">   Terneras</t>
  </si>
  <si>
    <t xml:space="preserve">   Añojos</t>
  </si>
  <si>
    <t xml:space="preserve">   Menor</t>
  </si>
  <si>
    <t xml:space="preserve">   Mayor</t>
  </si>
  <si>
    <t xml:space="preserve">   Total</t>
  </si>
  <si>
    <t>Cueros sangre de equino</t>
  </si>
  <si>
    <t xml:space="preserve">   Sacrificios controlados</t>
  </si>
  <si>
    <t>Pieles sin lana y secas de ovino</t>
  </si>
  <si>
    <t xml:space="preserve">   Lechales</t>
  </si>
  <si>
    <t xml:space="preserve">   Corderos</t>
  </si>
  <si>
    <t>Pieles secas de caprino</t>
  </si>
  <si>
    <t xml:space="preserve">   Cabritos</t>
  </si>
  <si>
    <t xml:space="preserve">   Chivos</t>
  </si>
  <si>
    <t>Comercio Internacional</t>
  </si>
  <si>
    <t>Países</t>
  </si>
  <si>
    <t>Producción</t>
  </si>
  <si>
    <t>Importaciones</t>
  </si>
  <si>
    <t>Exportaciones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</si>
  <si>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</si>
  <si>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</si>
  <si>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</si>
  <si>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</si>
  <si>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</si>
  <si>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</si>
  <si>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</si>
  <si>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</si>
  <si>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</si>
  <si>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</si>
  <si>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</si>
  <si>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</si>
  <si>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</si>
  <si>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</si>
  <si>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</si>
  <si>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</si>
  <si>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</si>
  <si>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</si>
  <si>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</si>
  <si>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</si>
  <si>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</si>
  <si>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</si>
  <si>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</si>
  <si>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</si>
  <si>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</si>
  <si>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</si>
  <si>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</si>
  <si>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</si>
  <si>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</si>
  <si>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</si>
  <si>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</si>
  <si>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</si>
  <si>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</si>
  <si>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</si>
  <si>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</si>
  <si>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</si>
  <si>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</si>
  <si>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</si>
  <si>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</si>
  <si>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</si>
  <si>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</si>
  <si>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MUNDO</t>
  </si>
  <si>
    <t/>
  </si>
  <si>
    <t>Fuente: Estadística del Comercio Exterior de España. Departamento de Aduanas e Impuestos Especiales. Agencia Tributaria.</t>
  </si>
  <si>
    <t>Cueros y pieles en bruto</t>
  </si>
  <si>
    <t>Peletería en bruto</t>
  </si>
  <si>
    <t>De Bovinos y equinos</t>
  </si>
  <si>
    <t>De ovinos</t>
  </si>
  <si>
    <t>Los demás</t>
  </si>
  <si>
    <t>–</t>
  </si>
  <si>
    <t>LANA Y PIELES</t>
  </si>
  <si>
    <t xml:space="preserve"> Unión Europa</t>
  </si>
  <si>
    <t xml:space="preserve">   Alemania</t>
  </si>
  <si>
    <t xml:space="preserve">   Francia</t>
  </si>
  <si>
    <t xml:space="preserve">   Grecia</t>
  </si>
  <si>
    <t xml:space="preserve">   Irlanda</t>
  </si>
  <si>
    <t xml:space="preserve">   Países Bajos</t>
  </si>
  <si>
    <t xml:space="preserve">   Portugal</t>
  </si>
  <si>
    <t xml:space="preserve">   Reino Unido</t>
  </si>
  <si>
    <t xml:space="preserve"> Países con Solicitud de Adhesión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</si>
  <si>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</si>
  <si>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</si>
  <si>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</si>
  <si>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</si>
  <si>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</si>
  <si>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Japón</t>
  </si>
  <si>
    <t xml:space="preserve"> Méjico</t>
  </si>
  <si>
    <t xml:space="preserve"> Nueva Zelanda</t>
  </si>
  <si>
    <t xml:space="preserve"> Suiza</t>
  </si>
  <si>
    <t xml:space="preserve"> Noruega</t>
  </si>
  <si>
    <t>Número de animales esquilados (miles)</t>
  </si>
  <si>
    <t>Peso medio del vellón (kilogramos)</t>
  </si>
  <si>
    <t>Años</t>
  </si>
  <si>
    <t>Lanas blancas</t>
  </si>
  <si>
    <t>Finas</t>
  </si>
  <si>
    <t>Entrefinas</t>
  </si>
  <si>
    <t>Bastas</t>
  </si>
  <si>
    <t>Negras</t>
  </si>
  <si>
    <t>Precio perci-</t>
  </si>
  <si>
    <t>Valor</t>
  </si>
  <si>
    <t>Comercio exterior (2)</t>
  </si>
  <si>
    <t>Producción de lana (toneladas)</t>
  </si>
  <si>
    <t>bido por los</t>
  </si>
  <si>
    <t>total</t>
  </si>
  <si>
    <t>(toneladas)</t>
  </si>
  <si>
    <t>ganaderos</t>
  </si>
  <si>
    <t>(millones de</t>
  </si>
  <si>
    <t>Importa-</t>
  </si>
  <si>
    <t>Exporta-</t>
  </si>
  <si>
    <t>(pts/kg) (1)</t>
  </si>
  <si>
    <t>pesetas)</t>
  </si>
  <si>
    <t>ciones</t>
  </si>
  <si>
    <t xml:space="preserve">  (1) Lana sin lavar.</t>
  </si>
  <si>
    <t xml:space="preserve">  (2) Lana sin cardar ni peinar.</t>
  </si>
  <si>
    <t>Importación (toneladas)</t>
  </si>
  <si>
    <t>Peletería</t>
  </si>
  <si>
    <t>De bovino y equino</t>
  </si>
  <si>
    <t>De ovino</t>
  </si>
  <si>
    <t>De caprino</t>
  </si>
  <si>
    <t>Otros</t>
  </si>
  <si>
    <t>en bruto</t>
  </si>
  <si>
    <t>Exportación (toneladas)</t>
  </si>
  <si>
    <t xml:space="preserve"> 23.1.  LANA: Serie histórica de los animales esquilados, rendimiento, producción, valor y comercio exterior</t>
  </si>
  <si>
    <t xml:space="preserve"> 23.2.  LANA: Análisis provincial del número de animales esquilados, 1998</t>
  </si>
  <si>
    <t xml:space="preserve"> 23.3.  LANA: Análisis provincial de la producción, 1998 (toneladas)</t>
  </si>
  <si>
    <t xml:space="preserve"> 23.5.  LANA (sin cardar ni peinar): Comercio exterior de España, por países (toneladas)</t>
  </si>
  <si>
    <t xml:space="preserve"> 23.7.  CUEROS Y PIELES: Producción en los últimos años</t>
  </si>
  <si>
    <t>Provincias y</t>
  </si>
  <si>
    <t xml:space="preserve"> 23.4.  LANA: Análisis provincial del peso medio del vellón, 1998 (kilogramos)</t>
  </si>
  <si>
    <t xml:space="preserve">   Bélgica y Luxemburgo</t>
  </si>
  <si>
    <t xml:space="preserve"> 23.6.  LANA GRASIENTA: Producción y comercio internacional en determinados países, 1998 (toneladas)</t>
  </si>
  <si>
    <t>Fuente: FAOSTAT.</t>
  </si>
  <si>
    <t xml:space="preserve"> 23.8.  CUEROS, PIELES Y PELETERIA, EN BRUTO: Serie histórica del comercio exterior. Importaciones</t>
  </si>
  <si>
    <t xml:space="preserve"> 23.9.  CUEROS, PIELES Y PELETERIA, EN BRUTO: Serie histórica del comercio exterior. Exportaciones</t>
  </si>
  <si>
    <t xml:space="preserve"> 23.10.  CUEROS Y PIELES: Comercio exterior de España, por países. Importaciones (toneladas)</t>
  </si>
  <si>
    <t xml:space="preserve"> 23.11.  CUEROS Y PIELES: Comercio exterior de España, por países. Exportaciones (toneladas)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</si>
</sst>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);\(#,##0.00\)"/>
    <numFmt numFmtId="175" formatCode="#,##0.0__"/>
    <numFmt numFmtId="176" formatCode="#,##0.00__"/>
    <numFmt numFmtId="177" formatCode="#,##0.0_);\(#,##0.0\)"/>
    <numFmt numFmtId="178" formatCode="0.0"/>
    <numFmt numFmtId="179" formatCode="0.00000_)"/>
    <numFmt numFmtId="180" formatCode="0_)"/>
    <numFmt numFmtId="181" formatCode="#,##0.0"/>
    <numFmt numFmtId="182" formatCode="#,##0.__"/>
    <numFmt numFmtId="183" formatCode="dd/mm/yy_)"/>
    <numFmt numFmtId="184" formatCode="General_)"/>
    <numFmt numFmtId="185" formatCode="0.0_)"/>
    <numFmt numFmtId="186" formatCode="0.#"/>
    <numFmt numFmtId="187" formatCode="#.0"/>
    <numFmt numFmtId="188" formatCode="0.0__"/>
    <numFmt numFmtId="189" formatCode="0_ ;\-0\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/>
      <protection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2" borderId="3" xfId="0" applyNumberFormat="1" applyFont="1" applyFill="1" applyBorder="1" applyAlignment="1" applyProtection="1">
      <alignment/>
      <protection/>
    </xf>
    <xf numFmtId="176" fontId="0" fillId="2" borderId="2" xfId="0" applyNumberFormat="1" applyFont="1" applyFill="1" applyBorder="1" applyAlignment="1" applyProtection="1">
      <alignment/>
      <protection/>
    </xf>
    <xf numFmtId="0" fontId="1" fillId="2" borderId="5" xfId="0" applyFont="1" applyFill="1" applyBorder="1" applyAlignment="1">
      <alignment/>
    </xf>
    <xf numFmtId="176" fontId="0" fillId="0" borderId="0" xfId="0" applyNumberFormat="1" applyFont="1" applyAlignment="1">
      <alignment/>
    </xf>
    <xf numFmtId="173" fontId="0" fillId="2" borderId="3" xfId="0" applyNumberFormat="1" applyFont="1" applyFill="1" applyBorder="1" applyAlignment="1">
      <alignment/>
    </xf>
    <xf numFmtId="173" fontId="0" fillId="2" borderId="2" xfId="0" applyNumberFormat="1" applyFont="1" applyFill="1" applyBorder="1" applyAlignment="1" applyProtection="1">
      <alignment/>
      <protection/>
    </xf>
    <xf numFmtId="173" fontId="0" fillId="2" borderId="2" xfId="0" applyNumberFormat="1" applyFont="1" applyFill="1" applyBorder="1" applyAlignment="1">
      <alignment/>
    </xf>
    <xf numFmtId="0" fontId="0" fillId="0" borderId="0" xfId="123" applyFont="1">
      <alignment/>
      <protection/>
    </xf>
    <xf numFmtId="0" fontId="0" fillId="0" borderId="8" xfId="123" applyFont="1" applyBorder="1">
      <alignment/>
      <protection/>
    </xf>
    <xf numFmtId="0" fontId="0" fillId="0" borderId="9" xfId="123" applyFont="1" applyBorder="1">
      <alignment/>
      <protection/>
    </xf>
    <xf numFmtId="1" fontId="0" fillId="0" borderId="2" xfId="123" applyNumberFormat="1" applyFont="1" applyBorder="1" applyAlignment="1">
      <alignment horizontal="center" vertical="center"/>
      <protection/>
    </xf>
    <xf numFmtId="3" fontId="0" fillId="0" borderId="3" xfId="123" applyNumberFormat="1" applyFont="1" applyBorder="1" applyAlignment="1">
      <alignment horizontal="right"/>
      <protection/>
    </xf>
    <xf numFmtId="3" fontId="0" fillId="0" borderId="0" xfId="123" applyNumberFormat="1" applyFont="1">
      <alignment/>
      <protection/>
    </xf>
    <xf numFmtId="3" fontId="0" fillId="0" borderId="3" xfId="123" applyNumberFormat="1" applyFont="1" applyBorder="1" applyAlignment="1" quotePrefix="1">
      <alignment horizontal="right"/>
      <protection/>
    </xf>
    <xf numFmtId="3" fontId="0" fillId="0" borderId="2" xfId="123" applyNumberFormat="1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0" fillId="0" borderId="0" xfId="123" applyFont="1" applyBorder="1" applyAlignment="1">
      <alignment horizontal="center" vertical="center"/>
      <protection/>
    </xf>
    <xf numFmtId="3" fontId="0" fillId="0" borderId="0" xfId="123" applyNumberFormat="1" applyFont="1" applyBorder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173" fontId="0" fillId="2" borderId="3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2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123" applyFont="1">
      <alignment/>
      <protection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123" applyFont="1">
      <alignment/>
      <protection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3" fontId="0" fillId="2" borderId="13" xfId="0" applyNumberFormat="1" applyFont="1" applyFill="1" applyBorder="1" applyAlignment="1">
      <alignment/>
    </xf>
    <xf numFmtId="173" fontId="0" fillId="2" borderId="14" xfId="0" applyNumberFormat="1" applyFont="1" applyFill="1" applyBorder="1" applyAlignment="1">
      <alignment/>
    </xf>
    <xf numFmtId="176" fontId="0" fillId="2" borderId="13" xfId="0" applyNumberFormat="1" applyFont="1" applyFill="1" applyBorder="1" applyAlignment="1" applyProtection="1">
      <alignment/>
      <protection/>
    </xf>
    <xf numFmtId="0" fontId="0" fillId="2" borderId="15" xfId="0" applyFont="1" applyFill="1" applyBorder="1" applyAlignment="1">
      <alignment horizontal="left"/>
    </xf>
    <xf numFmtId="173" fontId="0" fillId="2" borderId="16" xfId="0" applyNumberFormat="1" applyFont="1" applyFill="1" applyBorder="1" applyAlignment="1">
      <alignment/>
    </xf>
    <xf numFmtId="173" fontId="0" fillId="2" borderId="16" xfId="0" applyNumberFormat="1" applyFont="1" applyFill="1" applyBorder="1" applyAlignment="1" applyProtection="1">
      <alignment/>
      <protection/>
    </xf>
    <xf numFmtId="176" fontId="0" fillId="2" borderId="16" xfId="0" applyNumberFormat="1" applyFont="1" applyFill="1" applyBorder="1" applyAlignment="1" applyProtection="1">
      <alignment/>
      <protection/>
    </xf>
    <xf numFmtId="176" fontId="0" fillId="2" borderId="17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 horizontal="center"/>
    </xf>
    <xf numFmtId="176" fontId="0" fillId="2" borderId="14" xfId="0" applyNumberFormat="1" applyFon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8" xfId="0" applyFont="1" applyFill="1" applyBorder="1" applyAlignment="1">
      <alignment horizontal="left"/>
    </xf>
    <xf numFmtId="173" fontId="0" fillId="2" borderId="17" xfId="0" applyNumberFormat="1" applyFont="1" applyFill="1" applyBorder="1" applyAlignment="1">
      <alignment/>
    </xf>
    <xf numFmtId="176" fontId="0" fillId="2" borderId="17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3" fontId="0" fillId="2" borderId="3" xfId="0" applyNumberFormat="1" applyFont="1" applyFill="1" applyBorder="1" applyAlignment="1">
      <alignment horizontal="right"/>
    </xf>
    <xf numFmtId="173" fontId="0" fillId="2" borderId="2" xfId="0" applyNumberFormat="1" applyFont="1" applyFill="1" applyBorder="1" applyAlignment="1" applyProtection="1" quotePrefix="1">
      <alignment horizontal="right"/>
      <protection/>
    </xf>
    <xf numFmtId="173" fontId="0" fillId="2" borderId="2" xfId="0" applyNumberFormat="1" applyFont="1" applyFill="1" applyBorder="1" applyAlignment="1" applyProtection="1">
      <alignment horizontal="right"/>
      <protection/>
    </xf>
    <xf numFmtId="173" fontId="0" fillId="2" borderId="1" xfId="0" applyNumberFormat="1" applyFont="1" applyFill="1" applyBorder="1" applyAlignment="1" applyProtection="1" quotePrefix="1">
      <alignment horizontal="right"/>
      <protection/>
    </xf>
    <xf numFmtId="173" fontId="0" fillId="2" borderId="1" xfId="0" applyNumberFormat="1" applyFont="1" applyFill="1" applyBorder="1" applyAlignment="1" applyProtection="1">
      <alignment horizontal="right"/>
      <protection/>
    </xf>
    <xf numFmtId="173" fontId="1" fillId="2" borderId="2" xfId="0" applyNumberFormat="1" applyFont="1" applyFill="1" applyBorder="1" applyAlignment="1" applyProtection="1">
      <alignment horizontal="right"/>
      <protection/>
    </xf>
    <xf numFmtId="173" fontId="1" fillId="2" borderId="1" xfId="0" applyNumberFormat="1" applyFont="1" applyFill="1" applyBorder="1" applyAlignment="1" applyProtection="1">
      <alignment horizontal="right"/>
      <protection/>
    </xf>
    <xf numFmtId="173" fontId="1" fillId="2" borderId="3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 applyProtection="1" quotePrefix="1">
      <alignment horizontal="right"/>
      <protection/>
    </xf>
    <xf numFmtId="173" fontId="1" fillId="2" borderId="1" xfId="0" applyNumberFormat="1" applyFont="1" applyFill="1" applyBorder="1" applyAlignment="1" applyProtection="1" quotePrefix="1">
      <alignment horizontal="right"/>
      <protection/>
    </xf>
    <xf numFmtId="173" fontId="1" fillId="2" borderId="3" xfId="0" applyNumberFormat="1" applyFont="1" applyFill="1" applyBorder="1" applyAlignment="1" quotePrefix="1">
      <alignment horizontal="right"/>
    </xf>
    <xf numFmtId="173" fontId="0" fillId="2" borderId="2" xfId="0" applyNumberFormat="1" applyFont="1" applyFill="1" applyBorder="1" applyAlignment="1">
      <alignment horizontal="right"/>
    </xf>
    <xf numFmtId="173" fontId="0" fillId="2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173" fontId="0" fillId="2" borderId="14" xfId="0" applyNumberFormat="1" applyFont="1" applyFill="1" applyBorder="1" applyAlignment="1" applyProtection="1">
      <alignment horizontal="right"/>
      <protection/>
    </xf>
    <xf numFmtId="173" fontId="0" fillId="2" borderId="19" xfId="0" applyNumberFormat="1" applyFont="1" applyFill="1" applyBorder="1" applyAlignment="1" applyProtection="1">
      <alignment horizontal="right"/>
      <protection/>
    </xf>
    <xf numFmtId="173" fontId="0" fillId="2" borderId="13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/>
    </xf>
    <xf numFmtId="173" fontId="1" fillId="2" borderId="16" xfId="0" applyNumberFormat="1" applyFont="1" applyFill="1" applyBorder="1" applyAlignment="1">
      <alignment horizontal="right"/>
    </xf>
    <xf numFmtId="173" fontId="1" fillId="2" borderId="15" xfId="0" applyNumberFormat="1" applyFont="1" applyFill="1" applyBorder="1" applyAlignment="1">
      <alignment horizontal="right"/>
    </xf>
    <xf numFmtId="173" fontId="1" fillId="2" borderId="18" xfId="0" applyNumberFormat="1" applyFont="1" applyFill="1" applyBorder="1" applyAlignment="1">
      <alignment horizontal="right"/>
    </xf>
    <xf numFmtId="176" fontId="0" fillId="2" borderId="3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 quotePrefix="1">
      <alignment horizontal="right"/>
    </xf>
    <xf numFmtId="176" fontId="0" fillId="2" borderId="2" xfId="0" applyNumberFormat="1" applyFon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 quotePrefix="1">
      <alignment horizontal="right"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1" fillId="2" borderId="2" xfId="0" applyNumberFormat="1" applyFont="1" applyFill="1" applyBorder="1" applyAlignment="1" applyProtection="1">
      <alignment horizontal="right"/>
      <protection/>
    </xf>
    <xf numFmtId="176" fontId="1" fillId="2" borderId="1" xfId="0" applyNumberFormat="1" applyFont="1" applyFill="1" applyBorder="1" applyAlignment="1" applyProtection="1">
      <alignment horizontal="right"/>
      <protection/>
    </xf>
    <xf numFmtId="176" fontId="1" fillId="2" borderId="3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176" fontId="1" fillId="2" borderId="2" xfId="0" applyNumberFormat="1" applyFont="1" applyFill="1" applyBorder="1" applyAlignment="1" quotePrefix="1">
      <alignment horizontal="right"/>
    </xf>
    <xf numFmtId="176" fontId="1" fillId="2" borderId="1" xfId="0" applyNumberFormat="1" applyFont="1" applyFill="1" applyBorder="1" applyAlignment="1" quotePrefix="1">
      <alignment horizontal="right"/>
    </xf>
    <xf numFmtId="176" fontId="1" fillId="2" borderId="3" xfId="0" applyNumberFormat="1" applyFont="1" applyFill="1" applyBorder="1" applyAlignment="1" quotePrefix="1">
      <alignment horizontal="right"/>
    </xf>
    <xf numFmtId="176" fontId="0" fillId="2" borderId="14" xfId="0" applyNumberFormat="1" applyFont="1" applyFill="1" applyBorder="1" applyAlignment="1" applyProtection="1">
      <alignment horizontal="right"/>
      <protection/>
    </xf>
    <xf numFmtId="176" fontId="0" fillId="2" borderId="19" xfId="0" applyNumberFormat="1" applyFont="1" applyFill="1" applyBorder="1" applyAlignment="1" applyProtection="1">
      <alignment horizontal="right"/>
      <protection/>
    </xf>
    <xf numFmtId="176" fontId="0" fillId="2" borderId="13" xfId="0" applyNumberFormat="1" applyFont="1" applyFill="1" applyBorder="1" applyAlignment="1">
      <alignment horizontal="right"/>
    </xf>
    <xf numFmtId="176" fontId="1" fillId="2" borderId="16" xfId="0" applyNumberFormat="1" applyFont="1" applyFill="1" applyBorder="1" applyAlignment="1">
      <alignment horizontal="right"/>
    </xf>
    <xf numFmtId="176" fontId="1" fillId="2" borderId="17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 applyProtection="1">
      <alignment horizontal="right"/>
      <protection/>
    </xf>
    <xf numFmtId="176" fontId="0" fillId="2" borderId="3" xfId="0" applyNumberFormat="1" applyFont="1" applyFill="1" applyBorder="1" applyAlignment="1" applyProtection="1">
      <alignment horizontal="right"/>
      <protection/>
    </xf>
    <xf numFmtId="176" fontId="0" fillId="2" borderId="0" xfId="0" applyNumberFormat="1" applyFont="1" applyFill="1" applyBorder="1" applyAlignment="1" applyProtection="1" quotePrefix="1">
      <alignment horizontal="right"/>
      <protection/>
    </xf>
    <xf numFmtId="176" fontId="0" fillId="2" borderId="3" xfId="0" applyNumberFormat="1" applyFont="1" applyFill="1" applyBorder="1" applyAlignment="1" applyProtection="1" quotePrefix="1">
      <alignment horizontal="right"/>
      <protection/>
    </xf>
    <xf numFmtId="176" fontId="1" fillId="2" borderId="0" xfId="0" applyNumberFormat="1" applyFont="1" applyFill="1" applyBorder="1" applyAlignment="1" applyProtection="1">
      <alignment horizontal="right"/>
      <protection/>
    </xf>
    <xf numFmtId="176" fontId="1" fillId="2" borderId="3" xfId="0" applyNumberFormat="1" applyFont="1" applyFill="1" applyBorder="1" applyAlignment="1" applyProtection="1">
      <alignment horizontal="right"/>
      <protection/>
    </xf>
    <xf numFmtId="176" fontId="0" fillId="2" borderId="0" xfId="0" applyNumberFormat="1" applyFont="1" applyFill="1" applyBorder="1" applyAlignment="1">
      <alignment horizontal="right"/>
    </xf>
    <xf numFmtId="176" fontId="1" fillId="2" borderId="0" xfId="0" applyNumberFormat="1" applyFont="1" applyFill="1" applyBorder="1" applyAlignment="1" applyProtection="1" quotePrefix="1">
      <alignment horizontal="right"/>
      <protection/>
    </xf>
    <xf numFmtId="176" fontId="1" fillId="2" borderId="3" xfId="0" applyNumberFormat="1" applyFont="1" applyFill="1" applyBorder="1" applyAlignment="1" applyProtection="1" quotePrefix="1">
      <alignment horizontal="right"/>
      <protection/>
    </xf>
    <xf numFmtId="176" fontId="0" fillId="2" borderId="12" xfId="0" applyNumberFormat="1" applyFont="1" applyFill="1" applyBorder="1" applyAlignment="1" applyProtection="1">
      <alignment horizontal="right"/>
      <protection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1" fillId="2" borderId="17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3" fontId="1" fillId="0" borderId="14" xfId="0" applyNumberFormat="1" applyFont="1" applyFill="1" applyBorder="1" applyAlignment="1" applyProtection="1">
      <alignment horizontal="right"/>
      <protection/>
    </xf>
    <xf numFmtId="3" fontId="1" fillId="0" borderId="13" xfId="0" applyNumberFormat="1" applyFont="1" applyFill="1" applyBorder="1" applyAlignment="1" applyProtection="1">
      <alignment horizontal="right"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2" xfId="123" applyNumberFormat="1" applyFont="1" applyBorder="1" applyAlignment="1" quotePrefix="1">
      <alignment horizontal="right"/>
      <protection/>
    </xf>
    <xf numFmtId="0" fontId="0" fillId="0" borderId="1" xfId="123" applyFont="1" applyBorder="1" applyAlignment="1">
      <alignment horizontal="center"/>
      <protection/>
    </xf>
    <xf numFmtId="0" fontId="0" fillId="0" borderId="3" xfId="123" applyFont="1" applyBorder="1" applyAlignment="1">
      <alignment horizontal="center"/>
      <protection/>
    </xf>
    <xf numFmtId="0" fontId="0" fillId="0" borderId="2" xfId="123" applyFont="1" applyBorder="1" applyAlignment="1">
      <alignment horizontal="center"/>
      <protection/>
    </xf>
    <xf numFmtId="0" fontId="0" fillId="0" borderId="0" xfId="123" applyFont="1" applyBorder="1">
      <alignment/>
      <protection/>
    </xf>
    <xf numFmtId="3" fontId="1" fillId="0" borderId="12" xfId="123" applyNumberFormat="1" applyFont="1" applyBorder="1" applyProtection="1">
      <alignment/>
      <protection/>
    </xf>
    <xf numFmtId="3" fontId="1" fillId="0" borderId="14" xfId="123" applyNumberFormat="1" applyFont="1" applyBorder="1" applyAlignment="1">
      <alignment horizontal="right"/>
      <protection/>
    </xf>
    <xf numFmtId="3" fontId="1" fillId="0" borderId="13" xfId="123" applyNumberFormat="1" applyFont="1" applyBorder="1" applyAlignment="1">
      <alignment horizontal="right"/>
      <protection/>
    </xf>
    <xf numFmtId="3" fontId="0" fillId="0" borderId="18" xfId="123" applyNumberFormat="1" applyFont="1" applyBorder="1" applyProtection="1">
      <alignment/>
      <protection/>
    </xf>
    <xf numFmtId="3" fontId="0" fillId="0" borderId="16" xfId="123" applyNumberFormat="1" applyFont="1" applyBorder="1" applyAlignment="1">
      <alignment horizontal="right"/>
      <protection/>
    </xf>
    <xf numFmtId="3" fontId="0" fillId="0" borderId="17" xfId="123" applyNumberFormat="1" applyFont="1" applyBorder="1" applyAlignment="1">
      <alignment horizontal="right"/>
      <protection/>
    </xf>
    <xf numFmtId="0" fontId="0" fillId="2" borderId="13" xfId="0" applyFont="1" applyFill="1" applyBorder="1" applyAlignment="1">
      <alignment horizontal="right"/>
    </xf>
    <xf numFmtId="172" fontId="0" fillId="2" borderId="3" xfId="0" applyNumberFormat="1" applyFont="1" applyFill="1" applyBorder="1" applyAlignment="1">
      <alignment horizontal="right"/>
    </xf>
    <xf numFmtId="172" fontId="1" fillId="2" borderId="20" xfId="0" applyNumberFormat="1" applyFont="1" applyFill="1" applyBorder="1" applyAlignment="1">
      <alignment horizontal="right"/>
    </xf>
    <xf numFmtId="176" fontId="1" fillId="2" borderId="20" xfId="0" applyNumberFormat="1" applyFont="1" applyFill="1" applyBorder="1" applyAlignment="1" quotePrefix="1">
      <alignment horizontal="right"/>
    </xf>
    <xf numFmtId="172" fontId="0" fillId="2" borderId="20" xfId="0" applyNumberFormat="1" applyFont="1" applyFill="1" applyBorder="1" applyAlignment="1">
      <alignment horizontal="right"/>
    </xf>
    <xf numFmtId="176" fontId="0" fillId="2" borderId="20" xfId="0" applyNumberFormat="1" applyFont="1" applyFill="1" applyBorder="1" applyAlignment="1">
      <alignment horizontal="right"/>
    </xf>
    <xf numFmtId="172" fontId="1" fillId="2" borderId="17" xfId="0" applyNumberFormat="1" applyFont="1" applyFill="1" applyBorder="1" applyAlignment="1">
      <alignment horizontal="right"/>
    </xf>
    <xf numFmtId="176" fontId="1" fillId="2" borderId="17" xfId="0" applyNumberFormat="1" applyFont="1" applyFill="1" applyBorder="1" applyAlignment="1" quotePrefix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3" fontId="0" fillId="0" borderId="14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5" xfId="0" applyFont="1" applyBorder="1" applyAlignment="1">
      <alignment horizontal="left" wrapText="1"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3" xfId="0" applyNumberFormat="1" applyFont="1" applyBorder="1" applyAlignment="1">
      <alignment horizontal="right" wrapText="1"/>
    </xf>
    <xf numFmtId="0" fontId="0" fillId="0" borderId="17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0" fillId="0" borderId="8" xfId="123" applyFont="1" applyBorder="1" applyAlignment="1">
      <alignment horizontal="center" vertical="center"/>
      <protection/>
    </xf>
    <xf numFmtId="0" fontId="0" fillId="2" borderId="2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9" xfId="123" applyFont="1" applyBorder="1" applyAlignment="1">
      <alignment horizontal="center" vertical="center"/>
      <protection/>
    </xf>
    <xf numFmtId="0" fontId="0" fillId="0" borderId="20" xfId="123" applyFont="1" applyBorder="1" applyAlignment="1">
      <alignment horizontal="center" vertical="center"/>
      <protection/>
    </xf>
    <xf numFmtId="0" fontId="0" fillId="0" borderId="11" xfId="123" applyFont="1" applyBorder="1" applyAlignment="1">
      <alignment horizontal="center" vertical="center"/>
      <protection/>
    </xf>
    <xf numFmtId="0" fontId="8" fillId="0" borderId="0" xfId="123" applyFont="1" applyAlignment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46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1.57421875" style="2" customWidth="1"/>
    <col min="2" max="10" width="12.28125" style="2" customWidth="1"/>
    <col min="11" max="21" width="11.140625" style="2" customWidth="1"/>
    <col min="22" max="16384" width="11.421875" style="2" customWidth="1"/>
  </cols>
  <sheetData>
    <row r="1" spans="1:10" s="63" customFormat="1" ht="18">
      <c r="A1" s="194" t="s">
        <v>125</v>
      </c>
      <c r="B1" s="194"/>
      <c r="C1" s="194"/>
      <c r="D1" s="194"/>
      <c r="E1" s="194"/>
      <c r="F1" s="194"/>
      <c r="G1" s="194"/>
      <c r="H1" s="194"/>
      <c r="I1" s="194"/>
      <c r="J1" s="194"/>
    </row>
    <row r="3" spans="1:10" ht="15">
      <c r="A3" s="193" t="s">
        <v>177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5">
      <c r="A4" s="195"/>
      <c r="B4" s="195"/>
      <c r="C4" s="195"/>
      <c r="D4" s="195"/>
      <c r="E4" s="195"/>
      <c r="F4" s="195"/>
      <c r="G4" s="196"/>
      <c r="H4" s="196"/>
      <c r="I4" s="196"/>
      <c r="J4" s="196"/>
    </row>
    <row r="5" spans="1:10" ht="12.75">
      <c r="A5" s="43"/>
      <c r="B5" s="185" t="s">
        <v>145</v>
      </c>
      <c r="C5" s="186"/>
      <c r="D5" s="186"/>
      <c r="E5" s="186"/>
      <c r="F5" s="187"/>
      <c r="G5" s="185" t="s">
        <v>146</v>
      </c>
      <c r="H5" s="186"/>
      <c r="I5" s="186"/>
      <c r="J5" s="186"/>
    </row>
    <row r="6" spans="1:10" ht="12.75">
      <c r="A6" s="44" t="s">
        <v>147</v>
      </c>
      <c r="B6" s="185" t="s">
        <v>148</v>
      </c>
      <c r="C6" s="186"/>
      <c r="D6" s="187"/>
      <c r="E6" s="21"/>
      <c r="F6" s="45"/>
      <c r="G6" s="185" t="s">
        <v>148</v>
      </c>
      <c r="H6" s="186"/>
      <c r="I6" s="187"/>
      <c r="J6" s="21"/>
    </row>
    <row r="7" spans="1:10" ht="13.5" thickBot="1">
      <c r="A7" s="43"/>
      <c r="B7" s="13" t="s">
        <v>149</v>
      </c>
      <c r="C7" s="13" t="s">
        <v>150</v>
      </c>
      <c r="D7" s="13" t="s">
        <v>151</v>
      </c>
      <c r="E7" s="13" t="s">
        <v>152</v>
      </c>
      <c r="F7" s="13" t="s">
        <v>45</v>
      </c>
      <c r="G7" s="13" t="s">
        <v>149</v>
      </c>
      <c r="H7" s="13" t="s">
        <v>150</v>
      </c>
      <c r="I7" s="13" t="s">
        <v>151</v>
      </c>
      <c r="J7" s="13" t="s">
        <v>152</v>
      </c>
    </row>
    <row r="8" spans="1:10" ht="12.75">
      <c r="A8" s="71">
        <v>1985</v>
      </c>
      <c r="B8" s="72">
        <v>1717</v>
      </c>
      <c r="C8" s="72">
        <v>8537</v>
      </c>
      <c r="D8" s="72">
        <v>3350</v>
      </c>
      <c r="E8" s="73">
        <v>469</v>
      </c>
      <c r="F8" s="72">
        <v>14073</v>
      </c>
      <c r="G8" s="74">
        <v>2.2498543972044263</v>
      </c>
      <c r="H8" s="74">
        <v>1.7094998242942485</v>
      </c>
      <c r="I8" s="74">
        <v>1.6391044776119403</v>
      </c>
      <c r="J8" s="74">
        <v>1.6652452025586353</v>
      </c>
    </row>
    <row r="9" spans="1:10" ht="12.75">
      <c r="A9" s="69">
        <v>1986</v>
      </c>
      <c r="B9" s="29">
        <v>1836</v>
      </c>
      <c r="C9" s="29">
        <v>8523</v>
      </c>
      <c r="D9" s="29">
        <v>3538</v>
      </c>
      <c r="E9" s="31">
        <v>465</v>
      </c>
      <c r="F9" s="29">
        <v>14362</v>
      </c>
      <c r="G9" s="25">
        <v>2.167755991285403</v>
      </c>
      <c r="H9" s="25">
        <v>1.6457820016426141</v>
      </c>
      <c r="I9" s="25">
        <v>1.5799886941775014</v>
      </c>
      <c r="J9" s="25">
        <v>1.4967741935483871</v>
      </c>
    </row>
    <row r="10" spans="1:10" ht="12.75">
      <c r="A10" s="69">
        <v>1987</v>
      </c>
      <c r="B10" s="29">
        <v>2008</v>
      </c>
      <c r="C10" s="29">
        <v>9265</v>
      </c>
      <c r="D10" s="29">
        <v>3129</v>
      </c>
      <c r="E10" s="31">
        <v>459</v>
      </c>
      <c r="F10" s="29">
        <v>14861</v>
      </c>
      <c r="G10" s="25">
        <v>2.254980079681275</v>
      </c>
      <c r="H10" s="25">
        <v>1.687641662169455</v>
      </c>
      <c r="I10" s="25">
        <v>1.610738255033557</v>
      </c>
      <c r="J10" s="25">
        <v>1.5076252723311547</v>
      </c>
    </row>
    <row r="11" spans="1:10" ht="12.75">
      <c r="A11" s="69">
        <v>1988</v>
      </c>
      <c r="B11" s="29">
        <v>2109</v>
      </c>
      <c r="C11" s="29">
        <v>9808</v>
      </c>
      <c r="D11" s="29">
        <v>3447</v>
      </c>
      <c r="E11" s="31">
        <v>481</v>
      </c>
      <c r="F11" s="29">
        <v>15845</v>
      </c>
      <c r="G11" s="25">
        <v>2.2622095779990516</v>
      </c>
      <c r="H11" s="25">
        <v>1.673531810766721</v>
      </c>
      <c r="I11" s="25">
        <v>1.6019727299100668</v>
      </c>
      <c r="J11" s="25">
        <v>1.550935550935551</v>
      </c>
    </row>
    <row r="12" spans="1:10" ht="12.75">
      <c r="A12" s="69">
        <v>1989</v>
      </c>
      <c r="B12" s="29">
        <v>2465</v>
      </c>
      <c r="C12" s="29">
        <v>10365</v>
      </c>
      <c r="D12" s="29">
        <v>3660</v>
      </c>
      <c r="E12" s="31">
        <v>437</v>
      </c>
      <c r="F12" s="29">
        <v>16927</v>
      </c>
      <c r="G12" s="25">
        <v>2.366734279918864</v>
      </c>
      <c r="H12" s="25">
        <v>1.6527737578388808</v>
      </c>
      <c r="I12" s="25">
        <v>1.610928961748634</v>
      </c>
      <c r="J12" s="25">
        <v>1.5240274599542334</v>
      </c>
    </row>
    <row r="13" spans="1:10" ht="12.75">
      <c r="A13" s="69">
        <v>1990</v>
      </c>
      <c r="B13" s="29">
        <v>2532</v>
      </c>
      <c r="C13" s="29">
        <v>10924</v>
      </c>
      <c r="D13" s="29">
        <v>3650</v>
      </c>
      <c r="E13" s="31">
        <v>391</v>
      </c>
      <c r="F13" s="29">
        <v>17497</v>
      </c>
      <c r="G13" s="25">
        <v>2.3131911532385465</v>
      </c>
      <c r="H13" s="25">
        <v>1.6227572317832295</v>
      </c>
      <c r="I13" s="25">
        <v>1.6087671232876712</v>
      </c>
      <c r="J13" s="25">
        <v>1.5191815856777493</v>
      </c>
    </row>
    <row r="14" spans="1:10" ht="12.75">
      <c r="A14" s="69">
        <v>1991</v>
      </c>
      <c r="B14" s="29">
        <v>2322</v>
      </c>
      <c r="C14" s="29">
        <v>10561</v>
      </c>
      <c r="D14" s="29">
        <v>3918</v>
      </c>
      <c r="E14" s="31">
        <v>378</v>
      </c>
      <c r="F14" s="29">
        <v>17179</v>
      </c>
      <c r="G14" s="25">
        <v>2.3281653746770026</v>
      </c>
      <c r="H14" s="25">
        <v>1.6126313796042042</v>
      </c>
      <c r="I14" s="25">
        <v>1.5461970393057682</v>
      </c>
      <c r="J14" s="25">
        <v>1.4126984126984128</v>
      </c>
    </row>
    <row r="15" spans="1:10" ht="12.75">
      <c r="A15" s="69">
        <v>1992</v>
      </c>
      <c r="B15" s="29">
        <v>2361</v>
      </c>
      <c r="C15" s="29">
        <v>10445</v>
      </c>
      <c r="D15" s="29">
        <v>3800</v>
      </c>
      <c r="E15" s="31">
        <v>291</v>
      </c>
      <c r="F15" s="29">
        <v>16897</v>
      </c>
      <c r="G15" s="25">
        <v>2.3053790766624314</v>
      </c>
      <c r="H15" s="25">
        <v>1.598276687410244</v>
      </c>
      <c r="I15" s="25">
        <v>1.536578947368421</v>
      </c>
      <c r="J15" s="25">
        <v>1.4742268041237114</v>
      </c>
    </row>
    <row r="16" spans="1:10" ht="12.75">
      <c r="A16" s="69">
        <v>1993</v>
      </c>
      <c r="B16" s="29">
        <v>2657</v>
      </c>
      <c r="C16" s="29">
        <v>11046</v>
      </c>
      <c r="D16" s="29">
        <v>3912</v>
      </c>
      <c r="E16" s="31">
        <v>262</v>
      </c>
      <c r="F16" s="29">
        <v>17877</v>
      </c>
      <c r="G16" s="25">
        <v>2.1396311629657507</v>
      </c>
      <c r="H16" s="25">
        <v>1.5995835596596053</v>
      </c>
      <c r="I16" s="25">
        <v>1.5056237218813906</v>
      </c>
      <c r="J16" s="25">
        <v>1.5458015267175573</v>
      </c>
    </row>
    <row r="17" spans="1:10" ht="12.75">
      <c r="A17" s="69">
        <v>1994</v>
      </c>
      <c r="B17" s="29">
        <v>2647</v>
      </c>
      <c r="C17" s="29">
        <v>11432</v>
      </c>
      <c r="D17" s="29">
        <v>3835</v>
      </c>
      <c r="E17" s="31">
        <v>244</v>
      </c>
      <c r="F17" s="29">
        <v>18158</v>
      </c>
      <c r="G17" s="25">
        <v>2.089535323007178</v>
      </c>
      <c r="H17" s="25">
        <v>1.6147655703289012</v>
      </c>
      <c r="I17" s="25">
        <v>1.540547588005215</v>
      </c>
      <c r="J17" s="25">
        <v>1.528688524590164</v>
      </c>
    </row>
    <row r="18" spans="1:10" ht="12.75">
      <c r="A18" s="69">
        <v>1995</v>
      </c>
      <c r="B18" s="29">
        <v>2734</v>
      </c>
      <c r="C18" s="29">
        <v>11450</v>
      </c>
      <c r="D18" s="29">
        <v>4017</v>
      </c>
      <c r="E18" s="31">
        <v>213</v>
      </c>
      <c r="F18" s="29">
        <v>18414</v>
      </c>
      <c r="G18" s="25">
        <v>2.1927578639356256</v>
      </c>
      <c r="H18" s="25">
        <v>1.5961572052401747</v>
      </c>
      <c r="I18" s="25">
        <v>1.552402290266368</v>
      </c>
      <c r="J18" s="25">
        <v>1.5586854460093897</v>
      </c>
    </row>
    <row r="19" spans="1:10" ht="12.75">
      <c r="A19" s="70">
        <v>1996</v>
      </c>
      <c r="B19" s="31">
        <v>2996</v>
      </c>
      <c r="C19" s="31">
        <v>11335</v>
      </c>
      <c r="D19" s="30">
        <v>3862</v>
      </c>
      <c r="E19" s="30">
        <v>193</v>
      </c>
      <c r="F19" s="31">
        <v>18386</v>
      </c>
      <c r="G19" s="26">
        <v>2.209946595460614</v>
      </c>
      <c r="H19" s="26">
        <v>1.5902073224525806</v>
      </c>
      <c r="I19" s="26">
        <v>1.7061108234075608</v>
      </c>
      <c r="J19" s="25">
        <v>1.5803108808290156</v>
      </c>
    </row>
    <row r="20" spans="1:10" ht="12.75">
      <c r="A20" s="70">
        <v>1997</v>
      </c>
      <c r="B20" s="31">
        <v>2990</v>
      </c>
      <c r="C20" s="31">
        <v>11668</v>
      </c>
      <c r="D20" s="31">
        <v>4180</v>
      </c>
      <c r="E20" s="31">
        <v>219</v>
      </c>
      <c r="F20" s="31">
        <v>19057</v>
      </c>
      <c r="G20" s="26">
        <v>2.0993311036789297</v>
      </c>
      <c r="H20" s="26">
        <v>1.5840761055879329</v>
      </c>
      <c r="I20" s="26">
        <v>1.6368421052631579</v>
      </c>
      <c r="J20" s="25">
        <v>1.5205479452054795</v>
      </c>
    </row>
    <row r="21" spans="1:10" ht="13.5" thickBot="1">
      <c r="A21" s="75">
        <v>1998</v>
      </c>
      <c r="B21" s="76">
        <v>2865</v>
      </c>
      <c r="C21" s="76">
        <v>11398</v>
      </c>
      <c r="D21" s="77">
        <v>4170</v>
      </c>
      <c r="E21" s="77">
        <v>192</v>
      </c>
      <c r="F21" s="76">
        <v>18625</v>
      </c>
      <c r="G21" s="78">
        <v>2.0904013961605585</v>
      </c>
      <c r="H21" s="78">
        <v>1.5836111598526057</v>
      </c>
      <c r="I21" s="78">
        <v>1.586810551558753</v>
      </c>
      <c r="J21" s="79">
        <v>1.5729166666666667</v>
      </c>
    </row>
    <row r="22" spans="1:12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3"/>
      <c r="L22" s="3"/>
    </row>
    <row r="23" spans="1:13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3"/>
      <c r="L23" s="3"/>
      <c r="M23" s="3"/>
    </row>
    <row r="24" spans="1:13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3"/>
      <c r="L24" s="3"/>
      <c r="M24" s="3"/>
    </row>
    <row r="25" spans="1:13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3"/>
      <c r="L25" s="3"/>
      <c r="M25" s="3"/>
    </row>
    <row r="26" spans="1:13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3"/>
      <c r="L26" s="3"/>
      <c r="M26" s="3"/>
    </row>
    <row r="27" spans="1:13" ht="12.75">
      <c r="A27" s="47"/>
      <c r="B27" s="48"/>
      <c r="C27" s="47"/>
      <c r="D27" s="47"/>
      <c r="E27" s="47"/>
      <c r="F27" s="47"/>
      <c r="G27" s="49" t="s">
        <v>153</v>
      </c>
      <c r="H27" s="49" t="s">
        <v>154</v>
      </c>
      <c r="I27" s="188" t="s">
        <v>155</v>
      </c>
      <c r="J27" s="189"/>
      <c r="K27" s="3"/>
      <c r="L27" s="3"/>
      <c r="M27" s="3"/>
    </row>
    <row r="28" spans="1:13" ht="12.75">
      <c r="A28" s="44" t="s">
        <v>147</v>
      </c>
      <c r="B28" s="190" t="s">
        <v>156</v>
      </c>
      <c r="C28" s="191"/>
      <c r="D28" s="191"/>
      <c r="E28" s="191"/>
      <c r="F28" s="192"/>
      <c r="G28" s="13" t="s">
        <v>157</v>
      </c>
      <c r="H28" s="13" t="s">
        <v>158</v>
      </c>
      <c r="I28" s="190" t="s">
        <v>159</v>
      </c>
      <c r="J28" s="191"/>
      <c r="K28" s="3"/>
      <c r="L28" s="3"/>
      <c r="M28" s="3"/>
    </row>
    <row r="29" spans="1:13" ht="12.75">
      <c r="A29" s="43"/>
      <c r="B29" s="185" t="s">
        <v>148</v>
      </c>
      <c r="C29" s="186"/>
      <c r="D29" s="187"/>
      <c r="E29" s="21"/>
      <c r="F29" s="45"/>
      <c r="G29" s="13" t="s">
        <v>160</v>
      </c>
      <c r="H29" s="13" t="s">
        <v>161</v>
      </c>
      <c r="I29" s="13" t="s">
        <v>162</v>
      </c>
      <c r="J29" s="13" t="s">
        <v>163</v>
      </c>
      <c r="K29" s="3"/>
      <c r="L29" s="3"/>
      <c r="M29" s="3"/>
    </row>
    <row r="30" spans="1:13" ht="13.5" thickBot="1">
      <c r="A30" s="43"/>
      <c r="B30" s="13" t="s">
        <v>149</v>
      </c>
      <c r="C30" s="13" t="s">
        <v>150</v>
      </c>
      <c r="D30" s="13" t="s">
        <v>151</v>
      </c>
      <c r="E30" s="13" t="s">
        <v>152</v>
      </c>
      <c r="F30" s="80" t="s">
        <v>45</v>
      </c>
      <c r="G30" s="13" t="s">
        <v>164</v>
      </c>
      <c r="H30" s="13" t="s">
        <v>165</v>
      </c>
      <c r="I30" s="13" t="s">
        <v>166</v>
      </c>
      <c r="J30" s="13" t="s">
        <v>166</v>
      </c>
      <c r="K30" s="3"/>
      <c r="L30" s="3"/>
      <c r="M30" s="3"/>
    </row>
    <row r="31" spans="1:13" ht="12.75">
      <c r="A31" s="71">
        <v>1985</v>
      </c>
      <c r="B31" s="72">
        <v>3863</v>
      </c>
      <c r="C31" s="72">
        <v>14594</v>
      </c>
      <c r="D31" s="72">
        <v>5491</v>
      </c>
      <c r="E31" s="73">
        <v>781</v>
      </c>
      <c r="F31" s="72">
        <v>24729</v>
      </c>
      <c r="G31" s="81">
        <v>172.07</v>
      </c>
      <c r="H31" s="82">
        <v>4255.11903</v>
      </c>
      <c r="I31" s="72">
        <v>17213</v>
      </c>
      <c r="J31" s="72">
        <v>8640</v>
      </c>
      <c r="K31" s="3"/>
      <c r="L31" s="3"/>
      <c r="M31" s="3"/>
    </row>
    <row r="32" spans="1:13" ht="12.75">
      <c r="A32" s="69">
        <v>1986</v>
      </c>
      <c r="B32" s="29">
        <v>3980</v>
      </c>
      <c r="C32" s="29">
        <v>14027</v>
      </c>
      <c r="D32" s="29">
        <v>5590</v>
      </c>
      <c r="E32" s="31">
        <v>696</v>
      </c>
      <c r="F32" s="29">
        <v>24293</v>
      </c>
      <c r="G32" s="26">
        <v>130.65</v>
      </c>
      <c r="H32" s="50">
        <v>3173.88045</v>
      </c>
      <c r="I32" s="29">
        <v>20845</v>
      </c>
      <c r="J32" s="29">
        <v>6917</v>
      </c>
      <c r="K32" s="3"/>
      <c r="L32" s="3"/>
      <c r="M32" s="3"/>
    </row>
    <row r="33" spans="1:13" ht="12.75">
      <c r="A33" s="69">
        <v>1987</v>
      </c>
      <c r="B33" s="29">
        <v>4528</v>
      </c>
      <c r="C33" s="29">
        <v>15636</v>
      </c>
      <c r="D33" s="29">
        <v>5040</v>
      </c>
      <c r="E33" s="31">
        <v>692</v>
      </c>
      <c r="F33" s="29">
        <v>25896</v>
      </c>
      <c r="G33" s="26">
        <v>115.88</v>
      </c>
      <c r="H33" s="50">
        <v>3000.82848</v>
      </c>
      <c r="I33" s="29">
        <v>21150</v>
      </c>
      <c r="J33" s="29">
        <v>13473</v>
      </c>
      <c r="K33" s="3"/>
      <c r="L33" s="3"/>
      <c r="M33" s="3"/>
    </row>
    <row r="34" spans="1:10" ht="12.75">
      <c r="A34" s="69">
        <v>1988</v>
      </c>
      <c r="B34" s="29">
        <v>4771</v>
      </c>
      <c r="C34" s="29">
        <v>16414</v>
      </c>
      <c r="D34" s="29">
        <v>5522</v>
      </c>
      <c r="E34" s="31">
        <v>746</v>
      </c>
      <c r="F34" s="29">
        <v>27453</v>
      </c>
      <c r="G34" s="26">
        <v>136.93</v>
      </c>
      <c r="H34" s="50">
        <v>3759.13929</v>
      </c>
      <c r="I34" s="29">
        <v>16244</v>
      </c>
      <c r="J34" s="29">
        <v>17711</v>
      </c>
    </row>
    <row r="35" spans="1:10" ht="12.75">
      <c r="A35" s="69">
        <v>1989</v>
      </c>
      <c r="B35" s="29">
        <v>5834</v>
      </c>
      <c r="C35" s="29">
        <v>17131</v>
      </c>
      <c r="D35" s="29">
        <v>5896</v>
      </c>
      <c r="E35" s="31">
        <v>666</v>
      </c>
      <c r="F35" s="29">
        <v>29527</v>
      </c>
      <c r="G35" s="26">
        <v>142.66</v>
      </c>
      <c r="H35" s="50">
        <v>4212.32182</v>
      </c>
      <c r="I35" s="29">
        <v>15670</v>
      </c>
      <c r="J35" s="29">
        <v>16134</v>
      </c>
    </row>
    <row r="36" spans="1:10" ht="12.75">
      <c r="A36" s="69">
        <v>1990</v>
      </c>
      <c r="B36" s="29">
        <v>5857</v>
      </c>
      <c r="C36" s="29">
        <v>17727</v>
      </c>
      <c r="D36" s="29">
        <v>5872</v>
      </c>
      <c r="E36" s="31">
        <v>594</v>
      </c>
      <c r="F36" s="29">
        <v>30050</v>
      </c>
      <c r="G36" s="26">
        <v>75.02</v>
      </c>
      <c r="H36" s="50">
        <v>2254.351</v>
      </c>
      <c r="I36" s="29">
        <v>12619</v>
      </c>
      <c r="J36" s="29">
        <v>9609</v>
      </c>
    </row>
    <row r="37" spans="1:10" ht="12.75">
      <c r="A37" s="69">
        <v>1991</v>
      </c>
      <c r="B37" s="29">
        <v>5406</v>
      </c>
      <c r="C37" s="29">
        <v>17031</v>
      </c>
      <c r="D37" s="29">
        <v>6058</v>
      </c>
      <c r="E37" s="31">
        <v>534</v>
      </c>
      <c r="F37" s="29">
        <v>29029</v>
      </c>
      <c r="G37" s="26">
        <v>35.97</v>
      </c>
      <c r="H37" s="50">
        <v>1044.17313</v>
      </c>
      <c r="I37" s="29">
        <v>21167</v>
      </c>
      <c r="J37" s="29">
        <v>12102</v>
      </c>
    </row>
    <row r="38" spans="1:10" ht="12.75">
      <c r="A38" s="69">
        <v>1992</v>
      </c>
      <c r="B38" s="29">
        <v>5443</v>
      </c>
      <c r="C38" s="29">
        <v>16694</v>
      </c>
      <c r="D38" s="29">
        <v>5839</v>
      </c>
      <c r="E38" s="31">
        <v>429</v>
      </c>
      <c r="F38" s="29">
        <v>28405</v>
      </c>
      <c r="G38" s="26">
        <v>33.67</v>
      </c>
      <c r="H38" s="50">
        <v>956.3963500000001</v>
      </c>
      <c r="I38" s="29">
        <v>21218</v>
      </c>
      <c r="J38" s="29">
        <v>11576</v>
      </c>
    </row>
    <row r="39" spans="1:10" ht="12.75">
      <c r="A39" s="69">
        <v>1993</v>
      </c>
      <c r="B39" s="29">
        <v>5685</v>
      </c>
      <c r="C39" s="29">
        <v>17669</v>
      </c>
      <c r="D39" s="29">
        <v>5890</v>
      </c>
      <c r="E39" s="31">
        <v>405</v>
      </c>
      <c r="F39" s="29">
        <v>29649</v>
      </c>
      <c r="G39" s="26">
        <v>22.09</v>
      </c>
      <c r="H39" s="50">
        <v>654.94641</v>
      </c>
      <c r="I39" s="29">
        <v>14098</v>
      </c>
      <c r="J39" s="29">
        <v>12484</v>
      </c>
    </row>
    <row r="40" spans="1:10" ht="12.75">
      <c r="A40" s="69">
        <v>1994</v>
      </c>
      <c r="B40" s="29">
        <v>5531</v>
      </c>
      <c r="C40" s="29">
        <v>18460</v>
      </c>
      <c r="D40" s="29">
        <v>5908</v>
      </c>
      <c r="E40" s="31">
        <v>373</v>
      </c>
      <c r="F40" s="29">
        <v>30272</v>
      </c>
      <c r="G40" s="26">
        <v>59.67</v>
      </c>
      <c r="H40" s="50">
        <v>1806.33024</v>
      </c>
      <c r="I40" s="29">
        <v>20427</v>
      </c>
      <c r="J40" s="29">
        <v>12329</v>
      </c>
    </row>
    <row r="41" spans="1:10" ht="12.75">
      <c r="A41" s="69">
        <v>1995</v>
      </c>
      <c r="B41" s="29">
        <v>5995</v>
      </c>
      <c r="C41" s="29">
        <v>18276</v>
      </c>
      <c r="D41" s="29">
        <v>6236</v>
      </c>
      <c r="E41" s="31">
        <v>332</v>
      </c>
      <c r="F41" s="29">
        <v>30839</v>
      </c>
      <c r="G41" s="26">
        <v>80.51</v>
      </c>
      <c r="H41" s="50">
        <v>2482.84789</v>
      </c>
      <c r="I41" s="29">
        <v>21233</v>
      </c>
      <c r="J41" s="29">
        <v>13229</v>
      </c>
    </row>
    <row r="42" spans="1:10" ht="12.75">
      <c r="A42" s="69">
        <v>1996</v>
      </c>
      <c r="B42" s="29">
        <v>6621</v>
      </c>
      <c r="C42" s="29">
        <v>18025</v>
      </c>
      <c r="D42" s="50">
        <v>6589</v>
      </c>
      <c r="E42" s="50">
        <v>305</v>
      </c>
      <c r="F42" s="29">
        <v>31540</v>
      </c>
      <c r="G42" s="15">
        <v>55.84</v>
      </c>
      <c r="H42" s="30">
        <v>1761.1936</v>
      </c>
      <c r="I42" s="29">
        <v>16766</v>
      </c>
      <c r="J42" s="29">
        <v>15431</v>
      </c>
    </row>
    <row r="43" spans="1:10" ht="12.75">
      <c r="A43" s="69">
        <v>1997</v>
      </c>
      <c r="B43" s="29">
        <v>6277</v>
      </c>
      <c r="C43" s="29">
        <v>18483</v>
      </c>
      <c r="D43" s="50">
        <v>6842</v>
      </c>
      <c r="E43" s="50">
        <v>333</v>
      </c>
      <c r="F43" s="29">
        <v>31935</v>
      </c>
      <c r="G43" s="15">
        <v>88.57</v>
      </c>
      <c r="H43" s="30">
        <v>2828.4829499999996</v>
      </c>
      <c r="I43" s="29">
        <v>27106</v>
      </c>
      <c r="J43" s="29">
        <v>17903</v>
      </c>
    </row>
    <row r="44" spans="1:10" ht="13.5" thickBot="1">
      <c r="A44" s="83">
        <v>1998</v>
      </c>
      <c r="B44" s="84">
        <v>5989</v>
      </c>
      <c r="C44" s="84">
        <v>18050</v>
      </c>
      <c r="D44" s="84">
        <v>6617</v>
      </c>
      <c r="E44" s="84">
        <v>302</v>
      </c>
      <c r="F44" s="84">
        <v>30958</v>
      </c>
      <c r="G44" s="85">
        <v>81.15</v>
      </c>
      <c r="H44" s="77">
        <v>2512.2417</v>
      </c>
      <c r="I44" s="84">
        <v>17363</v>
      </c>
      <c r="J44" s="84">
        <v>10498</v>
      </c>
    </row>
    <row r="45" spans="1:10" ht="12.75">
      <c r="A45" s="43" t="s">
        <v>167</v>
      </c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>
      <c r="A46" s="43" t="s">
        <v>168</v>
      </c>
      <c r="B46" s="43"/>
      <c r="C46" s="43"/>
      <c r="D46" s="43"/>
      <c r="E46" s="43"/>
      <c r="F46" s="43"/>
      <c r="G46" s="43"/>
      <c r="H46" s="43"/>
      <c r="I46" s="43"/>
      <c r="J46" s="43"/>
    </row>
  </sheetData>
  <mergeCells count="11">
    <mergeCell ref="G5:J5"/>
    <mergeCell ref="B28:F28"/>
    <mergeCell ref="A3:J3"/>
    <mergeCell ref="A1:J1"/>
    <mergeCell ref="A4:J4"/>
    <mergeCell ref="B5:F5"/>
    <mergeCell ref="B29:D29"/>
    <mergeCell ref="I27:J27"/>
    <mergeCell ref="I28:J28"/>
    <mergeCell ref="B6:D6"/>
    <mergeCell ref="G6:I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J73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2" customWidth="1"/>
    <col min="2" max="16384" width="11.421875" style="2" customWidth="1"/>
  </cols>
  <sheetData>
    <row r="1" spans="1:9" s="63" customFormat="1" ht="18">
      <c r="A1" s="194" t="s">
        <v>125</v>
      </c>
      <c r="B1" s="194"/>
      <c r="C1" s="194"/>
      <c r="D1" s="194"/>
      <c r="E1" s="194"/>
      <c r="F1" s="194"/>
      <c r="G1" s="194"/>
      <c r="H1" s="194"/>
      <c r="I1" s="194"/>
    </row>
    <row r="3" spans="1:10" ht="15">
      <c r="A3" s="193" t="s">
        <v>189</v>
      </c>
      <c r="B3" s="193"/>
      <c r="C3" s="193"/>
      <c r="D3" s="193"/>
      <c r="E3" s="193"/>
      <c r="F3" s="193"/>
      <c r="G3" s="193"/>
      <c r="H3" s="193"/>
      <c r="I3" s="193"/>
      <c r="J3" s="65"/>
    </row>
    <row r="5" spans="1:10" ht="12.75">
      <c r="A5" s="211" t="s">
        <v>71</v>
      </c>
      <c r="B5" s="199" t="s">
        <v>119</v>
      </c>
      <c r="C5" s="199"/>
      <c r="D5" s="199"/>
      <c r="E5" s="199"/>
      <c r="F5" s="199"/>
      <c r="G5" s="199"/>
      <c r="H5" s="207" t="s">
        <v>120</v>
      </c>
      <c r="I5" s="208"/>
      <c r="J5" s="3"/>
    </row>
    <row r="6" spans="1:10" ht="12.75">
      <c r="A6" s="211"/>
      <c r="B6" s="199" t="s">
        <v>121</v>
      </c>
      <c r="C6" s="199"/>
      <c r="D6" s="199" t="s">
        <v>122</v>
      </c>
      <c r="E6" s="199"/>
      <c r="F6" s="199" t="s">
        <v>123</v>
      </c>
      <c r="G6" s="199"/>
      <c r="H6" s="209"/>
      <c r="I6" s="210"/>
      <c r="J6" s="3"/>
    </row>
    <row r="7" spans="1:10" ht="13.5" thickBot="1">
      <c r="A7" s="197"/>
      <c r="B7" s="24">
        <v>1997</v>
      </c>
      <c r="C7" s="24">
        <v>1998</v>
      </c>
      <c r="D7" s="24">
        <v>1997</v>
      </c>
      <c r="E7" s="24">
        <v>1998</v>
      </c>
      <c r="F7" s="24">
        <v>1997</v>
      </c>
      <c r="G7" s="24">
        <v>1998</v>
      </c>
      <c r="H7" s="24">
        <v>1997</v>
      </c>
      <c r="I7" s="53">
        <v>1998</v>
      </c>
      <c r="J7" s="3"/>
    </row>
    <row r="8" spans="1:9" ht="12.75">
      <c r="A8" s="145" t="s">
        <v>116</v>
      </c>
      <c r="B8" s="146">
        <v>75927.10963</v>
      </c>
      <c r="C8" s="146">
        <v>71415.66614</v>
      </c>
      <c r="D8" s="146">
        <v>26903.0595</v>
      </c>
      <c r="E8" s="146">
        <v>29246.089</v>
      </c>
      <c r="F8" s="183">
        <v>3221.204</v>
      </c>
      <c r="G8" s="183">
        <v>2399.4275000000002</v>
      </c>
      <c r="H8" s="146">
        <v>277.07936</v>
      </c>
      <c r="I8" s="147">
        <v>103.0227</v>
      </c>
    </row>
    <row r="9" spans="1:9" ht="12.75">
      <c r="A9" s="4"/>
      <c r="B9" s="141"/>
      <c r="C9" s="141"/>
      <c r="D9" s="141"/>
      <c r="E9" s="141"/>
      <c r="F9" s="141"/>
      <c r="G9" s="141"/>
      <c r="H9" s="141"/>
      <c r="I9" s="142"/>
    </row>
    <row r="10" spans="1:9" ht="12.75">
      <c r="A10" s="4" t="s">
        <v>76</v>
      </c>
      <c r="B10" s="141"/>
      <c r="C10" s="141"/>
      <c r="D10" s="141"/>
      <c r="E10" s="141"/>
      <c r="F10" s="141"/>
      <c r="G10" s="141"/>
      <c r="H10" s="141"/>
      <c r="I10" s="142"/>
    </row>
    <row r="11" spans="1:9" ht="12.75">
      <c r="A11" s="10" t="s">
        <v>77</v>
      </c>
      <c r="B11" s="143">
        <v>34713.88425</v>
      </c>
      <c r="C11" s="143">
        <v>28122.0798</v>
      </c>
      <c r="D11" s="143">
        <v>20246.2435</v>
      </c>
      <c r="E11" s="143">
        <v>24543.704</v>
      </c>
      <c r="F11" s="143">
        <v>1447.917</v>
      </c>
      <c r="G11" s="143">
        <v>1599</v>
      </c>
      <c r="H11" s="143">
        <v>270.16636</v>
      </c>
      <c r="I11" s="144">
        <v>92.2077</v>
      </c>
    </row>
    <row r="12" spans="1:9" ht="12.75">
      <c r="A12" s="10" t="s">
        <v>127</v>
      </c>
      <c r="B12" s="143">
        <v>4912.485</v>
      </c>
      <c r="C12" s="143">
        <v>4701.674</v>
      </c>
      <c r="D12" s="143">
        <v>69.1195</v>
      </c>
      <c r="E12" s="143">
        <v>283.629</v>
      </c>
      <c r="F12" s="143">
        <v>14.804</v>
      </c>
      <c r="G12" s="143" t="s">
        <v>124</v>
      </c>
      <c r="H12" s="143">
        <v>41.328</v>
      </c>
      <c r="I12" s="144">
        <v>4.6872</v>
      </c>
    </row>
    <row r="13" spans="1:9" ht="12.75">
      <c r="A13" s="10" t="s">
        <v>79</v>
      </c>
      <c r="B13" s="143">
        <v>127.8</v>
      </c>
      <c r="C13" s="143">
        <v>218.61</v>
      </c>
      <c r="D13" s="143" t="s">
        <v>124</v>
      </c>
      <c r="E13" s="143" t="s">
        <v>124</v>
      </c>
      <c r="F13" s="143" t="s">
        <v>124</v>
      </c>
      <c r="G13" s="143" t="s">
        <v>124</v>
      </c>
      <c r="H13" s="143" t="s">
        <v>124</v>
      </c>
      <c r="I13" s="144" t="s">
        <v>124</v>
      </c>
    </row>
    <row r="14" spans="1:9" ht="12.75">
      <c r="A14" s="10" t="s">
        <v>184</v>
      </c>
      <c r="B14" s="143">
        <v>698.374</v>
      </c>
      <c r="C14" s="143">
        <v>663.479</v>
      </c>
      <c r="D14" s="143">
        <v>117.751</v>
      </c>
      <c r="E14" s="143">
        <v>98.785</v>
      </c>
      <c r="F14" s="143">
        <v>0.75</v>
      </c>
      <c r="G14" s="143">
        <v>30</v>
      </c>
      <c r="H14" s="143" t="s">
        <v>124</v>
      </c>
      <c r="I14" s="144" t="s">
        <v>124</v>
      </c>
    </row>
    <row r="15" spans="1:9" ht="12.75">
      <c r="A15" s="10" t="s">
        <v>81</v>
      </c>
      <c r="B15" s="143">
        <v>827.245</v>
      </c>
      <c r="C15" s="143">
        <v>751.447</v>
      </c>
      <c r="D15" s="143">
        <v>38.985</v>
      </c>
      <c r="E15" s="143">
        <v>121.46900000000001</v>
      </c>
      <c r="F15" s="143">
        <v>499.77</v>
      </c>
      <c r="G15" s="143" t="s">
        <v>124</v>
      </c>
      <c r="H15" s="143">
        <v>32.507000000000005</v>
      </c>
      <c r="I15" s="144">
        <v>37.194</v>
      </c>
    </row>
    <row r="16" spans="1:9" ht="12.75">
      <c r="A16" s="10" t="s">
        <v>83</v>
      </c>
      <c r="B16" s="143">
        <v>46.522000000000006</v>
      </c>
      <c r="C16" s="143">
        <v>22.032</v>
      </c>
      <c r="D16" s="143" t="s">
        <v>124</v>
      </c>
      <c r="E16" s="143" t="s">
        <v>124</v>
      </c>
      <c r="F16" s="143" t="s">
        <v>124</v>
      </c>
      <c r="G16" s="143" t="s">
        <v>124</v>
      </c>
      <c r="H16" s="143">
        <v>11.881</v>
      </c>
      <c r="I16" s="144">
        <v>9.566</v>
      </c>
    </row>
    <row r="17" spans="1:9" ht="12.75">
      <c r="A17" s="10" t="s">
        <v>128</v>
      </c>
      <c r="B17" s="143">
        <v>9933.454</v>
      </c>
      <c r="C17" s="143">
        <v>8993.058</v>
      </c>
      <c r="D17" s="143">
        <v>3282.25</v>
      </c>
      <c r="E17" s="143">
        <v>3321.978</v>
      </c>
      <c r="F17" s="143">
        <v>250.5</v>
      </c>
      <c r="G17" s="143">
        <v>133.75</v>
      </c>
      <c r="H17" s="143">
        <v>21.97161</v>
      </c>
      <c r="I17" s="144">
        <v>6.554</v>
      </c>
    </row>
    <row r="18" spans="1:9" ht="12.75">
      <c r="A18" s="10" t="s">
        <v>129</v>
      </c>
      <c r="B18" s="143">
        <v>463.185</v>
      </c>
      <c r="C18" s="143">
        <v>104.3</v>
      </c>
      <c r="D18" s="143">
        <v>2976.9809999999998</v>
      </c>
      <c r="E18" s="143">
        <v>1974.7610000000002</v>
      </c>
      <c r="F18" s="143">
        <v>481.94800000000004</v>
      </c>
      <c r="G18" s="143">
        <v>977.25</v>
      </c>
      <c r="H18" s="143">
        <v>21.77175</v>
      </c>
      <c r="I18" s="144">
        <v>26.598000000000003</v>
      </c>
    </row>
    <row r="19" spans="1:9" ht="12.75">
      <c r="A19" s="10" t="s">
        <v>130</v>
      </c>
      <c r="B19" s="143">
        <v>1197.912</v>
      </c>
      <c r="C19" s="143">
        <v>1450.1480000000001</v>
      </c>
      <c r="D19" s="143">
        <v>340.825</v>
      </c>
      <c r="E19" s="143">
        <v>41.69</v>
      </c>
      <c r="F19" s="143" t="s">
        <v>124</v>
      </c>
      <c r="G19" s="143" t="s">
        <v>124</v>
      </c>
      <c r="H19" s="143" t="s">
        <v>124</v>
      </c>
      <c r="I19" s="144" t="s">
        <v>124</v>
      </c>
    </row>
    <row r="20" spans="1:9" ht="12.75">
      <c r="A20" s="10" t="s">
        <v>88</v>
      </c>
      <c r="B20" s="143">
        <v>9191.2098</v>
      </c>
      <c r="C20" s="143">
        <v>5558.1768</v>
      </c>
      <c r="D20" s="143">
        <v>1973.0320000000002</v>
      </c>
      <c r="E20" s="143">
        <v>1785.79</v>
      </c>
      <c r="F20" s="143">
        <v>140.25</v>
      </c>
      <c r="G20" s="143">
        <v>222.4215</v>
      </c>
      <c r="H20" s="143" t="s">
        <v>124</v>
      </c>
      <c r="I20" s="144">
        <v>0.7185</v>
      </c>
    </row>
    <row r="21" spans="1:9" ht="12.75">
      <c r="A21" s="10" t="s">
        <v>131</v>
      </c>
      <c r="B21" s="143">
        <v>1239.057</v>
      </c>
      <c r="C21" s="143">
        <v>621.846</v>
      </c>
      <c r="D21" s="143">
        <v>30</v>
      </c>
      <c r="E21" s="143">
        <v>696.2280000000001</v>
      </c>
      <c r="F21" s="143">
        <v>31.8</v>
      </c>
      <c r="G21" s="143">
        <v>58.716</v>
      </c>
      <c r="H21" s="143" t="s">
        <v>124</v>
      </c>
      <c r="I21" s="144" t="s">
        <v>124</v>
      </c>
    </row>
    <row r="22" spans="1:9" ht="12.75">
      <c r="A22" s="10" t="s">
        <v>132</v>
      </c>
      <c r="B22" s="143">
        <v>1591.04845</v>
      </c>
      <c r="C22" s="143">
        <v>1093.721</v>
      </c>
      <c r="D22" s="143">
        <v>662.88</v>
      </c>
      <c r="E22" s="143">
        <v>555.849</v>
      </c>
      <c r="F22" s="143">
        <v>25.751</v>
      </c>
      <c r="G22" s="143">
        <v>126.649</v>
      </c>
      <c r="H22" s="143" t="s">
        <v>124</v>
      </c>
      <c r="I22" s="144" t="s">
        <v>124</v>
      </c>
    </row>
    <row r="23" spans="1:9" ht="12.75">
      <c r="A23" s="10" t="s">
        <v>133</v>
      </c>
      <c r="B23" s="143">
        <v>4186.575</v>
      </c>
      <c r="C23" s="143">
        <v>3850.932</v>
      </c>
      <c r="D23" s="143">
        <v>10571.991</v>
      </c>
      <c r="E23" s="143">
        <v>15499.969000000001</v>
      </c>
      <c r="F23" s="143">
        <v>2.1870000000000003</v>
      </c>
      <c r="G23" s="143">
        <v>50.25</v>
      </c>
      <c r="H23" s="143">
        <v>140.449</v>
      </c>
      <c r="I23" s="144">
        <v>6.845</v>
      </c>
    </row>
    <row r="24" spans="1:9" ht="12.75">
      <c r="A24" s="10" t="s">
        <v>91</v>
      </c>
      <c r="B24" s="143">
        <v>299.017</v>
      </c>
      <c r="C24" s="143">
        <v>92.656</v>
      </c>
      <c r="D24" s="143">
        <v>182.496</v>
      </c>
      <c r="E24" s="143">
        <v>163.556</v>
      </c>
      <c r="F24" s="143" t="s">
        <v>124</v>
      </c>
      <c r="G24" s="143" t="s">
        <v>124</v>
      </c>
      <c r="H24" s="143" t="s">
        <v>124</v>
      </c>
      <c r="I24" s="144" t="s">
        <v>124</v>
      </c>
    </row>
    <row r="25" spans="1:9" ht="12.75">
      <c r="A25" s="4" t="s">
        <v>117</v>
      </c>
      <c r="B25" s="143"/>
      <c r="C25" s="143"/>
      <c r="D25" s="143"/>
      <c r="E25" s="143"/>
      <c r="F25" s="143"/>
      <c r="G25" s="143"/>
      <c r="H25" s="143"/>
      <c r="I25" s="144"/>
    </row>
    <row r="26" spans="1:9" ht="12.75">
      <c r="A26" s="11" t="s">
        <v>134</v>
      </c>
      <c r="B26" s="143"/>
      <c r="C26" s="143"/>
      <c r="D26" s="143"/>
      <c r="E26" s="143"/>
      <c r="F26" s="143"/>
      <c r="G26" s="143"/>
      <c r="H26" s="143"/>
      <c r="I26" s="144"/>
    </row>
    <row r="27" spans="1:9" ht="12.75">
      <c r="A27" s="10" t="s">
        <v>92</v>
      </c>
      <c r="B27" s="143" t="s">
        <v>124</v>
      </c>
      <c r="C27" s="143">
        <v>16.2</v>
      </c>
      <c r="D27" s="143">
        <v>49.705</v>
      </c>
      <c r="E27" s="143">
        <v>92.9</v>
      </c>
      <c r="F27" s="143" t="s">
        <v>124</v>
      </c>
      <c r="G27" s="143" t="s">
        <v>124</v>
      </c>
      <c r="H27" s="143" t="s">
        <v>124</v>
      </c>
      <c r="I27" s="144" t="s">
        <v>124</v>
      </c>
    </row>
    <row r="28" spans="1:9" ht="12.75">
      <c r="A28" s="10" t="s">
        <v>93</v>
      </c>
      <c r="B28" s="143">
        <v>165.66</v>
      </c>
      <c r="C28" s="143">
        <v>407.06</v>
      </c>
      <c r="D28" s="143">
        <v>398.904</v>
      </c>
      <c r="E28" s="143">
        <v>314.894</v>
      </c>
      <c r="F28" s="143">
        <v>201.25</v>
      </c>
      <c r="G28" s="143">
        <v>100.25</v>
      </c>
      <c r="H28" s="143" t="s">
        <v>124</v>
      </c>
      <c r="I28" s="144" t="s">
        <v>124</v>
      </c>
    </row>
    <row r="29" spans="1:9" ht="12.75">
      <c r="A29" s="10" t="s">
        <v>94</v>
      </c>
      <c r="B29" s="143">
        <v>240.96800000000002</v>
      </c>
      <c r="C29" s="143">
        <v>111.245</v>
      </c>
      <c r="D29" s="143" t="s">
        <v>124</v>
      </c>
      <c r="E29" s="143" t="s">
        <v>124</v>
      </c>
      <c r="F29" s="143" t="s">
        <v>124</v>
      </c>
      <c r="G29" s="143" t="s">
        <v>124</v>
      </c>
      <c r="H29" s="143" t="s">
        <v>124</v>
      </c>
      <c r="I29" s="144" t="s">
        <v>124</v>
      </c>
    </row>
    <row r="30" spans="1:9" ht="12.75">
      <c r="A30" s="10" t="s">
        <v>96</v>
      </c>
      <c r="B30" s="143">
        <v>46.49</v>
      </c>
      <c r="C30" s="143">
        <v>194.211</v>
      </c>
      <c r="D30" s="143" t="s">
        <v>124</v>
      </c>
      <c r="E30" s="143" t="s">
        <v>124</v>
      </c>
      <c r="F30" s="143" t="s">
        <v>124</v>
      </c>
      <c r="G30" s="143">
        <v>22.5</v>
      </c>
      <c r="H30" s="143" t="s">
        <v>124</v>
      </c>
      <c r="I30" s="144" t="s">
        <v>124</v>
      </c>
    </row>
    <row r="31" spans="1:9" ht="12.75">
      <c r="A31" s="10" t="s">
        <v>97</v>
      </c>
      <c r="B31" s="143">
        <v>41.154</v>
      </c>
      <c r="C31" s="143">
        <v>7.025</v>
      </c>
      <c r="D31" s="143" t="s">
        <v>124</v>
      </c>
      <c r="E31" s="143">
        <v>4.644</v>
      </c>
      <c r="F31" s="143" t="s">
        <v>124</v>
      </c>
      <c r="G31" s="143" t="s">
        <v>124</v>
      </c>
      <c r="H31" s="143" t="s">
        <v>124</v>
      </c>
      <c r="I31" s="144" t="s">
        <v>124</v>
      </c>
    </row>
    <row r="32" spans="1:9" ht="12.75">
      <c r="A32" s="10" t="s">
        <v>98</v>
      </c>
      <c r="B32" s="143">
        <v>154.102</v>
      </c>
      <c r="C32" s="143">
        <v>256.355</v>
      </c>
      <c r="D32" s="143" t="s">
        <v>124</v>
      </c>
      <c r="E32" s="143" t="s">
        <v>124</v>
      </c>
      <c r="F32" s="143" t="s">
        <v>124</v>
      </c>
      <c r="G32" s="143" t="s">
        <v>124</v>
      </c>
      <c r="H32" s="143" t="s">
        <v>124</v>
      </c>
      <c r="I32" s="144" t="s">
        <v>124</v>
      </c>
    </row>
    <row r="33" spans="1:9" ht="12.75">
      <c r="A33" s="10" t="s">
        <v>99</v>
      </c>
      <c r="B33" s="143">
        <v>44.331</v>
      </c>
      <c r="C33" s="143">
        <v>1275.353</v>
      </c>
      <c r="D33" s="143" t="s">
        <v>124</v>
      </c>
      <c r="E33" s="143" t="s">
        <v>124</v>
      </c>
      <c r="F33" s="143">
        <v>2.992</v>
      </c>
      <c r="G33" s="143" t="s">
        <v>124</v>
      </c>
      <c r="H33" s="143" t="s">
        <v>124</v>
      </c>
      <c r="I33" s="144" t="s">
        <v>124</v>
      </c>
    </row>
    <row r="34" spans="1:9" ht="12.75">
      <c r="A34" s="10" t="s">
        <v>100</v>
      </c>
      <c r="B34" s="143" t="s">
        <v>124</v>
      </c>
      <c r="C34" s="143" t="s">
        <v>124</v>
      </c>
      <c r="D34" s="143" t="s">
        <v>124</v>
      </c>
      <c r="E34" s="143" t="s">
        <v>124</v>
      </c>
      <c r="F34" s="143">
        <v>43.102000000000004</v>
      </c>
      <c r="G34" s="143" t="s">
        <v>124</v>
      </c>
      <c r="H34" s="143">
        <v>0.5</v>
      </c>
      <c r="I34" s="144">
        <v>1.25</v>
      </c>
    </row>
    <row r="35" spans="1:9" ht="12.75">
      <c r="A35" s="10" t="s">
        <v>101</v>
      </c>
      <c r="B35" s="143">
        <v>262.96</v>
      </c>
      <c r="C35" s="143">
        <v>217.19</v>
      </c>
      <c r="D35" s="143">
        <v>3.696</v>
      </c>
      <c r="E35" s="143">
        <v>1.5</v>
      </c>
      <c r="F35" s="143">
        <v>470.15</v>
      </c>
      <c r="G35" s="143">
        <v>43.5</v>
      </c>
      <c r="H35" s="143" t="s">
        <v>124</v>
      </c>
      <c r="I35" s="144" t="s">
        <v>124</v>
      </c>
    </row>
    <row r="36" spans="1:9" ht="12.75">
      <c r="A36" s="10" t="s">
        <v>102</v>
      </c>
      <c r="B36" s="143">
        <v>40.05</v>
      </c>
      <c r="C36" s="143">
        <v>96.63900000000001</v>
      </c>
      <c r="D36" s="143">
        <v>4</v>
      </c>
      <c r="E36" s="143">
        <v>13.975</v>
      </c>
      <c r="F36" s="143" t="s">
        <v>124</v>
      </c>
      <c r="G36" s="143">
        <v>20</v>
      </c>
      <c r="H36" s="143" t="s">
        <v>124</v>
      </c>
      <c r="I36" s="144" t="s">
        <v>124</v>
      </c>
    </row>
    <row r="37" spans="1:9" ht="12.75">
      <c r="A37" s="10" t="s">
        <v>103</v>
      </c>
      <c r="B37" s="143">
        <v>40</v>
      </c>
      <c r="C37" s="143" t="s">
        <v>124</v>
      </c>
      <c r="D37" s="143">
        <v>5.95</v>
      </c>
      <c r="E37" s="143">
        <v>30.396</v>
      </c>
      <c r="F37" s="143" t="s">
        <v>124</v>
      </c>
      <c r="G37" s="143" t="s">
        <v>124</v>
      </c>
      <c r="H37" s="143" t="s">
        <v>124</v>
      </c>
      <c r="I37" s="144" t="s">
        <v>124</v>
      </c>
    </row>
    <row r="38" spans="1:9" ht="12.75">
      <c r="A38" s="10"/>
      <c r="B38" s="143"/>
      <c r="C38" s="143"/>
      <c r="D38" s="143"/>
      <c r="E38" s="143"/>
      <c r="F38" s="143"/>
      <c r="G38" s="143"/>
      <c r="H38" s="143"/>
      <c r="I38" s="144"/>
    </row>
    <row r="39" spans="1:9" ht="12.75">
      <c r="A39" s="4" t="s">
        <v>104</v>
      </c>
      <c r="B39" s="143"/>
      <c r="C39" s="143"/>
      <c r="D39" s="143"/>
      <c r="E39" s="143"/>
      <c r="F39" s="143"/>
      <c r="G39" s="143"/>
      <c r="H39" s="143"/>
      <c r="I39" s="144"/>
    </row>
    <row r="40" spans="1:9" ht="12.75">
      <c r="A40" s="10" t="s">
        <v>135</v>
      </c>
      <c r="B40" s="143">
        <v>21.304000000000002</v>
      </c>
      <c r="C40" s="143">
        <v>411.565</v>
      </c>
      <c r="D40" s="143">
        <v>57.313</v>
      </c>
      <c r="E40" s="143">
        <v>167.66400000000002</v>
      </c>
      <c r="F40" s="143">
        <v>23.25</v>
      </c>
      <c r="G40" s="143" t="s">
        <v>124</v>
      </c>
      <c r="H40" s="143" t="s">
        <v>124</v>
      </c>
      <c r="I40" s="144" t="s">
        <v>124</v>
      </c>
    </row>
    <row r="41" spans="1:9" ht="12.75">
      <c r="A41" s="10" t="s">
        <v>136</v>
      </c>
      <c r="B41" s="143">
        <v>643.447</v>
      </c>
      <c r="C41" s="143">
        <v>1154.2920000000001</v>
      </c>
      <c r="D41" s="143">
        <v>3282.136</v>
      </c>
      <c r="E41" s="143">
        <v>2119.845</v>
      </c>
      <c r="F41" s="143">
        <v>56.75</v>
      </c>
      <c r="G41" s="143" t="s">
        <v>124</v>
      </c>
      <c r="H41" s="143" t="s">
        <v>124</v>
      </c>
      <c r="I41" s="144" t="s">
        <v>124</v>
      </c>
    </row>
    <row r="42" spans="1:9" ht="12.75">
      <c r="A42" s="10" t="s">
        <v>137</v>
      </c>
      <c r="B42" s="143">
        <v>254.855</v>
      </c>
      <c r="C42" s="143">
        <v>40</v>
      </c>
      <c r="D42" s="143" t="s">
        <v>124</v>
      </c>
      <c r="E42" s="143" t="s">
        <v>124</v>
      </c>
      <c r="F42" s="143" t="s">
        <v>124</v>
      </c>
      <c r="G42" s="143" t="s">
        <v>124</v>
      </c>
      <c r="H42" s="143" t="s">
        <v>124</v>
      </c>
      <c r="I42" s="144" t="s">
        <v>124</v>
      </c>
    </row>
    <row r="43" spans="1:9" ht="12.75">
      <c r="A43" s="10" t="s">
        <v>138</v>
      </c>
      <c r="B43" s="143">
        <v>744.489</v>
      </c>
      <c r="C43" s="143">
        <v>585.534</v>
      </c>
      <c r="D43" s="143" t="s">
        <v>124</v>
      </c>
      <c r="E43" s="143" t="s">
        <v>124</v>
      </c>
      <c r="F43" s="143" t="s">
        <v>124</v>
      </c>
      <c r="G43" s="143" t="s">
        <v>124</v>
      </c>
      <c r="H43" s="143">
        <v>1.75</v>
      </c>
      <c r="I43" s="144">
        <v>3.5</v>
      </c>
    </row>
    <row r="44" spans="1:9" ht="12.75">
      <c r="A44" s="10" t="s">
        <v>139</v>
      </c>
      <c r="B44" s="143">
        <v>9778.60438</v>
      </c>
      <c r="C44" s="143">
        <v>13224.43234</v>
      </c>
      <c r="D44" s="143">
        <v>149.65</v>
      </c>
      <c r="E44" s="143">
        <v>25.576</v>
      </c>
      <c r="F44" s="143">
        <v>8.25</v>
      </c>
      <c r="G44" s="143">
        <v>54</v>
      </c>
      <c r="H44" s="143">
        <v>4.25</v>
      </c>
      <c r="I44" s="144">
        <v>4.5</v>
      </c>
    </row>
    <row r="45" spans="1:9" ht="12.75">
      <c r="A45" s="10" t="s">
        <v>144</v>
      </c>
      <c r="B45" s="143" t="s">
        <v>124</v>
      </c>
      <c r="C45" s="143">
        <v>116.808</v>
      </c>
      <c r="D45" s="143">
        <v>433.26</v>
      </c>
      <c r="E45" s="143">
        <v>476.451</v>
      </c>
      <c r="F45" s="143" t="s">
        <v>124</v>
      </c>
      <c r="G45" s="143">
        <v>24.25</v>
      </c>
      <c r="H45" s="143" t="s">
        <v>124</v>
      </c>
      <c r="I45" s="144" t="s">
        <v>124</v>
      </c>
    </row>
    <row r="46" spans="1:9" ht="12.75">
      <c r="A46" s="10" t="s">
        <v>142</v>
      </c>
      <c r="B46" s="143">
        <v>22.593</v>
      </c>
      <c r="C46" s="143">
        <v>60.997</v>
      </c>
      <c r="D46" s="143">
        <v>176.36700000000002</v>
      </c>
      <c r="E46" s="143" t="s">
        <v>124</v>
      </c>
      <c r="F46" s="143" t="s">
        <v>124</v>
      </c>
      <c r="G46" s="143" t="s">
        <v>124</v>
      </c>
      <c r="H46" s="143" t="s">
        <v>124</v>
      </c>
      <c r="I46" s="144" t="s">
        <v>124</v>
      </c>
    </row>
    <row r="47" spans="1:9" ht="13.5" thickBot="1">
      <c r="A47" s="148" t="s">
        <v>143</v>
      </c>
      <c r="B47" s="149">
        <v>1905.913</v>
      </c>
      <c r="C47" s="149">
        <v>2093.4120000000003</v>
      </c>
      <c r="D47" s="149" t="s">
        <v>124</v>
      </c>
      <c r="E47" s="149" t="s">
        <v>124</v>
      </c>
      <c r="F47" s="149" t="s">
        <v>124</v>
      </c>
      <c r="G47" s="149" t="s">
        <v>124</v>
      </c>
      <c r="H47" s="149" t="s">
        <v>124</v>
      </c>
      <c r="I47" s="150" t="s">
        <v>124</v>
      </c>
    </row>
    <row r="48" spans="1:9" ht="12.75">
      <c r="A48" s="57" t="s">
        <v>118</v>
      </c>
      <c r="B48" s="3"/>
      <c r="C48" s="3"/>
      <c r="D48" s="3"/>
      <c r="E48" s="3"/>
      <c r="F48" s="3"/>
      <c r="G48" s="3"/>
      <c r="H48" s="3"/>
      <c r="I48" s="3"/>
    </row>
    <row r="49" ht="12.75">
      <c r="A49" s="2" t="s">
        <v>117</v>
      </c>
    </row>
    <row r="50" ht="12.75">
      <c r="A50" s="2" t="s">
        <v>117</v>
      </c>
    </row>
    <row r="51" ht="12.75">
      <c r="A51" s="2" t="s">
        <v>117</v>
      </c>
    </row>
    <row r="52" ht="12.75">
      <c r="A52" s="2" t="s">
        <v>117</v>
      </c>
    </row>
    <row r="53" ht="12.75">
      <c r="A53" s="2" t="s">
        <v>117</v>
      </c>
    </row>
    <row r="54" ht="12.75">
      <c r="A54" s="2" t="s">
        <v>117</v>
      </c>
    </row>
    <row r="55" ht="12.75">
      <c r="A55" s="2" t="s">
        <v>117</v>
      </c>
    </row>
    <row r="56" ht="12.75">
      <c r="A56" s="2" t="s">
        <v>117</v>
      </c>
    </row>
    <row r="57" ht="12.75">
      <c r="A57" s="2" t="s">
        <v>117</v>
      </c>
    </row>
    <row r="58" ht="12.75">
      <c r="A58" s="2" t="s">
        <v>117</v>
      </c>
    </row>
    <row r="59" ht="12.75">
      <c r="A59" s="2" t="s">
        <v>117</v>
      </c>
    </row>
    <row r="60" ht="12.75">
      <c r="A60" s="2" t="s">
        <v>117</v>
      </c>
    </row>
    <row r="61" ht="12.75">
      <c r="A61" s="2" t="s">
        <v>117</v>
      </c>
    </row>
    <row r="62" ht="12.75">
      <c r="A62" s="2" t="s">
        <v>117</v>
      </c>
    </row>
    <row r="63" ht="12.75">
      <c r="A63" s="2" t="s">
        <v>117</v>
      </c>
    </row>
    <row r="64" ht="12.75">
      <c r="A64" s="2" t="s">
        <v>117</v>
      </c>
    </row>
    <row r="65" ht="12.75">
      <c r="A65" s="2" t="s">
        <v>117</v>
      </c>
    </row>
    <row r="66" ht="12.75">
      <c r="A66" s="2" t="s">
        <v>117</v>
      </c>
    </row>
    <row r="67" ht="12.75">
      <c r="A67" s="2" t="s">
        <v>117</v>
      </c>
    </row>
    <row r="68" ht="12.75">
      <c r="A68" s="2" t="s">
        <v>117</v>
      </c>
    </row>
    <row r="69" ht="12.75">
      <c r="A69" s="2" t="s">
        <v>117</v>
      </c>
    </row>
    <row r="70" ht="12.75">
      <c r="A70" s="2" t="s">
        <v>117</v>
      </c>
    </row>
    <row r="71" ht="12.75">
      <c r="A71" s="2" t="s">
        <v>117</v>
      </c>
    </row>
    <row r="72" ht="12.75">
      <c r="A72" s="2" t="s">
        <v>117</v>
      </c>
    </row>
    <row r="73" ht="12.75">
      <c r="A73" s="2" t="s">
        <v>117</v>
      </c>
    </row>
  </sheetData>
  <mergeCells count="8">
    <mergeCell ref="A1:I1"/>
    <mergeCell ref="H5:I6"/>
    <mergeCell ref="A3:I3"/>
    <mergeCell ref="A5:A7"/>
    <mergeCell ref="B5:G5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J6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2" customWidth="1"/>
    <col min="2" max="16384" width="11.421875" style="2" customWidth="1"/>
  </cols>
  <sheetData>
    <row r="1" spans="1:9" s="63" customFormat="1" ht="18">
      <c r="A1" s="194" t="s">
        <v>125</v>
      </c>
      <c r="B1" s="194"/>
      <c r="C1" s="194"/>
      <c r="D1" s="194"/>
      <c r="E1" s="194"/>
      <c r="F1" s="194"/>
      <c r="G1" s="194"/>
      <c r="H1" s="194"/>
      <c r="I1" s="194"/>
    </row>
    <row r="2" spans="1:8" ht="12.75">
      <c r="A2" s="40"/>
      <c r="B2" s="40"/>
      <c r="C2" s="40"/>
      <c r="D2" s="40"/>
      <c r="E2" s="40"/>
      <c r="F2" s="40"/>
      <c r="G2" s="40"/>
      <c r="H2" s="40"/>
    </row>
    <row r="3" spans="1:10" ht="15">
      <c r="A3" s="193" t="s">
        <v>190</v>
      </c>
      <c r="B3" s="193"/>
      <c r="C3" s="193"/>
      <c r="D3" s="193"/>
      <c r="E3" s="193"/>
      <c r="F3" s="193"/>
      <c r="G3" s="193"/>
      <c r="H3" s="193"/>
      <c r="I3" s="193"/>
      <c r="J3" s="65"/>
    </row>
    <row r="5" spans="1:10" ht="12.75">
      <c r="A5" s="211" t="s">
        <v>71</v>
      </c>
      <c r="B5" s="199" t="s">
        <v>119</v>
      </c>
      <c r="C5" s="199"/>
      <c r="D5" s="199"/>
      <c r="E5" s="199"/>
      <c r="F5" s="199"/>
      <c r="G5" s="199"/>
      <c r="H5" s="207" t="s">
        <v>120</v>
      </c>
      <c r="I5" s="208"/>
      <c r="J5" s="3"/>
    </row>
    <row r="6" spans="1:10" ht="12.75">
      <c r="A6" s="211"/>
      <c r="B6" s="199" t="s">
        <v>121</v>
      </c>
      <c r="C6" s="199"/>
      <c r="D6" s="199" t="s">
        <v>122</v>
      </c>
      <c r="E6" s="199"/>
      <c r="F6" s="199" t="s">
        <v>123</v>
      </c>
      <c r="G6" s="199"/>
      <c r="H6" s="209"/>
      <c r="I6" s="210"/>
      <c r="J6" s="3"/>
    </row>
    <row r="7" spans="1:10" ht="13.5" thickBot="1">
      <c r="A7" s="197"/>
      <c r="B7" s="24">
        <v>1997</v>
      </c>
      <c r="C7" s="24">
        <v>1998</v>
      </c>
      <c r="D7" s="24">
        <v>1997</v>
      </c>
      <c r="E7" s="24">
        <v>1998</v>
      </c>
      <c r="F7" s="24">
        <v>1997</v>
      </c>
      <c r="G7" s="24">
        <v>1998</v>
      </c>
      <c r="H7" s="24">
        <v>1997</v>
      </c>
      <c r="I7" s="53">
        <v>1998</v>
      </c>
      <c r="J7" s="3"/>
    </row>
    <row r="8" spans="1:10" ht="12.75">
      <c r="A8" s="145" t="s">
        <v>116</v>
      </c>
      <c r="B8" s="146">
        <v>30077.1215</v>
      </c>
      <c r="C8" s="146">
        <v>27218.231</v>
      </c>
      <c r="D8" s="146">
        <v>9566.6542</v>
      </c>
      <c r="E8" s="146">
        <v>9069.569000000001</v>
      </c>
      <c r="F8" s="183">
        <v>622.8189</v>
      </c>
      <c r="G8" s="183">
        <v>942.38</v>
      </c>
      <c r="H8" s="146">
        <v>96.92</v>
      </c>
      <c r="I8" s="147">
        <v>160.49022</v>
      </c>
      <c r="J8" s="3"/>
    </row>
    <row r="9" spans="1:9" ht="12.75">
      <c r="A9" s="4"/>
      <c r="B9" s="141"/>
      <c r="C9" s="141"/>
      <c r="D9" s="141"/>
      <c r="E9" s="141"/>
      <c r="F9" s="141"/>
      <c r="G9" s="141"/>
      <c r="H9" s="141"/>
      <c r="I9" s="142"/>
    </row>
    <row r="10" spans="1:9" ht="12.75">
      <c r="A10" s="4" t="s">
        <v>76</v>
      </c>
      <c r="B10" s="141"/>
      <c r="C10" s="141"/>
      <c r="D10" s="141"/>
      <c r="E10" s="141"/>
      <c r="F10" s="141"/>
      <c r="G10" s="141"/>
      <c r="H10" s="141"/>
      <c r="I10" s="142"/>
    </row>
    <row r="11" spans="1:9" ht="12.75">
      <c r="A11" s="10" t="s">
        <v>77</v>
      </c>
      <c r="B11" s="143">
        <v>28488.3225</v>
      </c>
      <c r="C11" s="143">
        <v>25727.38</v>
      </c>
      <c r="D11" s="143">
        <v>5165.8915</v>
      </c>
      <c r="E11" s="143">
        <v>4545.604</v>
      </c>
      <c r="F11" s="143">
        <v>402.5</v>
      </c>
      <c r="G11" s="143">
        <v>684.25</v>
      </c>
      <c r="H11" s="143">
        <v>29.033</v>
      </c>
      <c r="I11" s="144">
        <v>27.95322</v>
      </c>
    </row>
    <row r="12" spans="1:9" ht="12.75">
      <c r="A12" s="10" t="s">
        <v>127</v>
      </c>
      <c r="B12" s="143">
        <v>162.411</v>
      </c>
      <c r="C12" s="143">
        <v>76.08</v>
      </c>
      <c r="D12" s="143" t="s">
        <v>124</v>
      </c>
      <c r="E12" s="143" t="s">
        <v>124</v>
      </c>
      <c r="F12" s="143">
        <v>18.25</v>
      </c>
      <c r="G12" s="143">
        <v>36.5</v>
      </c>
      <c r="H12" s="143">
        <v>0.5840000000000001</v>
      </c>
      <c r="I12" s="144" t="s">
        <v>124</v>
      </c>
    </row>
    <row r="13" spans="1:9" ht="12.75">
      <c r="A13" s="10" t="s">
        <v>79</v>
      </c>
      <c r="B13" s="143">
        <v>177.002</v>
      </c>
      <c r="C13" s="143">
        <v>613.056</v>
      </c>
      <c r="D13" s="143" t="s">
        <v>124</v>
      </c>
      <c r="E13" s="143">
        <v>3.051</v>
      </c>
      <c r="F13" s="143" t="s">
        <v>124</v>
      </c>
      <c r="G13" s="143" t="s">
        <v>124</v>
      </c>
      <c r="H13" s="143" t="s">
        <v>124</v>
      </c>
      <c r="I13" s="144" t="s">
        <v>124</v>
      </c>
    </row>
    <row r="14" spans="1:9" ht="12.75">
      <c r="A14" s="10" t="s">
        <v>184</v>
      </c>
      <c r="B14" s="143">
        <v>1093.73</v>
      </c>
      <c r="C14" s="143">
        <v>1671.881</v>
      </c>
      <c r="D14" s="143">
        <v>23.394000000000002</v>
      </c>
      <c r="E14" s="143">
        <v>21.184</v>
      </c>
      <c r="F14" s="143" t="s">
        <v>124</v>
      </c>
      <c r="G14" s="143" t="s">
        <v>124</v>
      </c>
      <c r="H14" s="143" t="s">
        <v>124</v>
      </c>
      <c r="I14" s="144" t="s">
        <v>124</v>
      </c>
    </row>
    <row r="15" spans="1:9" ht="12.75">
      <c r="A15" s="10" t="s">
        <v>81</v>
      </c>
      <c r="B15" s="143">
        <v>73.5</v>
      </c>
      <c r="C15" s="143" t="s">
        <v>124</v>
      </c>
      <c r="D15" s="143" t="s">
        <v>124</v>
      </c>
      <c r="E15" s="143">
        <v>9.84</v>
      </c>
      <c r="F15" s="143" t="s">
        <v>124</v>
      </c>
      <c r="G15" s="143" t="s">
        <v>124</v>
      </c>
      <c r="H15" s="143" t="s">
        <v>124</v>
      </c>
      <c r="I15" s="144">
        <v>1.01422</v>
      </c>
    </row>
    <row r="16" spans="1:9" ht="12.75">
      <c r="A16" s="10" t="s">
        <v>128</v>
      </c>
      <c r="B16" s="143">
        <v>2029.33</v>
      </c>
      <c r="C16" s="143">
        <v>1328.255</v>
      </c>
      <c r="D16" s="143">
        <v>2043.21</v>
      </c>
      <c r="E16" s="143">
        <v>1446.971</v>
      </c>
      <c r="F16" s="143">
        <v>91.5</v>
      </c>
      <c r="G16" s="143">
        <v>202.75</v>
      </c>
      <c r="H16" s="143">
        <v>16.867</v>
      </c>
      <c r="I16" s="144" t="s">
        <v>124</v>
      </c>
    </row>
    <row r="17" spans="1:9" ht="12.75">
      <c r="A17" s="10" t="s">
        <v>129</v>
      </c>
      <c r="B17" s="143" t="s">
        <v>124</v>
      </c>
      <c r="C17" s="143">
        <v>99.66</v>
      </c>
      <c r="D17" s="143">
        <v>284.769</v>
      </c>
      <c r="E17" s="143">
        <v>54.415</v>
      </c>
      <c r="F17" s="143" t="s">
        <v>124</v>
      </c>
      <c r="G17" s="143" t="s">
        <v>124</v>
      </c>
      <c r="H17" s="143">
        <v>0.619</v>
      </c>
      <c r="I17" s="144" t="s">
        <v>124</v>
      </c>
    </row>
    <row r="18" spans="1:9" ht="12.75">
      <c r="A18" s="10" t="s">
        <v>130</v>
      </c>
      <c r="B18" s="143" t="s">
        <v>124</v>
      </c>
      <c r="C18" s="143">
        <v>4.962000000000001</v>
      </c>
      <c r="D18" s="143">
        <v>2.08</v>
      </c>
      <c r="E18" s="143" t="s">
        <v>124</v>
      </c>
      <c r="F18" s="143" t="s">
        <v>124</v>
      </c>
      <c r="G18" s="143">
        <v>19.239</v>
      </c>
      <c r="H18" s="143" t="s">
        <v>124</v>
      </c>
      <c r="I18" s="144" t="s">
        <v>124</v>
      </c>
    </row>
    <row r="19" spans="1:9" ht="12.75">
      <c r="A19" s="10" t="s">
        <v>88</v>
      </c>
      <c r="B19" s="143">
        <v>8368.0475</v>
      </c>
      <c r="C19" s="143">
        <v>6456.543</v>
      </c>
      <c r="D19" s="143">
        <v>1311.7065</v>
      </c>
      <c r="E19" s="143">
        <v>1834.4840000000002</v>
      </c>
      <c r="F19" s="143">
        <v>228.5</v>
      </c>
      <c r="G19" s="143">
        <v>335.5</v>
      </c>
      <c r="H19" s="143">
        <v>8.426</v>
      </c>
      <c r="I19" s="144">
        <v>5.99</v>
      </c>
    </row>
    <row r="20" spans="1:9" ht="12.75">
      <c r="A20" s="10" t="s">
        <v>131</v>
      </c>
      <c r="B20" s="143">
        <v>3821.68</v>
      </c>
      <c r="C20" s="143">
        <v>1283.804</v>
      </c>
      <c r="D20" s="143">
        <v>26.042</v>
      </c>
      <c r="E20" s="143">
        <v>8.44</v>
      </c>
      <c r="F20" s="143" t="s">
        <v>124</v>
      </c>
      <c r="G20" s="143" t="s">
        <v>124</v>
      </c>
      <c r="H20" s="143" t="s">
        <v>124</v>
      </c>
      <c r="I20" s="144" t="s">
        <v>124</v>
      </c>
    </row>
    <row r="21" spans="1:9" ht="12.75">
      <c r="A21" s="10" t="s">
        <v>132</v>
      </c>
      <c r="B21" s="143">
        <v>11822.297</v>
      </c>
      <c r="C21" s="143">
        <v>13108.451000000001</v>
      </c>
      <c r="D21" s="143">
        <v>1299.3590000000002</v>
      </c>
      <c r="E21" s="143">
        <v>874.046</v>
      </c>
      <c r="F21" s="143">
        <v>13.337000000000002</v>
      </c>
      <c r="G21" s="143">
        <v>6</v>
      </c>
      <c r="H21" s="143" t="s">
        <v>124</v>
      </c>
      <c r="I21" s="144">
        <v>19.528000000000002</v>
      </c>
    </row>
    <row r="22" spans="1:9" ht="12.75">
      <c r="A22" s="10" t="s">
        <v>133</v>
      </c>
      <c r="B22" s="143">
        <v>940.325</v>
      </c>
      <c r="C22" s="143">
        <v>1084.688</v>
      </c>
      <c r="D22" s="143">
        <v>175.27</v>
      </c>
      <c r="E22" s="143">
        <v>292.872</v>
      </c>
      <c r="F22" s="143">
        <v>51</v>
      </c>
      <c r="G22" s="143">
        <v>84.75</v>
      </c>
      <c r="H22" s="143">
        <v>2.41</v>
      </c>
      <c r="I22" s="144">
        <v>1.395</v>
      </c>
    </row>
    <row r="23" spans="1:9" ht="12.75">
      <c r="A23" s="4" t="s">
        <v>117</v>
      </c>
      <c r="B23" s="143"/>
      <c r="C23" s="143"/>
      <c r="D23" s="143"/>
      <c r="E23" s="143"/>
      <c r="F23" s="143"/>
      <c r="G23" s="143"/>
      <c r="H23" s="143"/>
      <c r="I23" s="144"/>
    </row>
    <row r="24" spans="1:9" ht="12.75">
      <c r="A24" s="11" t="s">
        <v>134</v>
      </c>
      <c r="B24" s="143"/>
      <c r="C24" s="143"/>
      <c r="D24" s="143"/>
      <c r="E24" s="143"/>
      <c r="F24" s="143"/>
      <c r="G24" s="143"/>
      <c r="H24" s="143"/>
      <c r="I24" s="144"/>
    </row>
    <row r="25" spans="1:9" ht="12.75">
      <c r="A25" s="10" t="s">
        <v>97</v>
      </c>
      <c r="B25" s="143" t="s">
        <v>124</v>
      </c>
      <c r="C25" s="143">
        <v>22.25</v>
      </c>
      <c r="D25" s="143" t="s">
        <v>124</v>
      </c>
      <c r="E25" s="143">
        <v>20</v>
      </c>
      <c r="F25" s="143" t="s">
        <v>124</v>
      </c>
      <c r="G25" s="143" t="s">
        <v>124</v>
      </c>
      <c r="H25" s="143" t="s">
        <v>124</v>
      </c>
      <c r="I25" s="144" t="s">
        <v>124</v>
      </c>
    </row>
    <row r="26" spans="1:9" ht="12.75">
      <c r="A26" s="10" t="s">
        <v>94</v>
      </c>
      <c r="B26" s="143" t="s">
        <v>124</v>
      </c>
      <c r="C26" s="143" t="s">
        <v>124</v>
      </c>
      <c r="D26" s="143">
        <v>19.5</v>
      </c>
      <c r="E26" s="143" t="s">
        <v>124</v>
      </c>
      <c r="F26" s="143" t="s">
        <v>124</v>
      </c>
      <c r="G26" s="143" t="s">
        <v>124</v>
      </c>
      <c r="H26" s="143" t="s">
        <v>124</v>
      </c>
      <c r="I26" s="144" t="s">
        <v>124</v>
      </c>
    </row>
    <row r="27" spans="1:9" ht="12.75">
      <c r="A27" s="10" t="s">
        <v>95</v>
      </c>
      <c r="B27" s="143" t="s">
        <v>124</v>
      </c>
      <c r="C27" s="143" t="s">
        <v>124</v>
      </c>
      <c r="D27" s="143" t="s">
        <v>124</v>
      </c>
      <c r="E27" s="143">
        <v>6.75</v>
      </c>
      <c r="F27" s="143" t="s">
        <v>124</v>
      </c>
      <c r="G27" s="143" t="s">
        <v>124</v>
      </c>
      <c r="H27" s="143" t="s">
        <v>124</v>
      </c>
      <c r="I27" s="144" t="s">
        <v>124</v>
      </c>
    </row>
    <row r="28" spans="1:9" ht="12.75">
      <c r="A28" s="10" t="s">
        <v>99</v>
      </c>
      <c r="B28" s="143" t="s">
        <v>124</v>
      </c>
      <c r="C28" s="143" t="s">
        <v>124</v>
      </c>
      <c r="D28" s="143" t="s">
        <v>124</v>
      </c>
      <c r="E28" s="143">
        <v>12</v>
      </c>
      <c r="F28" s="143" t="s">
        <v>124</v>
      </c>
      <c r="G28" s="143" t="s">
        <v>124</v>
      </c>
      <c r="H28" s="143">
        <v>0.5</v>
      </c>
      <c r="I28" s="144">
        <v>1</v>
      </c>
    </row>
    <row r="29" spans="1:9" ht="12.75">
      <c r="A29" s="10" t="s">
        <v>100</v>
      </c>
      <c r="B29" s="143" t="s">
        <v>124</v>
      </c>
      <c r="C29" s="143" t="s">
        <v>124</v>
      </c>
      <c r="D29" s="143">
        <v>56</v>
      </c>
      <c r="E29" s="143" t="s">
        <v>124</v>
      </c>
      <c r="F29" s="143" t="s">
        <v>124</v>
      </c>
      <c r="G29" s="143" t="s">
        <v>124</v>
      </c>
      <c r="H29" s="143" t="s">
        <v>124</v>
      </c>
      <c r="I29" s="144" t="s">
        <v>124</v>
      </c>
    </row>
    <row r="30" spans="1:9" ht="12.75">
      <c r="A30" s="10" t="s">
        <v>101</v>
      </c>
      <c r="B30" s="143" t="s">
        <v>124</v>
      </c>
      <c r="C30" s="143" t="s">
        <v>124</v>
      </c>
      <c r="D30" s="143" t="s">
        <v>124</v>
      </c>
      <c r="E30" s="143" t="s">
        <v>124</v>
      </c>
      <c r="F30" s="143" t="s">
        <v>124</v>
      </c>
      <c r="G30" s="143">
        <v>24.901</v>
      </c>
      <c r="H30" s="143" t="s">
        <v>124</v>
      </c>
      <c r="I30" s="144">
        <v>99</v>
      </c>
    </row>
    <row r="31" spans="1:9" ht="12.75">
      <c r="A31" s="10" t="s">
        <v>102</v>
      </c>
      <c r="B31" s="143" t="s">
        <v>124</v>
      </c>
      <c r="C31" s="143" t="s">
        <v>124</v>
      </c>
      <c r="D31" s="143" t="s">
        <v>124</v>
      </c>
      <c r="E31" s="143" t="s">
        <v>124</v>
      </c>
      <c r="F31" s="143" t="s">
        <v>124</v>
      </c>
      <c r="G31" s="143">
        <v>21</v>
      </c>
      <c r="H31" s="143" t="s">
        <v>124</v>
      </c>
      <c r="I31" s="144" t="s">
        <v>124</v>
      </c>
    </row>
    <row r="32" spans="1:9" ht="12.75">
      <c r="A32" s="10" t="s">
        <v>103</v>
      </c>
      <c r="B32" s="143">
        <v>129.636</v>
      </c>
      <c r="C32" s="143">
        <v>41.583000000000006</v>
      </c>
      <c r="D32" s="143">
        <v>4102.25</v>
      </c>
      <c r="E32" s="143">
        <v>4219</v>
      </c>
      <c r="F32" s="143" t="s">
        <v>124</v>
      </c>
      <c r="G32" s="143" t="s">
        <v>124</v>
      </c>
      <c r="H32" s="143" t="s">
        <v>124</v>
      </c>
      <c r="I32" s="144">
        <v>0.75</v>
      </c>
    </row>
    <row r="33" spans="1:9" ht="12.75">
      <c r="A33" s="4" t="s">
        <v>117</v>
      </c>
      <c r="B33" s="143"/>
      <c r="C33" s="143"/>
      <c r="D33" s="143"/>
      <c r="E33" s="143"/>
      <c r="F33" s="143"/>
      <c r="G33" s="143"/>
      <c r="H33" s="143"/>
      <c r="I33" s="144"/>
    </row>
    <row r="34" spans="1:9" ht="12.75">
      <c r="A34" s="4" t="s">
        <v>104</v>
      </c>
      <c r="B34" s="143"/>
      <c r="C34" s="143"/>
      <c r="D34" s="143"/>
      <c r="E34" s="143"/>
      <c r="F34" s="143"/>
      <c r="G34" s="143"/>
      <c r="H34" s="143"/>
      <c r="I34" s="144"/>
    </row>
    <row r="35" spans="1:9" ht="12.75">
      <c r="A35" s="4" t="s">
        <v>137</v>
      </c>
      <c r="B35" s="143" t="s">
        <v>124</v>
      </c>
      <c r="C35" s="143" t="s">
        <v>124</v>
      </c>
      <c r="D35" s="143">
        <v>46.5</v>
      </c>
      <c r="E35" s="143">
        <v>29</v>
      </c>
      <c r="F35" s="143" t="s">
        <v>124</v>
      </c>
      <c r="G35" s="143" t="s">
        <v>124</v>
      </c>
      <c r="H35" s="143" t="s">
        <v>124</v>
      </c>
      <c r="I35" s="144" t="s">
        <v>124</v>
      </c>
    </row>
    <row r="36" spans="1:9" ht="12.75">
      <c r="A36" s="4" t="s">
        <v>138</v>
      </c>
      <c r="B36" s="143" t="s">
        <v>124</v>
      </c>
      <c r="C36" s="143" t="s">
        <v>124</v>
      </c>
      <c r="D36" s="143" t="s">
        <v>124</v>
      </c>
      <c r="E36" s="143">
        <v>43.2</v>
      </c>
      <c r="F36" s="143" t="s">
        <v>124</v>
      </c>
      <c r="G36" s="143" t="s">
        <v>124</v>
      </c>
      <c r="H36" s="143" t="s">
        <v>124</v>
      </c>
      <c r="I36" s="144" t="s">
        <v>124</v>
      </c>
    </row>
    <row r="37" spans="1:9" ht="12.75">
      <c r="A37" s="10" t="s">
        <v>139</v>
      </c>
      <c r="B37" s="143" t="s">
        <v>124</v>
      </c>
      <c r="C37" s="143" t="s">
        <v>124</v>
      </c>
      <c r="D37" s="143">
        <v>41.75</v>
      </c>
      <c r="E37" s="143">
        <v>32.936</v>
      </c>
      <c r="F37" s="143" t="s">
        <v>124</v>
      </c>
      <c r="G37" s="143">
        <v>5</v>
      </c>
      <c r="H37" s="143" t="s">
        <v>124</v>
      </c>
      <c r="I37" s="144" t="s">
        <v>124</v>
      </c>
    </row>
    <row r="38" spans="1:9" ht="12.75">
      <c r="A38" s="10" t="s">
        <v>140</v>
      </c>
      <c r="B38" s="143">
        <v>806.035</v>
      </c>
      <c r="C38" s="143">
        <v>491.146</v>
      </c>
      <c r="D38" s="143" t="s">
        <v>124</v>
      </c>
      <c r="E38" s="143" t="s">
        <v>124</v>
      </c>
      <c r="F38" s="143" t="s">
        <v>124</v>
      </c>
      <c r="G38" s="143" t="s">
        <v>124</v>
      </c>
      <c r="H38" s="143" t="s">
        <v>124</v>
      </c>
      <c r="I38" s="144" t="s">
        <v>124</v>
      </c>
    </row>
    <row r="39" spans="1:9" ht="12.75">
      <c r="A39" s="10" t="s">
        <v>141</v>
      </c>
      <c r="B39" s="143" t="s">
        <v>124</v>
      </c>
      <c r="C39" s="143">
        <v>20.03</v>
      </c>
      <c r="D39" s="143">
        <v>39</v>
      </c>
      <c r="E39" s="143">
        <v>47.105</v>
      </c>
      <c r="F39" s="143">
        <v>3.25</v>
      </c>
      <c r="G39" s="143">
        <v>137</v>
      </c>
      <c r="H39" s="143" t="s">
        <v>124</v>
      </c>
      <c r="I39" s="144" t="s">
        <v>124</v>
      </c>
    </row>
    <row r="40" spans="1:9" ht="12.75">
      <c r="A40" s="10" t="s">
        <v>144</v>
      </c>
      <c r="B40" s="143">
        <v>20.412000000000003</v>
      </c>
      <c r="C40" s="143">
        <v>229.869</v>
      </c>
      <c r="D40" s="143" t="s">
        <v>124</v>
      </c>
      <c r="E40" s="143" t="s">
        <v>124</v>
      </c>
      <c r="F40" s="143" t="s">
        <v>124</v>
      </c>
      <c r="G40" s="143" t="s">
        <v>124</v>
      </c>
      <c r="H40" s="143" t="s">
        <v>124</v>
      </c>
      <c r="I40" s="144" t="s">
        <v>124</v>
      </c>
    </row>
    <row r="41" spans="1:9" ht="13.5" thickBot="1">
      <c r="A41" s="148" t="s">
        <v>143</v>
      </c>
      <c r="B41" s="149">
        <v>46.174</v>
      </c>
      <c r="C41" s="149">
        <v>45.922000000000004</v>
      </c>
      <c r="D41" s="149" t="s">
        <v>124</v>
      </c>
      <c r="E41" s="149" t="s">
        <v>124</v>
      </c>
      <c r="F41" s="149" t="s">
        <v>124</v>
      </c>
      <c r="G41" s="149" t="s">
        <v>124</v>
      </c>
      <c r="H41" s="149" t="s">
        <v>124</v>
      </c>
      <c r="I41" s="150" t="s">
        <v>124</v>
      </c>
    </row>
    <row r="42" spans="1:9" ht="12.75">
      <c r="A42" s="57" t="s">
        <v>118</v>
      </c>
      <c r="B42" s="3"/>
      <c r="C42" s="3"/>
      <c r="D42" s="3"/>
      <c r="E42" s="3"/>
      <c r="F42" s="3"/>
      <c r="G42" s="3"/>
      <c r="H42" s="3"/>
      <c r="I42" s="3"/>
    </row>
    <row r="43" ht="12.75">
      <c r="A43" s="2" t="s">
        <v>117</v>
      </c>
    </row>
    <row r="44" ht="12.75">
      <c r="A44" s="2" t="s">
        <v>117</v>
      </c>
    </row>
    <row r="45" ht="12.75">
      <c r="A45" s="2" t="s">
        <v>117</v>
      </c>
    </row>
    <row r="46" ht="12.75">
      <c r="A46" s="2" t="s">
        <v>117</v>
      </c>
    </row>
    <row r="47" ht="12.75">
      <c r="A47" s="2" t="s">
        <v>117</v>
      </c>
    </row>
    <row r="48" ht="12.75">
      <c r="A48" s="2" t="s">
        <v>117</v>
      </c>
    </row>
    <row r="49" ht="12.75">
      <c r="A49" s="2" t="s">
        <v>117</v>
      </c>
    </row>
    <row r="50" ht="12.75">
      <c r="A50" s="2" t="s">
        <v>117</v>
      </c>
    </row>
    <row r="51" ht="12.75">
      <c r="A51" s="2" t="s">
        <v>117</v>
      </c>
    </row>
    <row r="52" ht="12.75">
      <c r="A52" s="2" t="s">
        <v>117</v>
      </c>
    </row>
    <row r="53" ht="12.75">
      <c r="A53" s="2" t="s">
        <v>117</v>
      </c>
    </row>
    <row r="54" ht="12.75">
      <c r="A54" s="2" t="s">
        <v>117</v>
      </c>
    </row>
    <row r="55" ht="12.75">
      <c r="A55" s="2" t="s">
        <v>117</v>
      </c>
    </row>
    <row r="56" ht="12.75">
      <c r="A56" s="2" t="s">
        <v>117</v>
      </c>
    </row>
    <row r="57" ht="12.75">
      <c r="A57" s="2" t="s">
        <v>117</v>
      </c>
    </row>
    <row r="58" ht="12.75">
      <c r="A58" s="2" t="s">
        <v>117</v>
      </c>
    </row>
    <row r="59" ht="12.75">
      <c r="A59" s="2" t="s">
        <v>117</v>
      </c>
    </row>
    <row r="60" ht="12.75">
      <c r="A60" s="2" t="s">
        <v>117</v>
      </c>
    </row>
    <row r="61" ht="12.75">
      <c r="A61" s="2" t="s">
        <v>117</v>
      </c>
    </row>
    <row r="62" ht="12.75">
      <c r="A62" s="2" t="s">
        <v>117</v>
      </c>
    </row>
    <row r="63" ht="12.75">
      <c r="A63" s="2" t="s">
        <v>117</v>
      </c>
    </row>
    <row r="64" ht="12.75">
      <c r="A64" s="2" t="s">
        <v>117</v>
      </c>
    </row>
    <row r="65" ht="12.75">
      <c r="A65" s="2" t="s">
        <v>117</v>
      </c>
    </row>
    <row r="66" ht="12.75">
      <c r="A66" s="2" t="s">
        <v>117</v>
      </c>
    </row>
    <row r="67" ht="12.75">
      <c r="A67" s="2" t="s">
        <v>117</v>
      </c>
    </row>
  </sheetData>
  <mergeCells count="8">
    <mergeCell ref="A1:I1"/>
    <mergeCell ref="A3:I3"/>
    <mergeCell ref="A5:A7"/>
    <mergeCell ref="B5:G5"/>
    <mergeCell ref="H5:I6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8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" customWidth="1"/>
    <col min="2" max="6" width="17.7109375" style="2" customWidth="1"/>
    <col min="7" max="16384" width="11.421875" style="2" customWidth="1"/>
  </cols>
  <sheetData>
    <row r="1" spans="1:6" s="63" customFormat="1" ht="18">
      <c r="A1" s="194" t="s">
        <v>125</v>
      </c>
      <c r="B1" s="194"/>
      <c r="C1" s="194"/>
      <c r="D1" s="194"/>
      <c r="E1" s="194"/>
      <c r="F1" s="194"/>
    </row>
    <row r="3" spans="1:10" ht="15">
      <c r="A3" s="196" t="s">
        <v>178</v>
      </c>
      <c r="B3" s="196"/>
      <c r="C3" s="196"/>
      <c r="D3" s="196"/>
      <c r="E3" s="196"/>
      <c r="F3" s="196"/>
      <c r="G3" s="65"/>
      <c r="H3" s="65"/>
      <c r="I3" s="65"/>
      <c r="J3" s="65"/>
    </row>
    <row r="4" spans="1:10" ht="14.25">
      <c r="A4" s="65"/>
      <c r="B4" s="65"/>
      <c r="C4" s="65"/>
      <c r="D4" s="65"/>
      <c r="E4" s="65"/>
      <c r="F4" s="65"/>
      <c r="G4" s="67"/>
      <c r="H4" s="65"/>
      <c r="I4" s="65"/>
      <c r="J4" s="65"/>
    </row>
    <row r="5" spans="1:7" ht="12.75">
      <c r="A5" s="17" t="s">
        <v>182</v>
      </c>
      <c r="B5" s="18"/>
      <c r="C5" s="18" t="s">
        <v>46</v>
      </c>
      <c r="D5" s="19"/>
      <c r="E5" s="20"/>
      <c r="F5" s="21"/>
      <c r="G5" s="3"/>
    </row>
    <row r="6" spans="1:7" ht="12.75">
      <c r="A6" s="22" t="s">
        <v>0</v>
      </c>
      <c r="B6" s="23"/>
      <c r="C6" s="24"/>
      <c r="D6" s="22"/>
      <c r="E6" s="23" t="s">
        <v>47</v>
      </c>
      <c r="F6" s="13" t="s">
        <v>45</v>
      </c>
      <c r="G6" s="3"/>
    </row>
    <row r="7" spans="1:7" ht="13.5" thickBot="1">
      <c r="A7" s="22"/>
      <c r="B7" s="23" t="s">
        <v>48</v>
      </c>
      <c r="C7" s="100" t="s">
        <v>49</v>
      </c>
      <c r="D7" s="22" t="s">
        <v>50</v>
      </c>
      <c r="E7" s="101"/>
      <c r="F7" s="102"/>
      <c r="G7" s="3"/>
    </row>
    <row r="8" spans="1:7" ht="12.75">
      <c r="A8" s="103" t="s">
        <v>1</v>
      </c>
      <c r="B8" s="104">
        <v>200</v>
      </c>
      <c r="C8" s="104">
        <v>5360</v>
      </c>
      <c r="D8" s="104">
        <v>35700</v>
      </c>
      <c r="E8" s="105">
        <v>3200</v>
      </c>
      <c r="F8" s="106">
        <f>SUM(B8:E8)</f>
        <v>44460</v>
      </c>
      <c r="G8" s="3"/>
    </row>
    <row r="9" spans="1:7" ht="12.75">
      <c r="A9" s="14" t="s">
        <v>2</v>
      </c>
      <c r="B9" s="88" t="s">
        <v>124</v>
      </c>
      <c r="C9" s="89">
        <v>7412</v>
      </c>
      <c r="D9" s="89">
        <v>60917</v>
      </c>
      <c r="E9" s="90" t="s">
        <v>124</v>
      </c>
      <c r="F9" s="87">
        <f>SUM(B9:E9)</f>
        <v>68329</v>
      </c>
      <c r="G9" s="3"/>
    </row>
    <row r="10" spans="1:7" ht="12.75">
      <c r="A10" s="14" t="s">
        <v>3</v>
      </c>
      <c r="B10" s="88" t="s">
        <v>124</v>
      </c>
      <c r="C10" s="90" t="s">
        <v>124</v>
      </c>
      <c r="D10" s="89">
        <v>85000</v>
      </c>
      <c r="E10" s="91">
        <v>1100</v>
      </c>
      <c r="F10" s="87">
        <f>SUM(B10:E10)</f>
        <v>86100</v>
      </c>
      <c r="G10" s="3"/>
    </row>
    <row r="11" spans="1:7" ht="12.75">
      <c r="A11" s="14" t="s">
        <v>4</v>
      </c>
      <c r="B11" s="88" t="s">
        <v>124</v>
      </c>
      <c r="C11" s="89">
        <v>2281</v>
      </c>
      <c r="D11" s="89">
        <v>51302</v>
      </c>
      <c r="E11" s="91">
        <v>3420</v>
      </c>
      <c r="F11" s="87">
        <f>SUM(B11:E11)</f>
        <v>57003</v>
      </c>
      <c r="G11" s="3"/>
    </row>
    <row r="12" spans="1:7" ht="12.75">
      <c r="A12" s="86" t="str">
        <f>UPPER(" Galicia")</f>
        <v> GALICIA</v>
      </c>
      <c r="B12" s="92">
        <f>SUM(B8:B11)</f>
        <v>200</v>
      </c>
      <c r="C12" s="92">
        <f>SUM(C8:C11)</f>
        <v>15053</v>
      </c>
      <c r="D12" s="92">
        <f>SUM(D8:D11)</f>
        <v>232919</v>
      </c>
      <c r="E12" s="93">
        <f>SUM(E8:E11)</f>
        <v>7720</v>
      </c>
      <c r="F12" s="94">
        <f>SUM(F8:F11)</f>
        <v>255892</v>
      </c>
      <c r="G12" s="3"/>
    </row>
    <row r="13" spans="1:7" ht="12.75">
      <c r="A13" s="14"/>
      <c r="B13" s="89"/>
      <c r="C13" s="89"/>
      <c r="D13" s="89"/>
      <c r="E13" s="91"/>
      <c r="F13" s="87"/>
      <c r="G13" s="3"/>
    </row>
    <row r="14" spans="1:7" ht="12.75">
      <c r="A14" s="86" t="str">
        <f>UPPER(" P. de Asturias")</f>
        <v> P. DE ASTURIAS</v>
      </c>
      <c r="B14" s="95" t="s">
        <v>124</v>
      </c>
      <c r="C14" s="96" t="s">
        <v>124</v>
      </c>
      <c r="D14" s="92">
        <v>77104</v>
      </c>
      <c r="E14" s="96" t="s">
        <v>124</v>
      </c>
      <c r="F14" s="94">
        <f>SUM(B14:E14)</f>
        <v>77104</v>
      </c>
      <c r="G14" s="3"/>
    </row>
    <row r="15" spans="1:7" ht="12.75">
      <c r="A15" s="14"/>
      <c r="B15" s="89"/>
      <c r="C15" s="89"/>
      <c r="D15" s="89"/>
      <c r="E15" s="91"/>
      <c r="F15" s="87"/>
      <c r="G15" s="3"/>
    </row>
    <row r="16" spans="1:7" ht="12.75">
      <c r="A16" s="86" t="str">
        <f>UPPER(" Cantabria")</f>
        <v> CANTABRIA</v>
      </c>
      <c r="B16" s="95" t="s">
        <v>124</v>
      </c>
      <c r="C16" s="96" t="s">
        <v>124</v>
      </c>
      <c r="D16" s="92">
        <v>70384</v>
      </c>
      <c r="E16" s="93">
        <v>150</v>
      </c>
      <c r="F16" s="94">
        <f>SUM(B16:E16)</f>
        <v>70534</v>
      </c>
      <c r="G16" s="3"/>
    </row>
    <row r="17" spans="1:7" ht="12.75">
      <c r="A17" s="14"/>
      <c r="B17" s="89"/>
      <c r="C17" s="89"/>
      <c r="D17" s="89"/>
      <c r="E17" s="91"/>
      <c r="F17" s="87"/>
      <c r="G17" s="3"/>
    </row>
    <row r="18" spans="1:7" ht="12.75">
      <c r="A18" s="14" t="s">
        <v>5</v>
      </c>
      <c r="B18" s="88" t="s">
        <v>124</v>
      </c>
      <c r="C18" s="89">
        <v>22794</v>
      </c>
      <c r="D18" s="89">
        <v>69631</v>
      </c>
      <c r="E18" s="90" t="s">
        <v>124</v>
      </c>
      <c r="F18" s="87">
        <f>SUM(B18:E18)</f>
        <v>92425</v>
      </c>
      <c r="G18" s="3"/>
    </row>
    <row r="19" spans="1:7" ht="12.75">
      <c r="A19" s="14" t="s">
        <v>6</v>
      </c>
      <c r="B19" s="88" t="s">
        <v>124</v>
      </c>
      <c r="C19" s="90" t="s">
        <v>124</v>
      </c>
      <c r="D19" s="89">
        <v>151631</v>
      </c>
      <c r="E19" s="90" t="s">
        <v>124</v>
      </c>
      <c r="F19" s="87">
        <f>SUM(B19:E19)</f>
        <v>151631</v>
      </c>
      <c r="G19" s="3"/>
    </row>
    <row r="20" spans="1:7" ht="12.75">
      <c r="A20" s="14" t="s">
        <v>7</v>
      </c>
      <c r="B20" s="88" t="s">
        <v>124</v>
      </c>
      <c r="C20" s="90" t="s">
        <v>124</v>
      </c>
      <c r="D20" s="89">
        <v>61233</v>
      </c>
      <c r="E20" s="90" t="s">
        <v>124</v>
      </c>
      <c r="F20" s="87">
        <f>SUM(B20:E20)</f>
        <v>61233</v>
      </c>
      <c r="G20" s="3"/>
    </row>
    <row r="21" spans="1:7" ht="12.75">
      <c r="A21" s="86" t="str">
        <f>UPPER(" País Vasco")</f>
        <v> PAÍS VASCO</v>
      </c>
      <c r="B21" s="95" t="s">
        <v>124</v>
      </c>
      <c r="C21" s="92">
        <f>SUM(C18:C20)</f>
        <v>22794</v>
      </c>
      <c r="D21" s="92">
        <f>SUM(D18:D20)</f>
        <v>282495</v>
      </c>
      <c r="E21" s="96" t="s">
        <v>124</v>
      </c>
      <c r="F21" s="94">
        <f>SUM(F18:F20)</f>
        <v>305289</v>
      </c>
      <c r="G21" s="3"/>
    </row>
    <row r="22" spans="1:7" ht="12.75">
      <c r="A22" s="14"/>
      <c r="B22" s="89"/>
      <c r="C22" s="89"/>
      <c r="D22" s="89"/>
      <c r="E22" s="91"/>
      <c r="F22" s="87"/>
      <c r="G22" s="3"/>
    </row>
    <row r="23" spans="1:7" ht="12.75">
      <c r="A23" s="86" t="str">
        <f>UPPER(" Navarra")</f>
        <v> NAVARRA</v>
      </c>
      <c r="B23" s="95" t="s">
        <v>124</v>
      </c>
      <c r="C23" s="92">
        <v>257127</v>
      </c>
      <c r="D23" s="92">
        <v>555998</v>
      </c>
      <c r="E23" s="96" t="s">
        <v>124</v>
      </c>
      <c r="F23" s="94">
        <f>SUM(B23:E23)</f>
        <v>813125</v>
      </c>
      <c r="G23" s="3"/>
    </row>
    <row r="24" spans="1:7" ht="12.75">
      <c r="A24" s="14"/>
      <c r="B24" s="89"/>
      <c r="C24" s="89"/>
      <c r="D24" s="89"/>
      <c r="E24" s="91"/>
      <c r="F24" s="87"/>
      <c r="G24" s="3"/>
    </row>
    <row r="25" spans="1:7" ht="12.75">
      <c r="A25" s="86" t="str">
        <f>UPPER(" La Rioja")</f>
        <v> LA RIOJA</v>
      </c>
      <c r="B25" s="92">
        <v>600</v>
      </c>
      <c r="C25" s="92">
        <v>173478</v>
      </c>
      <c r="D25" s="92">
        <v>14850</v>
      </c>
      <c r="E25" s="93">
        <v>8350</v>
      </c>
      <c r="F25" s="94">
        <f>SUM(B25:E25)</f>
        <v>197278</v>
      </c>
      <c r="G25" s="3"/>
    </row>
    <row r="26" spans="1:7" ht="12.75">
      <c r="A26" s="14"/>
      <c r="B26" s="89"/>
      <c r="C26" s="89"/>
      <c r="D26" s="89"/>
      <c r="E26" s="91"/>
      <c r="F26" s="87"/>
      <c r="G26" s="3"/>
    </row>
    <row r="27" spans="1:7" ht="12.75">
      <c r="A27" s="14" t="s">
        <v>8</v>
      </c>
      <c r="B27" s="89">
        <v>36200</v>
      </c>
      <c r="C27" s="89">
        <v>748911</v>
      </c>
      <c r="D27" s="90" t="s">
        <v>124</v>
      </c>
      <c r="E27" s="91">
        <v>2240</v>
      </c>
      <c r="F27" s="87">
        <f>SUM(B27:E27)</f>
        <v>787351</v>
      </c>
      <c r="G27" s="3"/>
    </row>
    <row r="28" spans="1:7" ht="12.75">
      <c r="A28" s="14" t="s">
        <v>9</v>
      </c>
      <c r="B28" s="89">
        <v>22049</v>
      </c>
      <c r="C28" s="89">
        <v>755422</v>
      </c>
      <c r="D28" s="89">
        <v>23500</v>
      </c>
      <c r="E28" s="91">
        <v>13888</v>
      </c>
      <c r="F28" s="87">
        <f>SUM(B28:E28)</f>
        <v>814859</v>
      </c>
      <c r="G28" s="3"/>
    </row>
    <row r="29" spans="1:7" ht="12.75">
      <c r="A29" s="14" t="s">
        <v>10</v>
      </c>
      <c r="B29" s="88" t="s">
        <v>124</v>
      </c>
      <c r="C29" s="89">
        <v>904704</v>
      </c>
      <c r="D29" s="90" t="s">
        <v>124</v>
      </c>
      <c r="E29" s="91">
        <v>25890</v>
      </c>
      <c r="F29" s="87">
        <f>SUM(B29:E29)</f>
        <v>930594</v>
      </c>
      <c r="G29" s="3"/>
    </row>
    <row r="30" spans="1:7" ht="12.75">
      <c r="A30" s="86" t="str">
        <f>UPPER(" Aragón")</f>
        <v> ARAGÓN</v>
      </c>
      <c r="B30" s="92">
        <f>SUM(B27:B29)</f>
        <v>58249</v>
      </c>
      <c r="C30" s="92">
        <f>SUM(C27:C29)</f>
        <v>2409037</v>
      </c>
      <c r="D30" s="92">
        <f>SUM(D27:D29)</f>
        <v>23500</v>
      </c>
      <c r="E30" s="93">
        <f>SUM(E27:E29)</f>
        <v>42018</v>
      </c>
      <c r="F30" s="94">
        <f>SUM(F27:F29)</f>
        <v>2532804</v>
      </c>
      <c r="G30" s="3"/>
    </row>
    <row r="31" spans="1:7" ht="12.75">
      <c r="A31" s="14"/>
      <c r="B31" s="89"/>
      <c r="C31" s="89"/>
      <c r="D31" s="89"/>
      <c r="E31" s="91"/>
      <c r="F31" s="87"/>
      <c r="G31" s="3"/>
    </row>
    <row r="32" spans="1:7" ht="12.75">
      <c r="A32" s="14" t="s">
        <v>11</v>
      </c>
      <c r="B32" s="88" t="s">
        <v>124</v>
      </c>
      <c r="C32" s="89">
        <v>200980</v>
      </c>
      <c r="D32" s="89">
        <v>6326</v>
      </c>
      <c r="E32" s="91">
        <v>3585</v>
      </c>
      <c r="F32" s="87">
        <f>SUM(B32:E32)</f>
        <v>210891</v>
      </c>
      <c r="G32" s="3"/>
    </row>
    <row r="33" spans="1:7" ht="12.75">
      <c r="A33" s="14" t="s">
        <v>12</v>
      </c>
      <c r="B33" s="88" t="s">
        <v>124</v>
      </c>
      <c r="C33" s="89">
        <v>138000</v>
      </c>
      <c r="D33" s="90" t="s">
        <v>124</v>
      </c>
      <c r="E33" s="90" t="s">
        <v>124</v>
      </c>
      <c r="F33" s="87">
        <f>SUM(B33:E33)</f>
        <v>138000</v>
      </c>
      <c r="G33" s="3"/>
    </row>
    <row r="34" spans="1:7" ht="12.75">
      <c r="A34" s="14" t="s">
        <v>13</v>
      </c>
      <c r="B34" s="88" t="s">
        <v>124</v>
      </c>
      <c r="C34" s="89">
        <v>265383</v>
      </c>
      <c r="D34" s="90" t="s">
        <v>124</v>
      </c>
      <c r="E34" s="91">
        <v>5400</v>
      </c>
      <c r="F34" s="87">
        <f>SUM(B34:E34)</f>
        <v>270783</v>
      </c>
      <c r="G34" s="3"/>
    </row>
    <row r="35" spans="1:7" ht="12.75">
      <c r="A35" s="14" t="s">
        <v>14</v>
      </c>
      <c r="B35" s="88" t="s">
        <v>124</v>
      </c>
      <c r="C35" s="89">
        <v>67669</v>
      </c>
      <c r="D35" s="89">
        <v>32023</v>
      </c>
      <c r="E35" s="91">
        <v>180</v>
      </c>
      <c r="F35" s="87">
        <f>SUM(B35:E35)</f>
        <v>99872</v>
      </c>
      <c r="G35" s="3"/>
    </row>
    <row r="36" spans="1:7" ht="12.75">
      <c r="A36" s="86" t="str">
        <f>UPPER(" Cataluña")</f>
        <v> CATALUÑA</v>
      </c>
      <c r="B36" s="95" t="s">
        <v>124</v>
      </c>
      <c r="C36" s="92">
        <f>SUM(C32:C35)</f>
        <v>672032</v>
      </c>
      <c r="D36" s="92">
        <f>SUM(D32:D35)</f>
        <v>38349</v>
      </c>
      <c r="E36" s="93">
        <f>SUM(E32:E35)</f>
        <v>9165</v>
      </c>
      <c r="F36" s="94">
        <f>SUM(F32:F35)</f>
        <v>719546</v>
      </c>
      <c r="G36" s="3"/>
    </row>
    <row r="37" spans="1:7" ht="12.75">
      <c r="A37" s="14"/>
      <c r="B37" s="89"/>
      <c r="C37" s="89"/>
      <c r="D37" s="89"/>
      <c r="E37" s="91"/>
      <c r="F37" s="87"/>
      <c r="G37" s="3"/>
    </row>
    <row r="38" spans="1:7" ht="12.75">
      <c r="A38" s="86" t="str">
        <f>UPPER(" Baleares")</f>
        <v> BALEARES</v>
      </c>
      <c r="B38" s="95" t="s">
        <v>124</v>
      </c>
      <c r="C38" s="92">
        <v>309815</v>
      </c>
      <c r="D38" s="96" t="s">
        <v>124</v>
      </c>
      <c r="E38" s="96" t="s">
        <v>124</v>
      </c>
      <c r="F38" s="94">
        <f>SUM(B38:E38)</f>
        <v>309815</v>
      </c>
      <c r="G38" s="3"/>
    </row>
    <row r="39" spans="1:7" ht="12.75">
      <c r="A39" s="14"/>
      <c r="B39" s="89"/>
      <c r="C39" s="89"/>
      <c r="D39" s="89"/>
      <c r="E39" s="91"/>
      <c r="F39" s="87"/>
      <c r="G39" s="3"/>
    </row>
    <row r="40" spans="1:7" ht="12.75">
      <c r="A40" s="14" t="s">
        <v>15</v>
      </c>
      <c r="B40" s="89">
        <v>15000</v>
      </c>
      <c r="C40" s="89">
        <v>210663</v>
      </c>
      <c r="D40" s="89">
        <v>35197</v>
      </c>
      <c r="E40" s="91">
        <v>5000</v>
      </c>
      <c r="F40" s="87">
        <f aca="true" t="shared" si="0" ref="F40:F48">SUM(B40:E40)</f>
        <v>265860</v>
      </c>
      <c r="G40" s="3"/>
    </row>
    <row r="41" spans="1:7" ht="12.75">
      <c r="A41" s="14" t="s">
        <v>16</v>
      </c>
      <c r="B41" s="88" t="s">
        <v>124</v>
      </c>
      <c r="C41" s="89">
        <v>78768</v>
      </c>
      <c r="D41" s="89">
        <v>346100</v>
      </c>
      <c r="E41" s="91">
        <v>267</v>
      </c>
      <c r="F41" s="87">
        <f t="shared" si="0"/>
        <v>425135</v>
      </c>
      <c r="G41" s="3"/>
    </row>
    <row r="42" spans="1:7" ht="12.75">
      <c r="A42" s="14" t="s">
        <v>17</v>
      </c>
      <c r="B42" s="89">
        <v>132000</v>
      </c>
      <c r="C42" s="89">
        <v>5500</v>
      </c>
      <c r="D42" s="89">
        <v>462800</v>
      </c>
      <c r="E42" s="91">
        <v>2300</v>
      </c>
      <c r="F42" s="87">
        <f t="shared" si="0"/>
        <v>602600</v>
      </c>
      <c r="G42" s="3"/>
    </row>
    <row r="43" spans="1:7" ht="12.75">
      <c r="A43" s="14" t="s">
        <v>18</v>
      </c>
      <c r="B43" s="88" t="s">
        <v>124</v>
      </c>
      <c r="C43" s="89">
        <v>9000</v>
      </c>
      <c r="D43" s="89">
        <v>300498</v>
      </c>
      <c r="E43" s="91">
        <v>1350</v>
      </c>
      <c r="F43" s="87">
        <f t="shared" si="0"/>
        <v>310848</v>
      </c>
      <c r="G43" s="3"/>
    </row>
    <row r="44" spans="1:7" ht="12.75">
      <c r="A44" s="14" t="s">
        <v>19</v>
      </c>
      <c r="B44" s="88" t="s">
        <v>124</v>
      </c>
      <c r="C44" s="89">
        <v>371661</v>
      </c>
      <c r="D44" s="89">
        <v>156995</v>
      </c>
      <c r="E44" s="91">
        <v>3072</v>
      </c>
      <c r="F44" s="87">
        <f t="shared" si="0"/>
        <v>531728</v>
      </c>
      <c r="G44" s="3"/>
    </row>
    <row r="45" spans="1:7" ht="12.75">
      <c r="A45" s="14" t="s">
        <v>20</v>
      </c>
      <c r="B45" s="89">
        <v>89272</v>
      </c>
      <c r="C45" s="89">
        <v>182603</v>
      </c>
      <c r="D45" s="89">
        <v>121735</v>
      </c>
      <c r="E45" s="91">
        <v>12174</v>
      </c>
      <c r="F45" s="87">
        <f t="shared" si="0"/>
        <v>405784</v>
      </c>
      <c r="G45" s="3"/>
    </row>
    <row r="46" spans="1:7" ht="12.75">
      <c r="A46" s="14" t="s">
        <v>21</v>
      </c>
      <c r="B46" s="89">
        <v>36129</v>
      </c>
      <c r="C46" s="89">
        <v>389935</v>
      </c>
      <c r="D46" s="89">
        <v>7920</v>
      </c>
      <c r="E46" s="91">
        <v>15258</v>
      </c>
      <c r="F46" s="87">
        <f t="shared" si="0"/>
        <v>449242</v>
      </c>
      <c r="G46" s="3"/>
    </row>
    <row r="47" spans="1:7" ht="12.75">
      <c r="A47" s="14" t="s">
        <v>22</v>
      </c>
      <c r="B47" s="88" t="s">
        <v>124</v>
      </c>
      <c r="C47" s="89">
        <v>98249</v>
      </c>
      <c r="D47" s="89">
        <v>323887</v>
      </c>
      <c r="E47" s="91">
        <v>5328</v>
      </c>
      <c r="F47" s="87">
        <f t="shared" si="0"/>
        <v>427464</v>
      </c>
      <c r="G47" s="3"/>
    </row>
    <row r="48" spans="1:7" ht="12.75">
      <c r="A48" s="14" t="s">
        <v>23</v>
      </c>
      <c r="B48" s="88" t="s">
        <v>124</v>
      </c>
      <c r="C48" s="89">
        <v>247300</v>
      </c>
      <c r="D48" s="89">
        <v>390034</v>
      </c>
      <c r="E48" s="91">
        <v>17200</v>
      </c>
      <c r="F48" s="87">
        <f t="shared" si="0"/>
        <v>654534</v>
      </c>
      <c r="G48" s="3"/>
    </row>
    <row r="49" spans="1:7" ht="12.75">
      <c r="A49" s="86" t="str">
        <f>UPPER(" Castilla y León")</f>
        <v> CASTILLA Y LEÓN</v>
      </c>
      <c r="B49" s="92">
        <f>SUM(B40:B48)</f>
        <v>272401</v>
      </c>
      <c r="C49" s="92">
        <f>SUM(C40:C48)</f>
        <v>1593679</v>
      </c>
      <c r="D49" s="92">
        <f>SUM(D40:D48)</f>
        <v>2145166</v>
      </c>
      <c r="E49" s="93">
        <f>SUM(E40:E48)</f>
        <v>61949</v>
      </c>
      <c r="F49" s="94">
        <f>SUM(F40:F48)</f>
        <v>4073195</v>
      </c>
      <c r="G49" s="3"/>
    </row>
    <row r="50" spans="1:7" ht="12.75">
      <c r="A50" s="14"/>
      <c r="B50" s="89"/>
      <c r="C50" s="89"/>
      <c r="D50" s="89"/>
      <c r="E50" s="91"/>
      <c r="F50" s="87"/>
      <c r="G50" s="3"/>
    </row>
    <row r="51" spans="1:7" ht="12.75">
      <c r="A51" s="86" t="str">
        <f>UPPER(" Madrid")</f>
        <v> MADRID</v>
      </c>
      <c r="B51" s="92">
        <v>12251</v>
      </c>
      <c r="C51" s="92">
        <v>141979</v>
      </c>
      <c r="D51" s="92">
        <v>24221</v>
      </c>
      <c r="E51" s="96" t="s">
        <v>124</v>
      </c>
      <c r="F51" s="94">
        <f>SUM(B51:E51)</f>
        <v>178451</v>
      </c>
      <c r="G51" s="3"/>
    </row>
    <row r="52" spans="1:7" ht="12.75">
      <c r="A52" s="14"/>
      <c r="B52" s="89"/>
      <c r="C52" s="89"/>
      <c r="D52" s="89"/>
      <c r="E52" s="91"/>
      <c r="F52" s="87"/>
      <c r="G52" s="3"/>
    </row>
    <row r="53" spans="1:7" ht="12.75">
      <c r="A53" s="14" t="s">
        <v>24</v>
      </c>
      <c r="B53" s="88" t="s">
        <v>124</v>
      </c>
      <c r="C53" s="89">
        <v>614622</v>
      </c>
      <c r="D53" s="90" t="s">
        <v>124</v>
      </c>
      <c r="E53" s="91">
        <v>12544</v>
      </c>
      <c r="F53" s="87">
        <f>SUM(B53:E53)</f>
        <v>627166</v>
      </c>
      <c r="G53" s="3"/>
    </row>
    <row r="54" spans="1:7" ht="12.75">
      <c r="A54" s="14" t="s">
        <v>25</v>
      </c>
      <c r="B54" s="89">
        <v>221000</v>
      </c>
      <c r="C54" s="89">
        <v>671861</v>
      </c>
      <c r="D54" s="90" t="s">
        <v>124</v>
      </c>
      <c r="E54" s="91">
        <v>7880</v>
      </c>
      <c r="F54" s="87">
        <f>SUM(B54:E54)</f>
        <v>900741</v>
      </c>
      <c r="G54" s="3"/>
    </row>
    <row r="55" spans="1:7" ht="12.75">
      <c r="A55" s="14" t="s">
        <v>26</v>
      </c>
      <c r="B55" s="89">
        <v>40000</v>
      </c>
      <c r="C55" s="89">
        <v>402765</v>
      </c>
      <c r="D55" s="90" t="s">
        <v>124</v>
      </c>
      <c r="E55" s="91">
        <v>11418</v>
      </c>
      <c r="F55" s="87">
        <f>SUM(B55:E55)</f>
        <v>454183</v>
      </c>
      <c r="G55" s="3"/>
    </row>
    <row r="56" spans="1:7" ht="12.75">
      <c r="A56" s="14" t="s">
        <v>27</v>
      </c>
      <c r="B56" s="88" t="s">
        <v>124</v>
      </c>
      <c r="C56" s="89">
        <v>311000</v>
      </c>
      <c r="D56" s="89">
        <v>43000</v>
      </c>
      <c r="E56" s="91">
        <v>7068</v>
      </c>
      <c r="F56" s="87">
        <f>SUM(B56:E56)</f>
        <v>361068</v>
      </c>
      <c r="G56" s="3"/>
    </row>
    <row r="57" spans="1:7" ht="12.75">
      <c r="A57" s="14" t="s">
        <v>28</v>
      </c>
      <c r="B57" s="89">
        <v>17856</v>
      </c>
      <c r="C57" s="89">
        <v>423392</v>
      </c>
      <c r="D57" s="89">
        <v>4464</v>
      </c>
      <c r="E57" s="91">
        <v>670</v>
      </c>
      <c r="F57" s="87">
        <f>SUM(B57:E57)</f>
        <v>446382</v>
      </c>
      <c r="G57" s="3"/>
    </row>
    <row r="58" spans="1:7" ht="12.75">
      <c r="A58" s="86" t="str">
        <f>UPPER(" Castilla-La Mancha")</f>
        <v> CASTILLA-LA MANCHA</v>
      </c>
      <c r="B58" s="92">
        <f>SUM(B53:B57)</f>
        <v>278856</v>
      </c>
      <c r="C58" s="92">
        <f>SUM(C53:C57)</f>
        <v>2423640</v>
      </c>
      <c r="D58" s="92">
        <f>SUM(D53:D57)</f>
        <v>47464</v>
      </c>
      <c r="E58" s="93">
        <f>SUM(E53:E57)</f>
        <v>39580</v>
      </c>
      <c r="F58" s="94">
        <f>SUM(F53:F57)</f>
        <v>2789540</v>
      </c>
      <c r="G58" s="3"/>
    </row>
    <row r="59" spans="1:7" ht="12.75">
      <c r="A59" s="14"/>
      <c r="B59" s="89"/>
      <c r="C59" s="89"/>
      <c r="D59" s="89"/>
      <c r="E59" s="91"/>
      <c r="F59" s="87"/>
      <c r="G59" s="3"/>
    </row>
    <row r="60" spans="1:7" ht="12.75">
      <c r="A60" s="14" t="s">
        <v>29</v>
      </c>
      <c r="B60" s="88" t="s">
        <v>124</v>
      </c>
      <c r="C60" s="89">
        <v>105291</v>
      </c>
      <c r="D60" s="90" t="s">
        <v>124</v>
      </c>
      <c r="E60" s="90" t="s">
        <v>124</v>
      </c>
      <c r="F60" s="87">
        <f>SUM(B60:E60)</f>
        <v>105291</v>
      </c>
      <c r="G60" s="3"/>
    </row>
    <row r="61" spans="1:7" ht="12.75">
      <c r="A61" s="14" t="s">
        <v>30</v>
      </c>
      <c r="B61" s="88" t="s">
        <v>124</v>
      </c>
      <c r="C61" s="89">
        <v>149025</v>
      </c>
      <c r="D61" s="90" t="s">
        <v>124</v>
      </c>
      <c r="E61" s="91">
        <v>4035</v>
      </c>
      <c r="F61" s="87">
        <f>SUM(B61:E61)</f>
        <v>153060</v>
      </c>
      <c r="G61" s="3"/>
    </row>
    <row r="62" spans="1:7" ht="12.75">
      <c r="A62" s="14" t="s">
        <v>31</v>
      </c>
      <c r="B62" s="89">
        <v>9680</v>
      </c>
      <c r="C62" s="89">
        <v>105411</v>
      </c>
      <c r="D62" s="89">
        <v>29911</v>
      </c>
      <c r="E62" s="91">
        <v>1200</v>
      </c>
      <c r="F62" s="87">
        <f>SUM(B62:E62)</f>
        <v>146202</v>
      </c>
      <c r="G62" s="3"/>
    </row>
    <row r="63" spans="1:7" ht="12.75">
      <c r="A63" s="86" t="str">
        <f>UPPER(" C. Valenciana")</f>
        <v> C. VALENCIANA</v>
      </c>
      <c r="B63" s="92">
        <f>SUM(B60:B62)</f>
        <v>9680</v>
      </c>
      <c r="C63" s="92">
        <f>SUM(C60:C62)</f>
        <v>359727</v>
      </c>
      <c r="D63" s="92">
        <f>SUM(D60:D62)</f>
        <v>29911</v>
      </c>
      <c r="E63" s="93">
        <f>SUM(E60:E62)</f>
        <v>5235</v>
      </c>
      <c r="F63" s="94">
        <f>SUM(F60:F62)</f>
        <v>404553</v>
      </c>
      <c r="G63" s="3"/>
    </row>
    <row r="64" spans="1:7" ht="12.75">
      <c r="A64" s="14"/>
      <c r="B64" s="89"/>
      <c r="C64" s="89"/>
      <c r="D64" s="89"/>
      <c r="E64" s="91"/>
      <c r="F64" s="87"/>
      <c r="G64" s="3"/>
    </row>
    <row r="65" spans="1:7" ht="12.75">
      <c r="A65" s="86" t="str">
        <f>UPPER(" R. de Murcia")</f>
        <v> R. DE MURCIA</v>
      </c>
      <c r="B65" s="95" t="s">
        <v>124</v>
      </c>
      <c r="C65" s="92">
        <v>438042</v>
      </c>
      <c r="D65" s="92">
        <v>88224</v>
      </c>
      <c r="E65" s="93">
        <v>624</v>
      </c>
      <c r="F65" s="94">
        <f>SUM(B65:E65)</f>
        <v>526890</v>
      </c>
      <c r="G65" s="3"/>
    </row>
    <row r="66" spans="1:7" ht="12.75">
      <c r="A66" s="14"/>
      <c r="B66" s="89"/>
      <c r="C66" s="89"/>
      <c r="D66" s="89"/>
      <c r="E66" s="91"/>
      <c r="F66" s="87"/>
      <c r="G66" s="3"/>
    </row>
    <row r="67" spans="1:7" ht="12.75">
      <c r="A67" s="14" t="s">
        <v>32</v>
      </c>
      <c r="B67" s="89">
        <v>1725295</v>
      </c>
      <c r="C67" s="89">
        <v>168415</v>
      </c>
      <c r="D67" s="89">
        <v>68000</v>
      </c>
      <c r="E67" s="91">
        <v>2200</v>
      </c>
      <c r="F67" s="87">
        <f>SUM(B67:E67)</f>
        <v>1963910</v>
      </c>
      <c r="G67" s="3"/>
    </row>
    <row r="68" spans="1:7" ht="12.75">
      <c r="A68" s="14" t="s">
        <v>33</v>
      </c>
      <c r="B68" s="89">
        <v>363635</v>
      </c>
      <c r="C68" s="89">
        <v>823715</v>
      </c>
      <c r="D68" s="89">
        <v>15580</v>
      </c>
      <c r="E68" s="91">
        <v>9000</v>
      </c>
      <c r="F68" s="87">
        <f>SUM(B68:E68)</f>
        <v>1211930</v>
      </c>
      <c r="G68" s="3"/>
    </row>
    <row r="69" spans="1:7" ht="12.75">
      <c r="A69" s="86" t="str">
        <f>UPPER(" Extremadura")</f>
        <v> EXTREMADURA</v>
      </c>
      <c r="B69" s="92">
        <f>SUM(B67:B68)</f>
        <v>2088930</v>
      </c>
      <c r="C69" s="92">
        <f>SUM(C67:C68)</f>
        <v>992130</v>
      </c>
      <c r="D69" s="92">
        <f>SUM(D67:D68)</f>
        <v>83580</v>
      </c>
      <c r="E69" s="93">
        <f>SUM(E67:E68)</f>
        <v>11200</v>
      </c>
      <c r="F69" s="97">
        <f>SUM(F67:F68)</f>
        <v>3175840</v>
      </c>
      <c r="G69" s="3"/>
    </row>
    <row r="70" spans="1:7" ht="12.75">
      <c r="A70" s="14"/>
      <c r="B70" s="89"/>
      <c r="C70" s="89"/>
      <c r="D70" s="89"/>
      <c r="E70" s="91"/>
      <c r="F70" s="87"/>
      <c r="G70" s="3"/>
    </row>
    <row r="71" spans="1:7" ht="12.75">
      <c r="A71" s="14" t="s">
        <v>34</v>
      </c>
      <c r="B71" s="89">
        <v>32120</v>
      </c>
      <c r="C71" s="89">
        <v>207980</v>
      </c>
      <c r="D71" s="89">
        <v>26760</v>
      </c>
      <c r="E71" s="91">
        <v>806</v>
      </c>
      <c r="F71" s="87">
        <f aca="true" t="shared" si="1" ref="F71:F78">SUM(B71:E71)</f>
        <v>267666</v>
      </c>
      <c r="G71" s="3"/>
    </row>
    <row r="72" spans="1:7" ht="12.75">
      <c r="A72" s="14" t="s">
        <v>35</v>
      </c>
      <c r="B72" s="89">
        <v>2000</v>
      </c>
      <c r="C72" s="89">
        <v>18000</v>
      </c>
      <c r="D72" s="89">
        <v>350</v>
      </c>
      <c r="E72" s="90" t="s">
        <v>124</v>
      </c>
      <c r="F72" s="87">
        <f t="shared" si="1"/>
        <v>20350</v>
      </c>
      <c r="G72" s="3"/>
    </row>
    <row r="73" spans="1:7" ht="12.75">
      <c r="A73" s="14" t="s">
        <v>36</v>
      </c>
      <c r="B73" s="89">
        <v>59703</v>
      </c>
      <c r="C73" s="89">
        <v>388072</v>
      </c>
      <c r="D73" s="89">
        <v>149259</v>
      </c>
      <c r="E73" s="90" t="s">
        <v>124</v>
      </c>
      <c r="F73" s="87">
        <f t="shared" si="1"/>
        <v>597034</v>
      </c>
      <c r="G73" s="3"/>
    </row>
    <row r="74" spans="1:7" ht="12.75">
      <c r="A74" s="14" t="s">
        <v>37</v>
      </c>
      <c r="B74" s="88" t="s">
        <v>124</v>
      </c>
      <c r="C74" s="89">
        <v>245652</v>
      </c>
      <c r="D74" s="89">
        <v>163000</v>
      </c>
      <c r="E74" s="90" t="s">
        <v>124</v>
      </c>
      <c r="F74" s="87">
        <f t="shared" si="1"/>
        <v>408652</v>
      </c>
      <c r="G74" s="3"/>
    </row>
    <row r="75" spans="1:7" ht="12.75">
      <c r="A75" s="14" t="s">
        <v>38</v>
      </c>
      <c r="B75" s="89">
        <v>15000</v>
      </c>
      <c r="C75" s="89">
        <v>213000</v>
      </c>
      <c r="D75" s="89">
        <v>10000</v>
      </c>
      <c r="E75" s="91">
        <v>2000</v>
      </c>
      <c r="F75" s="87">
        <f t="shared" si="1"/>
        <v>240000</v>
      </c>
      <c r="G75" s="3"/>
    </row>
    <row r="76" spans="1:7" ht="12.75">
      <c r="A76" s="14" t="s">
        <v>39</v>
      </c>
      <c r="B76" s="89">
        <v>7093</v>
      </c>
      <c r="C76" s="89">
        <v>283736</v>
      </c>
      <c r="D76" s="89">
        <v>63841</v>
      </c>
      <c r="E76" s="90" t="s">
        <v>124</v>
      </c>
      <c r="F76" s="87">
        <f t="shared" si="1"/>
        <v>354670</v>
      </c>
      <c r="G76" s="3"/>
    </row>
    <row r="77" spans="1:7" ht="12.75">
      <c r="A77" s="14" t="s">
        <v>40</v>
      </c>
      <c r="B77" s="89">
        <v>10000</v>
      </c>
      <c r="C77" s="89">
        <v>141000</v>
      </c>
      <c r="D77" s="89">
        <v>10000</v>
      </c>
      <c r="E77" s="91">
        <v>1000</v>
      </c>
      <c r="F77" s="87">
        <f t="shared" si="1"/>
        <v>162000</v>
      </c>
      <c r="G77" s="3"/>
    </row>
    <row r="78" spans="1:7" ht="12.75">
      <c r="A78" s="14" t="s">
        <v>41</v>
      </c>
      <c r="B78" s="89">
        <v>17500</v>
      </c>
      <c r="C78" s="89">
        <v>92134</v>
      </c>
      <c r="D78" s="89">
        <v>900</v>
      </c>
      <c r="E78" s="91">
        <v>1100</v>
      </c>
      <c r="F78" s="87">
        <f t="shared" si="1"/>
        <v>111634</v>
      </c>
      <c r="G78" s="3"/>
    </row>
    <row r="79" spans="1:7" ht="12.75">
      <c r="A79" s="86" t="str">
        <f>UPPER(" Andalucía")</f>
        <v> ANDALUCÍA</v>
      </c>
      <c r="B79" s="92">
        <f>SUM(B71:B78)</f>
        <v>143416</v>
      </c>
      <c r="C79" s="92">
        <f>SUM(C71:C78)</f>
        <v>1589574</v>
      </c>
      <c r="D79" s="92">
        <f>SUM(D71:D78)</f>
        <v>424110</v>
      </c>
      <c r="E79" s="93">
        <f>SUM(E71:E78)</f>
        <v>4906</v>
      </c>
      <c r="F79" s="94">
        <f>SUM(F71:F78)</f>
        <v>2162006</v>
      </c>
      <c r="G79" s="3"/>
    </row>
    <row r="80" spans="1:7" ht="12.75">
      <c r="A80" s="14"/>
      <c r="B80" s="89"/>
      <c r="C80" s="89"/>
      <c r="D80" s="89"/>
      <c r="E80" s="91"/>
      <c r="F80" s="87"/>
      <c r="G80" s="3"/>
    </row>
    <row r="81" spans="1:7" ht="12.75">
      <c r="A81" s="14" t="s">
        <v>42</v>
      </c>
      <c r="B81" s="88" t="s">
        <v>124</v>
      </c>
      <c r="C81" s="90" t="s">
        <v>124</v>
      </c>
      <c r="D81" s="89">
        <v>21943</v>
      </c>
      <c r="E81" s="90" t="s">
        <v>124</v>
      </c>
      <c r="F81" s="87">
        <f>SUM(B81:E81)</f>
        <v>21943</v>
      </c>
      <c r="G81" s="3"/>
    </row>
    <row r="82" spans="1:7" ht="12.75">
      <c r="A82" s="14" t="s">
        <v>43</v>
      </c>
      <c r="B82" s="88" t="s">
        <v>124</v>
      </c>
      <c r="C82" s="90" t="s">
        <v>124</v>
      </c>
      <c r="D82" s="89">
        <v>10185</v>
      </c>
      <c r="E82" s="91">
        <v>600</v>
      </c>
      <c r="F82" s="87">
        <f>SUM(B82:E82)</f>
        <v>10785</v>
      </c>
      <c r="G82" s="3"/>
    </row>
    <row r="83" spans="1:7" ht="12.75">
      <c r="A83" s="86" t="str">
        <f>UPPER(" Canarias")</f>
        <v> CANARIAS</v>
      </c>
      <c r="B83" s="95" t="s">
        <v>124</v>
      </c>
      <c r="C83" s="96" t="s">
        <v>124</v>
      </c>
      <c r="D83" s="92">
        <f>SUM(D81:D82)</f>
        <v>32128</v>
      </c>
      <c r="E83" s="93">
        <f>SUM(E81:E82)</f>
        <v>600</v>
      </c>
      <c r="F83" s="94">
        <f>SUM(F81:F82)</f>
        <v>32728</v>
      </c>
      <c r="G83" s="3"/>
    </row>
    <row r="84" spans="1:7" ht="12.75">
      <c r="A84" s="14"/>
      <c r="B84" s="98"/>
      <c r="C84" s="98"/>
      <c r="D84" s="98"/>
      <c r="E84" s="99"/>
      <c r="F84" s="87"/>
      <c r="G84" s="3"/>
    </row>
    <row r="85" spans="1:7" ht="13.5" thickBot="1">
      <c r="A85" s="107" t="s">
        <v>44</v>
      </c>
      <c r="B85" s="108">
        <f>SUM(B12,B14,B16,B21,B23,B25,B30,B36,B38,B49,B51,B58,B63,B65,B69,B79,B83)</f>
        <v>2864583</v>
      </c>
      <c r="C85" s="108">
        <f>SUM(C12,C14,C16,C21,C23,C25,C30,C36,C38,C49,C51,C58,C63,C65,C69,C79,C83)</f>
        <v>11398107</v>
      </c>
      <c r="D85" s="108">
        <f>SUM(D12,D14,D16,D21,D23,D25,D30,D36,D38,D49,D51,D58,D63,D65,D69,D79,D83)</f>
        <v>4170403</v>
      </c>
      <c r="E85" s="109">
        <f>SUM(E12,E14,E16,E21,E23,E25,E30,E36,E38,E49,E51,E58,E63,E65,E69,E79,E83)</f>
        <v>191497</v>
      </c>
      <c r="F85" s="110">
        <f>SUM(F12,F14,F16,F21,F23,F25,F30,F36,F38,F49,F51,F58,F63,F65,F69,F79,F83)</f>
        <v>18624590</v>
      </c>
      <c r="G85" s="3"/>
    </row>
    <row r="86" ht="12.75">
      <c r="F86" s="1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8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" customWidth="1"/>
    <col min="2" max="6" width="17.7109375" style="2" customWidth="1"/>
    <col min="7" max="16384" width="11.421875" style="2" customWidth="1"/>
  </cols>
  <sheetData>
    <row r="1" spans="1:6" s="63" customFormat="1" ht="18">
      <c r="A1" s="194" t="s">
        <v>125</v>
      </c>
      <c r="B1" s="194"/>
      <c r="C1" s="194"/>
      <c r="D1" s="194"/>
      <c r="E1" s="194"/>
      <c r="F1" s="194"/>
    </row>
    <row r="3" spans="1:10" ht="15">
      <c r="A3" s="196" t="s">
        <v>179</v>
      </c>
      <c r="B3" s="196"/>
      <c r="C3" s="196"/>
      <c r="D3" s="196"/>
      <c r="E3" s="196"/>
      <c r="F3" s="196"/>
      <c r="G3" s="65"/>
      <c r="H3" s="65"/>
      <c r="I3" s="65"/>
      <c r="J3" s="65"/>
    </row>
    <row r="4" spans="1:10" ht="14.25">
      <c r="A4" s="65"/>
      <c r="B4" s="65"/>
      <c r="C4" s="65"/>
      <c r="D4" s="65"/>
      <c r="E4" s="65"/>
      <c r="F4" s="65"/>
      <c r="G4" s="67"/>
      <c r="H4" s="65"/>
      <c r="I4" s="65"/>
      <c r="J4" s="65"/>
    </row>
    <row r="5" spans="1:7" ht="12.75">
      <c r="A5" s="17" t="s">
        <v>182</v>
      </c>
      <c r="B5" s="18"/>
      <c r="C5" s="18" t="s">
        <v>46</v>
      </c>
      <c r="D5" s="19"/>
      <c r="E5" s="20"/>
      <c r="F5" s="21"/>
      <c r="G5" s="3"/>
    </row>
    <row r="6" spans="1:7" ht="12.75">
      <c r="A6" s="22" t="s">
        <v>0</v>
      </c>
      <c r="B6" s="23"/>
      <c r="C6" s="24"/>
      <c r="D6" s="22"/>
      <c r="E6" s="23" t="s">
        <v>47</v>
      </c>
      <c r="F6" s="13" t="s">
        <v>45</v>
      </c>
      <c r="G6" s="3"/>
    </row>
    <row r="7" spans="1:7" ht="13.5" thickBot="1">
      <c r="A7" s="22"/>
      <c r="B7" s="23" t="s">
        <v>48</v>
      </c>
      <c r="C7" s="100" t="s">
        <v>49</v>
      </c>
      <c r="D7" s="22" t="s">
        <v>50</v>
      </c>
      <c r="E7" s="101"/>
      <c r="F7" s="102"/>
      <c r="G7" s="3"/>
    </row>
    <row r="8" spans="1:7" ht="12.75">
      <c r="A8" s="103" t="s">
        <v>1</v>
      </c>
      <c r="B8" s="124">
        <v>0.38</v>
      </c>
      <c r="C8" s="124">
        <v>8.58</v>
      </c>
      <c r="D8" s="124">
        <v>64.26</v>
      </c>
      <c r="E8" s="125">
        <v>5.76</v>
      </c>
      <c r="F8" s="126">
        <f>SUM(B8:E8)</f>
        <v>78.98</v>
      </c>
      <c r="G8" s="3"/>
    </row>
    <row r="9" spans="1:7" ht="12.75">
      <c r="A9" s="14" t="s">
        <v>2</v>
      </c>
      <c r="B9" s="112" t="s">
        <v>124</v>
      </c>
      <c r="C9" s="113">
        <v>16.3</v>
      </c>
      <c r="D9" s="113">
        <v>115.7</v>
      </c>
      <c r="E9" s="114" t="s">
        <v>124</v>
      </c>
      <c r="F9" s="111">
        <f>SUM(B9:E9)</f>
        <v>132</v>
      </c>
      <c r="G9" s="3"/>
    </row>
    <row r="10" spans="1:7" ht="12.75">
      <c r="A10" s="14" t="s">
        <v>3</v>
      </c>
      <c r="B10" s="112" t="s">
        <v>124</v>
      </c>
      <c r="C10" s="114" t="s">
        <v>124</v>
      </c>
      <c r="D10" s="113">
        <v>102</v>
      </c>
      <c r="E10" s="115">
        <v>0.8</v>
      </c>
      <c r="F10" s="111">
        <f>SUM(B10:E10)</f>
        <v>102.8</v>
      </c>
      <c r="G10" s="3"/>
    </row>
    <row r="11" spans="1:7" ht="12.75">
      <c r="A11" s="14" t="s">
        <v>4</v>
      </c>
      <c r="B11" s="112" t="s">
        <v>124</v>
      </c>
      <c r="C11" s="113">
        <v>2.3</v>
      </c>
      <c r="D11" s="113">
        <v>61.6</v>
      </c>
      <c r="E11" s="115">
        <v>4.4</v>
      </c>
      <c r="F11" s="111">
        <f>SUM(B11:E11)</f>
        <v>68.3</v>
      </c>
      <c r="G11" s="3"/>
    </row>
    <row r="12" spans="1:7" ht="12.75">
      <c r="A12" s="86" t="str">
        <f>UPPER(" Galicia")</f>
        <v> GALICIA</v>
      </c>
      <c r="B12" s="116">
        <f>SUM(B8:B11)</f>
        <v>0.38</v>
      </c>
      <c r="C12" s="116">
        <f>SUM(C8:C11)</f>
        <v>27.180000000000003</v>
      </c>
      <c r="D12" s="116">
        <f>SUM(D8:D11)</f>
        <v>343.56000000000006</v>
      </c>
      <c r="E12" s="117">
        <f>SUM(E8:E11)</f>
        <v>10.96</v>
      </c>
      <c r="F12" s="118">
        <f>SUM(F8:F11)</f>
        <v>382.08000000000004</v>
      </c>
      <c r="G12" s="3"/>
    </row>
    <row r="13" spans="1:7" ht="12.75">
      <c r="A13" s="14"/>
      <c r="B13" s="119"/>
      <c r="C13" s="119"/>
      <c r="D13" s="119"/>
      <c r="E13" s="120"/>
      <c r="F13" s="111"/>
      <c r="G13" s="3"/>
    </row>
    <row r="14" spans="1:7" ht="12.75">
      <c r="A14" s="86" t="str">
        <f>UPPER(" P. de Asturias")</f>
        <v> P. DE ASTURIAS</v>
      </c>
      <c r="B14" s="121" t="s">
        <v>124</v>
      </c>
      <c r="C14" s="122" t="s">
        <v>124</v>
      </c>
      <c r="D14" s="116">
        <v>134.932</v>
      </c>
      <c r="E14" s="122" t="s">
        <v>124</v>
      </c>
      <c r="F14" s="118">
        <f>SUM(B14:E14)</f>
        <v>134.932</v>
      </c>
      <c r="G14" s="3"/>
    </row>
    <row r="15" spans="1:7" ht="12.75">
      <c r="A15" s="14"/>
      <c r="B15" s="119"/>
      <c r="C15" s="119"/>
      <c r="D15" s="119"/>
      <c r="E15" s="120"/>
      <c r="F15" s="111"/>
      <c r="G15" s="3"/>
    </row>
    <row r="16" spans="1:7" ht="12.75">
      <c r="A16" s="86" t="str">
        <f>UPPER(" Cantabria")</f>
        <v> CANTABRIA</v>
      </c>
      <c r="B16" s="121" t="s">
        <v>124</v>
      </c>
      <c r="C16" s="122" t="s">
        <v>124</v>
      </c>
      <c r="D16" s="116">
        <v>91.5</v>
      </c>
      <c r="E16" s="117">
        <v>0.2</v>
      </c>
      <c r="F16" s="118">
        <f>SUM(B16:E16)</f>
        <v>91.7</v>
      </c>
      <c r="G16" s="3"/>
    </row>
    <row r="17" spans="1:7" ht="12.75">
      <c r="A17" s="14"/>
      <c r="B17" s="119"/>
      <c r="C17" s="119"/>
      <c r="D17" s="119"/>
      <c r="E17" s="120"/>
      <c r="F17" s="111"/>
      <c r="G17" s="3"/>
    </row>
    <row r="18" spans="1:7" ht="12.75">
      <c r="A18" s="14" t="s">
        <v>5</v>
      </c>
      <c r="B18" s="112" t="s">
        <v>124</v>
      </c>
      <c r="C18" s="113">
        <v>50.113</v>
      </c>
      <c r="D18" s="113">
        <v>147.898</v>
      </c>
      <c r="E18" s="114" t="s">
        <v>124</v>
      </c>
      <c r="F18" s="111">
        <f>SUM(B18:E18)</f>
        <v>198.011</v>
      </c>
      <c r="G18" s="3"/>
    </row>
    <row r="19" spans="1:7" ht="12.75">
      <c r="A19" s="14" t="s">
        <v>6</v>
      </c>
      <c r="B19" s="112" t="s">
        <v>124</v>
      </c>
      <c r="C19" s="114" t="s">
        <v>124</v>
      </c>
      <c r="D19" s="113">
        <v>324.697</v>
      </c>
      <c r="E19" s="114" t="s">
        <v>124</v>
      </c>
      <c r="F19" s="111">
        <f>SUM(B19:E19)</f>
        <v>324.697</v>
      </c>
      <c r="G19" s="3"/>
    </row>
    <row r="20" spans="1:7" ht="12.75">
      <c r="A20" s="14" t="s">
        <v>7</v>
      </c>
      <c r="B20" s="112" t="s">
        <v>124</v>
      </c>
      <c r="C20" s="114" t="s">
        <v>124</v>
      </c>
      <c r="D20" s="113">
        <v>131.165</v>
      </c>
      <c r="E20" s="114" t="s">
        <v>124</v>
      </c>
      <c r="F20" s="111">
        <f>SUM(B20:E20)</f>
        <v>131.165</v>
      </c>
      <c r="G20" s="3"/>
    </row>
    <row r="21" spans="1:7" ht="12.75">
      <c r="A21" s="86" t="str">
        <f>UPPER(" País Vasco")</f>
        <v> PAÍS VASCO</v>
      </c>
      <c r="B21" s="121" t="s">
        <v>124</v>
      </c>
      <c r="C21" s="116">
        <f>SUM(C18:C20)</f>
        <v>50.113</v>
      </c>
      <c r="D21" s="116">
        <f>SUM(D18:D20)</f>
        <v>603.76</v>
      </c>
      <c r="E21" s="122" t="s">
        <v>124</v>
      </c>
      <c r="F21" s="118">
        <f>SUM(F18:F20)</f>
        <v>653.8729999999999</v>
      </c>
      <c r="G21" s="3"/>
    </row>
    <row r="22" spans="1:7" ht="12.75">
      <c r="A22" s="14"/>
      <c r="B22" s="119"/>
      <c r="C22" s="119"/>
      <c r="D22" s="119"/>
      <c r="E22" s="120"/>
      <c r="F22" s="111"/>
      <c r="G22" s="3"/>
    </row>
    <row r="23" spans="1:7" ht="12.75">
      <c r="A23" s="86" t="str">
        <f>UPPER(" Navarra")</f>
        <v> NAVARRA</v>
      </c>
      <c r="B23" s="121" t="s">
        <v>124</v>
      </c>
      <c r="C23" s="116">
        <v>422.05</v>
      </c>
      <c r="D23" s="116">
        <v>702.65</v>
      </c>
      <c r="E23" s="122" t="s">
        <v>124</v>
      </c>
      <c r="F23" s="118">
        <f>SUM(B23:E23)</f>
        <v>1124.7</v>
      </c>
      <c r="G23" s="3"/>
    </row>
    <row r="24" spans="1:7" ht="12.75">
      <c r="A24" s="14"/>
      <c r="B24" s="119"/>
      <c r="C24" s="119"/>
      <c r="D24" s="119"/>
      <c r="E24" s="120"/>
      <c r="F24" s="111"/>
      <c r="G24" s="3"/>
    </row>
    <row r="25" spans="1:7" ht="12.75">
      <c r="A25" s="86" t="str">
        <f>UPPER(" La Rioja")</f>
        <v> LA RIOJA</v>
      </c>
      <c r="B25" s="116">
        <v>1.4</v>
      </c>
      <c r="C25" s="116">
        <v>331.3</v>
      </c>
      <c r="D25" s="116">
        <v>28.2</v>
      </c>
      <c r="E25" s="117">
        <v>15.415</v>
      </c>
      <c r="F25" s="118">
        <f>SUM(B25:E25)</f>
        <v>376.315</v>
      </c>
      <c r="G25" s="3"/>
    </row>
    <row r="26" spans="1:7" ht="12.75">
      <c r="A26" s="14"/>
      <c r="B26" s="113"/>
      <c r="C26" s="119"/>
      <c r="D26" s="119"/>
      <c r="E26" s="120"/>
      <c r="F26" s="111"/>
      <c r="G26" s="3"/>
    </row>
    <row r="27" spans="1:7" ht="12.75">
      <c r="A27" s="14" t="s">
        <v>8</v>
      </c>
      <c r="B27" s="113">
        <v>36.2</v>
      </c>
      <c r="C27" s="113">
        <v>989.78</v>
      </c>
      <c r="D27" s="114" t="s">
        <v>124</v>
      </c>
      <c r="E27" s="115">
        <v>2.92</v>
      </c>
      <c r="F27" s="111">
        <f>SUM(B27:E27)</f>
        <v>1028.9</v>
      </c>
      <c r="G27" s="3"/>
    </row>
    <row r="28" spans="1:7" ht="12.75">
      <c r="A28" s="14" t="s">
        <v>9</v>
      </c>
      <c r="B28" s="113">
        <v>55.1</v>
      </c>
      <c r="C28" s="113">
        <v>1057.6</v>
      </c>
      <c r="D28" s="113">
        <v>28.2</v>
      </c>
      <c r="E28" s="115">
        <v>16.7</v>
      </c>
      <c r="F28" s="111">
        <f>SUM(B28:E28)</f>
        <v>1157.6</v>
      </c>
      <c r="G28" s="3"/>
    </row>
    <row r="29" spans="1:7" ht="12.75">
      <c r="A29" s="14" t="s">
        <v>10</v>
      </c>
      <c r="B29" s="113"/>
      <c r="C29" s="113">
        <v>1192.267</v>
      </c>
      <c r="D29" s="119"/>
      <c r="E29" s="115">
        <v>28.057</v>
      </c>
      <c r="F29" s="111">
        <f>SUM(B29:E29)</f>
        <v>1220.324</v>
      </c>
      <c r="G29" s="3"/>
    </row>
    <row r="30" spans="1:7" ht="12.75">
      <c r="A30" s="86" t="str">
        <f>UPPER(" Aragón")</f>
        <v> ARAGÓN</v>
      </c>
      <c r="B30" s="116">
        <f>SUM(B27:B29)</f>
        <v>91.30000000000001</v>
      </c>
      <c r="C30" s="116">
        <f>SUM(C27:C29)</f>
        <v>3239.647</v>
      </c>
      <c r="D30" s="116">
        <f>SUM(D27:D29)</f>
        <v>28.2</v>
      </c>
      <c r="E30" s="117">
        <f>SUM(E27:E29)</f>
        <v>47.67699999999999</v>
      </c>
      <c r="F30" s="118">
        <f>SUM(F27:F29)</f>
        <v>3406.824</v>
      </c>
      <c r="G30" s="3"/>
    </row>
    <row r="31" spans="1:7" ht="12.75">
      <c r="A31" s="14"/>
      <c r="B31" s="119"/>
      <c r="C31" s="119"/>
      <c r="D31" s="119"/>
      <c r="E31" s="120"/>
      <c r="F31" s="111"/>
      <c r="G31" s="3"/>
    </row>
    <row r="32" spans="1:7" ht="12.75">
      <c r="A32" s="14" t="s">
        <v>11</v>
      </c>
      <c r="B32" s="112" t="s">
        <v>124</v>
      </c>
      <c r="C32" s="113">
        <v>401.96</v>
      </c>
      <c r="D32" s="113">
        <v>12.65</v>
      </c>
      <c r="E32" s="115">
        <v>7.17</v>
      </c>
      <c r="F32" s="111">
        <f>SUM(B32:E32)</f>
        <v>421.78</v>
      </c>
      <c r="G32" s="3"/>
    </row>
    <row r="33" spans="1:7" ht="12.75">
      <c r="A33" s="14" t="s">
        <v>12</v>
      </c>
      <c r="B33" s="112" t="s">
        <v>124</v>
      </c>
      <c r="C33" s="113">
        <v>220.8</v>
      </c>
      <c r="D33" s="114" t="s">
        <v>124</v>
      </c>
      <c r="E33" s="114" t="s">
        <v>124</v>
      </c>
      <c r="F33" s="111">
        <f>SUM(B33:E33)</f>
        <v>220.8</v>
      </c>
      <c r="G33" s="3"/>
    </row>
    <row r="34" spans="1:7" ht="12.75">
      <c r="A34" s="14" t="s">
        <v>13</v>
      </c>
      <c r="B34" s="112" t="s">
        <v>124</v>
      </c>
      <c r="C34" s="113">
        <v>398.07</v>
      </c>
      <c r="D34" s="114" t="s">
        <v>124</v>
      </c>
      <c r="E34" s="115">
        <v>7.29</v>
      </c>
      <c r="F34" s="111">
        <f>SUM(B34:E34)</f>
        <v>405.36</v>
      </c>
      <c r="G34" s="3"/>
    </row>
    <row r="35" spans="1:7" ht="12.75">
      <c r="A35" s="14" t="s">
        <v>14</v>
      </c>
      <c r="B35" s="112" t="s">
        <v>124</v>
      </c>
      <c r="C35" s="113">
        <v>79.2</v>
      </c>
      <c r="D35" s="113">
        <v>31.1</v>
      </c>
      <c r="E35" s="115">
        <v>0.2</v>
      </c>
      <c r="F35" s="111">
        <f>SUM(B35:E35)</f>
        <v>110.50000000000001</v>
      </c>
      <c r="G35" s="3"/>
    </row>
    <row r="36" spans="1:7" ht="12.75">
      <c r="A36" s="86" t="str">
        <f>UPPER(" Cataluña")</f>
        <v> CATALUÑA</v>
      </c>
      <c r="B36" s="121" t="s">
        <v>124</v>
      </c>
      <c r="C36" s="116">
        <f>SUM(C32:C35)</f>
        <v>1100.03</v>
      </c>
      <c r="D36" s="116">
        <f>SUM(D32:D35)</f>
        <v>43.75</v>
      </c>
      <c r="E36" s="117">
        <f>SUM(E32:E35)</f>
        <v>14.66</v>
      </c>
      <c r="F36" s="118">
        <f>SUM(F32:F35)</f>
        <v>1158.44</v>
      </c>
      <c r="G36" s="3"/>
    </row>
    <row r="37" spans="1:7" ht="12.75">
      <c r="A37" s="14"/>
      <c r="B37" s="119"/>
      <c r="C37" s="119"/>
      <c r="D37" s="119"/>
      <c r="E37" s="120"/>
      <c r="F37" s="111"/>
      <c r="G37" s="3"/>
    </row>
    <row r="38" spans="1:7" ht="12.75">
      <c r="A38" s="86" t="str">
        <f>UPPER(" Baleares")</f>
        <v> BALEARES</v>
      </c>
      <c r="B38" s="121" t="s">
        <v>124</v>
      </c>
      <c r="C38" s="116">
        <v>588</v>
      </c>
      <c r="D38" s="122" t="s">
        <v>124</v>
      </c>
      <c r="E38" s="122" t="s">
        <v>124</v>
      </c>
      <c r="F38" s="118">
        <f>SUM(B38:E38)</f>
        <v>588</v>
      </c>
      <c r="G38" s="3"/>
    </row>
    <row r="39" spans="1:7" ht="12.75">
      <c r="A39" s="14"/>
      <c r="B39" s="119"/>
      <c r="C39" s="119"/>
      <c r="D39" s="119"/>
      <c r="E39" s="120"/>
      <c r="F39" s="111"/>
      <c r="G39" s="3"/>
    </row>
    <row r="40" spans="1:7" ht="12.75">
      <c r="A40" s="14" t="s">
        <v>15</v>
      </c>
      <c r="B40" s="113">
        <v>37.5</v>
      </c>
      <c r="C40" s="113">
        <v>379.2</v>
      </c>
      <c r="D40" s="113">
        <v>56.3</v>
      </c>
      <c r="E40" s="115">
        <v>12.5</v>
      </c>
      <c r="F40" s="111">
        <f aca="true" t="shared" si="0" ref="F40:F48">SUM(B40:E40)</f>
        <v>485.5</v>
      </c>
      <c r="G40" s="3"/>
    </row>
    <row r="41" spans="1:7" ht="12.75">
      <c r="A41" s="14" t="s">
        <v>16</v>
      </c>
      <c r="B41" s="112" t="s">
        <v>124</v>
      </c>
      <c r="C41" s="113">
        <v>104.032</v>
      </c>
      <c r="D41" s="113">
        <v>520.98</v>
      </c>
      <c r="E41" s="115">
        <v>0.294</v>
      </c>
      <c r="F41" s="111">
        <f t="shared" si="0"/>
        <v>625.306</v>
      </c>
      <c r="G41" s="3"/>
    </row>
    <row r="42" spans="1:7" ht="12.75">
      <c r="A42" s="14" t="s">
        <v>17</v>
      </c>
      <c r="B42" s="113">
        <v>396</v>
      </c>
      <c r="C42" s="113">
        <v>13.75</v>
      </c>
      <c r="D42" s="113">
        <v>694.2</v>
      </c>
      <c r="E42" s="115">
        <v>3.45</v>
      </c>
      <c r="F42" s="111">
        <f t="shared" si="0"/>
        <v>1107.4</v>
      </c>
      <c r="G42" s="3"/>
    </row>
    <row r="43" spans="1:7" ht="12.75">
      <c r="A43" s="14" t="s">
        <v>18</v>
      </c>
      <c r="B43" s="112" t="s">
        <v>124</v>
      </c>
      <c r="C43" s="113">
        <v>17.1</v>
      </c>
      <c r="D43" s="113">
        <v>547.1</v>
      </c>
      <c r="E43" s="115">
        <v>2.2</v>
      </c>
      <c r="F43" s="111">
        <f t="shared" si="0"/>
        <v>566.4000000000001</v>
      </c>
      <c r="G43" s="3"/>
    </row>
    <row r="44" spans="1:7" ht="12.75">
      <c r="A44" s="14" t="s">
        <v>19</v>
      </c>
      <c r="B44" s="112" t="s">
        <v>124</v>
      </c>
      <c r="C44" s="113">
        <v>743.3</v>
      </c>
      <c r="D44" s="113">
        <v>287.3</v>
      </c>
      <c r="E44" s="115">
        <v>5.7</v>
      </c>
      <c r="F44" s="111">
        <f t="shared" si="0"/>
        <v>1036.3</v>
      </c>
      <c r="G44" s="3"/>
    </row>
    <row r="45" spans="1:7" ht="12.75">
      <c r="A45" s="14" t="s">
        <v>20</v>
      </c>
      <c r="B45" s="113">
        <v>205.33</v>
      </c>
      <c r="C45" s="113">
        <v>346.95</v>
      </c>
      <c r="D45" s="113">
        <v>219.12</v>
      </c>
      <c r="E45" s="115">
        <v>19.48</v>
      </c>
      <c r="F45" s="111">
        <f t="shared" si="0"/>
        <v>790.88</v>
      </c>
      <c r="G45" s="3"/>
    </row>
    <row r="46" spans="1:7" ht="12.75">
      <c r="A46" s="14" t="s">
        <v>21</v>
      </c>
      <c r="B46" s="113">
        <v>74</v>
      </c>
      <c r="C46" s="113">
        <v>530.6</v>
      </c>
      <c r="D46" s="113">
        <v>11.9</v>
      </c>
      <c r="E46" s="115">
        <v>20</v>
      </c>
      <c r="F46" s="111">
        <f t="shared" si="0"/>
        <v>636.5</v>
      </c>
      <c r="G46" s="3"/>
    </row>
    <row r="47" spans="1:7" ht="12.75">
      <c r="A47" s="14" t="s">
        <v>22</v>
      </c>
      <c r="B47" s="112" t="s">
        <v>124</v>
      </c>
      <c r="C47" s="113">
        <v>174.873</v>
      </c>
      <c r="D47" s="113">
        <v>641.646</v>
      </c>
      <c r="E47" s="115">
        <v>9.338</v>
      </c>
      <c r="F47" s="111">
        <f t="shared" si="0"/>
        <v>825.857</v>
      </c>
      <c r="G47" s="3"/>
    </row>
    <row r="48" spans="1:7" ht="12.75">
      <c r="A48" s="14" t="s">
        <v>23</v>
      </c>
      <c r="B48" s="112" t="s">
        <v>124</v>
      </c>
      <c r="C48" s="113">
        <v>460</v>
      </c>
      <c r="D48" s="113">
        <v>749</v>
      </c>
      <c r="E48" s="115">
        <v>31</v>
      </c>
      <c r="F48" s="111">
        <f t="shared" si="0"/>
        <v>1240</v>
      </c>
      <c r="G48" s="3"/>
    </row>
    <row r="49" spans="1:7" ht="12.75">
      <c r="A49" s="86" t="str">
        <f>UPPER(" Castilla y León")</f>
        <v> CASTILLA Y LEÓN</v>
      </c>
      <c r="B49" s="116">
        <f>SUM(B40:B48)</f>
        <v>712.83</v>
      </c>
      <c r="C49" s="116">
        <f>SUM(C40:C48)</f>
        <v>2769.8050000000003</v>
      </c>
      <c r="D49" s="116">
        <f>SUM(D40:D48)</f>
        <v>3727.5460000000003</v>
      </c>
      <c r="E49" s="117">
        <f>SUM(E40:E48)</f>
        <v>103.96199999999999</v>
      </c>
      <c r="F49" s="118">
        <f>SUM(F40:F48)</f>
        <v>7314.143</v>
      </c>
      <c r="G49" s="3"/>
    </row>
    <row r="50" spans="1:7" ht="12.75">
      <c r="A50" s="14"/>
      <c r="B50" s="119"/>
      <c r="C50" s="119"/>
      <c r="D50" s="119"/>
      <c r="E50" s="120"/>
      <c r="F50" s="111"/>
      <c r="G50" s="3"/>
    </row>
    <row r="51" spans="1:7" ht="12.75">
      <c r="A51" s="86" t="str">
        <f>UPPER(" Madrid")</f>
        <v> MADRID</v>
      </c>
      <c r="B51" s="116">
        <v>23.506</v>
      </c>
      <c r="C51" s="116">
        <v>269.76</v>
      </c>
      <c r="D51" s="116">
        <v>35.1</v>
      </c>
      <c r="E51" s="122" t="s">
        <v>124</v>
      </c>
      <c r="F51" s="118">
        <f>SUM(B51:E51)</f>
        <v>328.366</v>
      </c>
      <c r="G51" s="3"/>
    </row>
    <row r="52" spans="1:7" ht="12.75">
      <c r="A52" s="14"/>
      <c r="B52" s="119"/>
      <c r="C52" s="119"/>
      <c r="D52" s="119"/>
      <c r="E52" s="120"/>
      <c r="F52" s="111"/>
      <c r="G52" s="3"/>
    </row>
    <row r="53" spans="1:7" ht="12.75">
      <c r="A53" s="14" t="s">
        <v>24</v>
      </c>
      <c r="B53" s="112" t="s">
        <v>124</v>
      </c>
      <c r="C53" s="113">
        <v>1155</v>
      </c>
      <c r="D53" s="114" t="s">
        <v>124</v>
      </c>
      <c r="E53" s="115">
        <v>23</v>
      </c>
      <c r="F53" s="111">
        <f>SUM(B53:E53)</f>
        <v>1178</v>
      </c>
      <c r="G53" s="3"/>
    </row>
    <row r="54" spans="1:7" ht="12.75">
      <c r="A54" s="14" t="s">
        <v>25</v>
      </c>
      <c r="B54" s="113">
        <v>437.5</v>
      </c>
      <c r="C54" s="113">
        <v>1205.837</v>
      </c>
      <c r="D54" s="114" t="s">
        <v>124</v>
      </c>
      <c r="E54" s="115">
        <v>15.33</v>
      </c>
      <c r="F54" s="111">
        <f>SUM(B54:E54)</f>
        <v>1658.667</v>
      </c>
      <c r="G54" s="3"/>
    </row>
    <row r="55" spans="1:7" ht="12.75">
      <c r="A55" s="14" t="s">
        <v>26</v>
      </c>
      <c r="B55" s="113">
        <v>80</v>
      </c>
      <c r="C55" s="113">
        <v>556.41</v>
      </c>
      <c r="D55" s="114" t="s">
        <v>124</v>
      </c>
      <c r="E55" s="115">
        <v>20.7</v>
      </c>
      <c r="F55" s="111">
        <f>SUM(B55:E55)</f>
        <v>657.11</v>
      </c>
      <c r="G55" s="3"/>
    </row>
    <row r="56" spans="1:7" ht="12.75">
      <c r="A56" s="14" t="s">
        <v>27</v>
      </c>
      <c r="B56" s="112" t="s">
        <v>124</v>
      </c>
      <c r="C56" s="113">
        <v>373.2</v>
      </c>
      <c r="D56" s="113">
        <v>55.9</v>
      </c>
      <c r="E56" s="115">
        <v>9.9</v>
      </c>
      <c r="F56" s="111">
        <f>SUM(B56:E56)</f>
        <v>438.99999999999994</v>
      </c>
      <c r="G56" s="3"/>
    </row>
    <row r="57" spans="1:7" ht="12.75">
      <c r="A57" s="14" t="s">
        <v>28</v>
      </c>
      <c r="B57" s="113">
        <v>34.4</v>
      </c>
      <c r="C57" s="113">
        <v>789.6</v>
      </c>
      <c r="D57" s="113">
        <v>8.1</v>
      </c>
      <c r="E57" s="115">
        <v>1.2</v>
      </c>
      <c r="F57" s="111">
        <f>SUM(B57:E57)</f>
        <v>833.3000000000001</v>
      </c>
      <c r="G57" s="3"/>
    </row>
    <row r="58" spans="1:7" ht="12.75">
      <c r="A58" s="86" t="str">
        <f>UPPER(" Castilla-La Mancha")</f>
        <v> CASTILLA-LA MANCHA</v>
      </c>
      <c r="B58" s="116">
        <f>SUM(B53:B57)</f>
        <v>551.9</v>
      </c>
      <c r="C58" s="116">
        <f>SUM(C53:C57)</f>
        <v>4080.0469999999996</v>
      </c>
      <c r="D58" s="116">
        <f>SUM(D53:D57)</f>
        <v>64</v>
      </c>
      <c r="E58" s="117">
        <f>SUM(E53:E57)</f>
        <v>70.13000000000001</v>
      </c>
      <c r="F58" s="118">
        <f>SUM(F53:F57)</f>
        <v>4766.077</v>
      </c>
      <c r="G58" s="3"/>
    </row>
    <row r="59" spans="1:7" ht="12.75">
      <c r="A59" s="14"/>
      <c r="B59" s="119"/>
      <c r="C59" s="119"/>
      <c r="D59" s="119"/>
      <c r="E59" s="120"/>
      <c r="F59" s="111"/>
      <c r="G59" s="3"/>
    </row>
    <row r="60" spans="1:7" ht="12.75">
      <c r="A60" s="14" t="s">
        <v>29</v>
      </c>
      <c r="B60" s="112" t="s">
        <v>124</v>
      </c>
      <c r="C60" s="113">
        <v>97.225</v>
      </c>
      <c r="D60" s="114" t="s">
        <v>124</v>
      </c>
      <c r="E60" s="114" t="s">
        <v>124</v>
      </c>
      <c r="F60" s="111">
        <f>SUM(B60:E60)</f>
        <v>97.225</v>
      </c>
      <c r="G60" s="3"/>
    </row>
    <row r="61" spans="1:7" ht="12.75">
      <c r="A61" s="14" t="s">
        <v>30</v>
      </c>
      <c r="B61" s="112" t="s">
        <v>124</v>
      </c>
      <c r="C61" s="113">
        <v>193.6</v>
      </c>
      <c r="D61" s="114" t="s">
        <v>124</v>
      </c>
      <c r="E61" s="115">
        <v>5.8</v>
      </c>
      <c r="F61" s="111">
        <f>SUM(B61:E61)</f>
        <v>199.4</v>
      </c>
      <c r="G61" s="3"/>
    </row>
    <row r="62" spans="1:7" ht="12.75">
      <c r="A62" s="14" t="s">
        <v>31</v>
      </c>
      <c r="B62" s="113">
        <v>12.584</v>
      </c>
      <c r="C62" s="113">
        <v>139.452</v>
      </c>
      <c r="D62" s="113">
        <v>50.867</v>
      </c>
      <c r="E62" s="115">
        <v>1.68</v>
      </c>
      <c r="F62" s="111">
        <f>SUM(B62:E62)</f>
        <v>204.583</v>
      </c>
      <c r="G62" s="3"/>
    </row>
    <row r="63" spans="1:7" ht="12.75">
      <c r="A63" s="86" t="str">
        <f>UPPER(" C. Valenciana")</f>
        <v> C. VALENCIANA</v>
      </c>
      <c r="B63" s="116">
        <f>SUM(B60:B62)</f>
        <v>12.584</v>
      </c>
      <c r="C63" s="116">
        <f>SUM(C60:C62)</f>
        <v>430.277</v>
      </c>
      <c r="D63" s="116">
        <f>SUM(D60:D62)</f>
        <v>50.867</v>
      </c>
      <c r="E63" s="117">
        <f>SUM(E60:E62)</f>
        <v>7.4799999999999995</v>
      </c>
      <c r="F63" s="118">
        <f>SUM(F60:F62)</f>
        <v>501.20799999999997</v>
      </c>
      <c r="G63" s="3"/>
    </row>
    <row r="64" spans="1:7" ht="12.75">
      <c r="A64" s="14"/>
      <c r="B64" s="119"/>
      <c r="C64" s="119"/>
      <c r="D64" s="119"/>
      <c r="E64" s="120"/>
      <c r="F64" s="111"/>
      <c r="G64" s="3"/>
    </row>
    <row r="65" spans="1:7" ht="12.75">
      <c r="A65" s="86" t="str">
        <f>UPPER(" R. de Murcia")</f>
        <v> R. DE MURCIA</v>
      </c>
      <c r="B65" s="121" t="s">
        <v>124</v>
      </c>
      <c r="C65" s="116">
        <v>429.281</v>
      </c>
      <c r="D65" s="116">
        <v>67.932</v>
      </c>
      <c r="E65" s="117">
        <v>0.53</v>
      </c>
      <c r="F65" s="118">
        <f>SUM(B65:E65)</f>
        <v>497.743</v>
      </c>
      <c r="G65" s="3"/>
    </row>
    <row r="66" spans="1:7" ht="12.75">
      <c r="A66" s="14"/>
      <c r="B66" s="119"/>
      <c r="C66" s="119"/>
      <c r="D66" s="119"/>
      <c r="E66" s="120"/>
      <c r="F66" s="111"/>
      <c r="G66" s="3"/>
    </row>
    <row r="67" spans="1:7" ht="12.75">
      <c r="A67" s="14" t="s">
        <v>32</v>
      </c>
      <c r="B67" s="113">
        <v>3623.1</v>
      </c>
      <c r="C67" s="113">
        <v>336.8</v>
      </c>
      <c r="D67" s="113">
        <v>112.2</v>
      </c>
      <c r="E67" s="115">
        <v>4.1</v>
      </c>
      <c r="F67" s="111">
        <f>SUM(B67:E67)</f>
        <v>4076.2</v>
      </c>
      <c r="G67" s="3"/>
    </row>
    <row r="68" spans="1:7" ht="12.75">
      <c r="A68" s="14" t="s">
        <v>33</v>
      </c>
      <c r="B68" s="113">
        <v>712.7</v>
      </c>
      <c r="C68" s="113">
        <v>1598</v>
      </c>
      <c r="D68" s="113">
        <v>24.9</v>
      </c>
      <c r="E68" s="115">
        <v>17.1</v>
      </c>
      <c r="F68" s="111">
        <f>SUM(B68:E68)</f>
        <v>2352.7</v>
      </c>
      <c r="G68" s="3"/>
    </row>
    <row r="69" spans="1:7" ht="12.75">
      <c r="A69" s="86" t="str">
        <f>UPPER(" Extremadura")</f>
        <v> EXTREMADURA</v>
      </c>
      <c r="B69" s="116">
        <f>SUM(B67:B68)</f>
        <v>4335.8</v>
      </c>
      <c r="C69" s="116">
        <f>SUM(C67:C68)</f>
        <v>1934.8</v>
      </c>
      <c r="D69" s="116">
        <f>SUM(D67:D68)</f>
        <v>137.1</v>
      </c>
      <c r="E69" s="117">
        <f>SUM(E67:E68)</f>
        <v>21.200000000000003</v>
      </c>
      <c r="F69" s="123">
        <f>SUM(F67:F68)</f>
        <v>6428.9</v>
      </c>
      <c r="G69" s="3"/>
    </row>
    <row r="70" spans="1:7" ht="12.75">
      <c r="A70" s="14"/>
      <c r="B70" s="119"/>
      <c r="C70" s="119"/>
      <c r="D70" s="119"/>
      <c r="E70" s="120"/>
      <c r="F70" s="111"/>
      <c r="G70" s="3"/>
    </row>
    <row r="71" spans="1:7" ht="12.75">
      <c r="A71" s="14" t="s">
        <v>34</v>
      </c>
      <c r="B71" s="113">
        <v>32.12</v>
      </c>
      <c r="C71" s="113">
        <v>183.022</v>
      </c>
      <c r="D71" s="113">
        <v>37.464</v>
      </c>
      <c r="E71" s="115">
        <v>0.806</v>
      </c>
      <c r="F71" s="111">
        <f aca="true" t="shared" si="1" ref="F71:F78">SUM(B71:E71)</f>
        <v>253.412</v>
      </c>
      <c r="G71" s="3"/>
    </row>
    <row r="72" spans="1:7" ht="12.75">
      <c r="A72" s="14" t="s">
        <v>35</v>
      </c>
      <c r="B72" s="113">
        <v>3.8</v>
      </c>
      <c r="C72" s="113">
        <v>32.4</v>
      </c>
      <c r="D72" s="113">
        <v>0.6</v>
      </c>
      <c r="E72" s="114" t="s">
        <v>124</v>
      </c>
      <c r="F72" s="111">
        <f t="shared" si="1"/>
        <v>36.8</v>
      </c>
      <c r="G72" s="3"/>
    </row>
    <row r="73" spans="1:7" ht="12.75">
      <c r="A73" s="14" t="s">
        <v>36</v>
      </c>
      <c r="B73" s="113">
        <v>132</v>
      </c>
      <c r="C73" s="113">
        <v>738</v>
      </c>
      <c r="D73" s="113">
        <v>145</v>
      </c>
      <c r="E73" s="114" t="s">
        <v>124</v>
      </c>
      <c r="F73" s="111">
        <f t="shared" si="1"/>
        <v>1015</v>
      </c>
      <c r="G73" s="3"/>
    </row>
    <row r="74" spans="1:7" ht="12.75">
      <c r="A74" s="14" t="s">
        <v>37</v>
      </c>
      <c r="B74" s="112" t="s">
        <v>124</v>
      </c>
      <c r="C74" s="113">
        <v>294.782</v>
      </c>
      <c r="D74" s="113">
        <v>195.6</v>
      </c>
      <c r="E74" s="114" t="s">
        <v>124</v>
      </c>
      <c r="F74" s="111">
        <f t="shared" si="1"/>
        <v>490.38199999999995</v>
      </c>
      <c r="G74" s="3"/>
    </row>
    <row r="75" spans="1:7" ht="12.75">
      <c r="A75" s="14" t="s">
        <v>38</v>
      </c>
      <c r="B75" s="113">
        <v>25.5</v>
      </c>
      <c r="C75" s="113">
        <v>340.8</v>
      </c>
      <c r="D75" s="113">
        <v>23</v>
      </c>
      <c r="E75" s="115">
        <v>3.6</v>
      </c>
      <c r="F75" s="111">
        <f t="shared" si="1"/>
        <v>392.90000000000003</v>
      </c>
      <c r="G75" s="3"/>
    </row>
    <row r="76" spans="1:7" ht="12.75">
      <c r="A76" s="14" t="s">
        <v>39</v>
      </c>
      <c r="B76" s="113">
        <v>14.2</v>
      </c>
      <c r="C76" s="113">
        <v>397.2</v>
      </c>
      <c r="D76" s="113">
        <v>83</v>
      </c>
      <c r="E76" s="114" t="s">
        <v>124</v>
      </c>
      <c r="F76" s="111">
        <f t="shared" si="1"/>
        <v>494.4</v>
      </c>
      <c r="G76" s="3"/>
    </row>
    <row r="77" spans="1:7" ht="12.75">
      <c r="A77" s="14" t="s">
        <v>40</v>
      </c>
      <c r="B77" s="113">
        <v>17</v>
      </c>
      <c r="C77" s="113">
        <v>239.7</v>
      </c>
      <c r="D77" s="113">
        <v>18</v>
      </c>
      <c r="E77" s="115">
        <v>1.9</v>
      </c>
      <c r="F77" s="111">
        <f t="shared" si="1"/>
        <v>276.59999999999997</v>
      </c>
      <c r="G77" s="3"/>
    </row>
    <row r="78" spans="1:7" ht="12.75">
      <c r="A78" s="14" t="s">
        <v>41</v>
      </c>
      <c r="B78" s="113">
        <v>35</v>
      </c>
      <c r="C78" s="113">
        <v>151.688</v>
      </c>
      <c r="D78" s="113">
        <v>1.8</v>
      </c>
      <c r="E78" s="115">
        <v>2.2</v>
      </c>
      <c r="F78" s="111">
        <f t="shared" si="1"/>
        <v>190.688</v>
      </c>
      <c r="G78" s="3"/>
    </row>
    <row r="79" spans="1:7" ht="12.75">
      <c r="A79" s="86" t="str">
        <f>UPPER(" Andalucía")</f>
        <v> ANDALUCÍA</v>
      </c>
      <c r="B79" s="116">
        <f>SUM(B71:B78)</f>
        <v>259.62</v>
      </c>
      <c r="C79" s="116">
        <f>SUM(C71:C78)</f>
        <v>2377.592</v>
      </c>
      <c r="D79" s="116">
        <f>SUM(D71:D78)</f>
        <v>504.464</v>
      </c>
      <c r="E79" s="117">
        <f>SUM(E71:E78)</f>
        <v>8.506</v>
      </c>
      <c r="F79" s="118">
        <f>SUM(F71:F78)</f>
        <v>3150.1820000000002</v>
      </c>
      <c r="G79" s="3"/>
    </row>
    <row r="80" spans="1:7" ht="12.75">
      <c r="A80" s="14"/>
      <c r="B80" s="119"/>
      <c r="C80" s="119"/>
      <c r="D80" s="119"/>
      <c r="E80" s="120"/>
      <c r="F80" s="111"/>
      <c r="G80" s="3"/>
    </row>
    <row r="81" spans="1:7" ht="12.75">
      <c r="A81" s="14" t="s">
        <v>42</v>
      </c>
      <c r="B81" s="112" t="s">
        <v>124</v>
      </c>
      <c r="C81" s="114" t="s">
        <v>124</v>
      </c>
      <c r="D81" s="113">
        <v>32.914</v>
      </c>
      <c r="E81" s="114" t="s">
        <v>124</v>
      </c>
      <c r="F81" s="111">
        <f>SUM(B81:E81)</f>
        <v>32.914</v>
      </c>
      <c r="G81" s="3"/>
    </row>
    <row r="82" spans="1:7" ht="12.75">
      <c r="A82" s="14" t="s">
        <v>43</v>
      </c>
      <c r="B82" s="112" t="s">
        <v>124</v>
      </c>
      <c r="C82" s="114" t="s">
        <v>124</v>
      </c>
      <c r="D82" s="113">
        <v>20.37</v>
      </c>
      <c r="E82" s="115">
        <v>1.2</v>
      </c>
      <c r="F82" s="111">
        <f>SUM(B82:E82)</f>
        <v>21.57</v>
      </c>
      <c r="G82" s="3"/>
    </row>
    <row r="83" spans="1:7" ht="12.75">
      <c r="A83" s="86" t="str">
        <f>UPPER(" Canarias")</f>
        <v> CANARIAS</v>
      </c>
      <c r="B83" s="121" t="s">
        <v>124</v>
      </c>
      <c r="C83" s="122" t="s">
        <v>124</v>
      </c>
      <c r="D83" s="116">
        <f>SUM(D81:D82)</f>
        <v>53.284000000000006</v>
      </c>
      <c r="E83" s="117">
        <f>SUM(E81:E82)</f>
        <v>1.2</v>
      </c>
      <c r="F83" s="118">
        <f>SUM(F81:F82)</f>
        <v>54.484</v>
      </c>
      <c r="G83" s="3"/>
    </row>
    <row r="84" spans="1:7" ht="12.75">
      <c r="A84" s="14"/>
      <c r="B84" s="119"/>
      <c r="C84" s="119"/>
      <c r="D84" s="119"/>
      <c r="E84" s="120"/>
      <c r="F84" s="111"/>
      <c r="G84" s="3"/>
    </row>
    <row r="85" spans="1:7" ht="13.5" thickBot="1">
      <c r="A85" s="107" t="s">
        <v>44</v>
      </c>
      <c r="B85" s="127">
        <f>SUM(B12,B14,B16,B21,B23,B25,B30,B36,B38,B49,B51,B58,B63,B65,B69,B79,B83)</f>
        <v>5989.320000000001</v>
      </c>
      <c r="C85" s="127">
        <f>SUM(C12,C14,C16,C21,C23,C25,C30,C36,C38,C49,C51,C58,C63,C65,C69,C79,C83)</f>
        <v>18049.882</v>
      </c>
      <c r="D85" s="127">
        <f>SUM(D12,D14,D16,D21,D23,D25,D30,D36,D38,D49,D51,D58,D63,D65,D69,D79,D83)</f>
        <v>6616.845</v>
      </c>
      <c r="E85" s="127">
        <f>SUM(E12,E14,E16,E21,E23,E25,E30,E36,E38,E49,E51,E58,E63,E65,E69,E79,E83)</f>
        <v>301.9199999999999</v>
      </c>
      <c r="F85" s="128">
        <f>SUM(F12,F14,F16,F21,F23,F25,F30,F36,F38,F49,F51,F58,F63,F65,F69,F79,F83)</f>
        <v>30957.967</v>
      </c>
      <c r="G85" s="3"/>
    </row>
    <row r="86" ht="12.75">
      <c r="F86" s="28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" customWidth="1"/>
    <col min="2" max="6" width="17.7109375" style="2" customWidth="1"/>
    <col min="7" max="16384" width="11.421875" style="2" customWidth="1"/>
  </cols>
  <sheetData>
    <row r="1" spans="1:6" s="63" customFormat="1" ht="18">
      <c r="A1" s="194" t="s">
        <v>125</v>
      </c>
      <c r="B1" s="194"/>
      <c r="C1" s="194"/>
      <c r="D1" s="194"/>
      <c r="E1" s="194"/>
      <c r="F1" s="194"/>
    </row>
    <row r="3" spans="1:10" ht="15">
      <c r="A3" s="196" t="s">
        <v>183</v>
      </c>
      <c r="B3" s="196"/>
      <c r="C3" s="196"/>
      <c r="D3" s="196"/>
      <c r="E3" s="196"/>
      <c r="F3" s="196"/>
      <c r="G3" s="65"/>
      <c r="H3" s="65"/>
      <c r="I3" s="65"/>
      <c r="J3" s="65"/>
    </row>
    <row r="4" spans="1:10" ht="14.2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7" ht="12.75">
      <c r="A5" s="17" t="s">
        <v>182</v>
      </c>
      <c r="B5" s="18"/>
      <c r="C5" s="18" t="s">
        <v>46</v>
      </c>
      <c r="D5" s="19"/>
      <c r="E5" s="20"/>
      <c r="F5" s="21"/>
      <c r="G5" s="3"/>
    </row>
    <row r="6" spans="1:7" ht="12.75">
      <c r="A6" s="22" t="s">
        <v>0</v>
      </c>
      <c r="B6" s="23"/>
      <c r="C6" s="24"/>
      <c r="D6" s="22"/>
      <c r="E6" s="23" t="s">
        <v>47</v>
      </c>
      <c r="F6" s="13" t="s">
        <v>45</v>
      </c>
      <c r="G6" s="3"/>
    </row>
    <row r="7" spans="1:7" ht="13.5" thickBot="1">
      <c r="A7" s="22"/>
      <c r="B7" s="23" t="s">
        <v>48</v>
      </c>
      <c r="C7" s="100" t="s">
        <v>49</v>
      </c>
      <c r="D7" s="22" t="s">
        <v>50</v>
      </c>
      <c r="E7" s="101"/>
      <c r="F7" s="102"/>
      <c r="G7" s="3"/>
    </row>
    <row r="8" spans="1:7" ht="12.75">
      <c r="A8" s="103" t="s">
        <v>1</v>
      </c>
      <c r="B8" s="138">
        <v>1.9</v>
      </c>
      <c r="C8" s="139">
        <v>1.6007462686567164</v>
      </c>
      <c r="D8" s="124">
        <v>1.8</v>
      </c>
      <c r="E8" s="139">
        <v>1.8</v>
      </c>
      <c r="F8" s="139">
        <v>1.7764282501124606</v>
      </c>
      <c r="G8" s="3"/>
    </row>
    <row r="9" spans="1:7" ht="12.75">
      <c r="A9" s="14" t="s">
        <v>2</v>
      </c>
      <c r="B9" s="131" t="s">
        <v>124</v>
      </c>
      <c r="C9" s="130">
        <v>2.1991365353480843</v>
      </c>
      <c r="D9" s="113">
        <v>1.8993056125547876</v>
      </c>
      <c r="E9" s="132" t="s">
        <v>124</v>
      </c>
      <c r="F9" s="130">
        <v>1.9318298233546518</v>
      </c>
      <c r="G9" s="3"/>
    </row>
    <row r="10" spans="1:7" ht="12.75">
      <c r="A10" s="14" t="s">
        <v>3</v>
      </c>
      <c r="B10" s="131" t="s">
        <v>124</v>
      </c>
      <c r="C10" s="132" t="s">
        <v>124</v>
      </c>
      <c r="D10" s="113">
        <v>1.2</v>
      </c>
      <c r="E10" s="130">
        <v>0.7272727272727273</v>
      </c>
      <c r="F10" s="130">
        <v>1.1939605110336817</v>
      </c>
      <c r="G10" s="3"/>
    </row>
    <row r="11" spans="1:7" ht="12.75">
      <c r="A11" s="14" t="s">
        <v>4</v>
      </c>
      <c r="B11" s="131" t="s">
        <v>124</v>
      </c>
      <c r="C11" s="130">
        <v>1.0083296799649277</v>
      </c>
      <c r="D11" s="113">
        <v>1.2007329148961055</v>
      </c>
      <c r="E11" s="130">
        <v>1.286549707602339</v>
      </c>
      <c r="F11" s="130">
        <v>1.1981825517955196</v>
      </c>
      <c r="G11" s="3"/>
    </row>
    <row r="12" spans="1:7" ht="12.75">
      <c r="A12" s="86" t="str">
        <f>UPPER(" Galicia")</f>
        <v> GALICIA</v>
      </c>
      <c r="B12" s="133">
        <v>1.9</v>
      </c>
      <c r="C12" s="134">
        <v>1.805620142164353</v>
      </c>
      <c r="D12" s="116">
        <v>1.4750192126876729</v>
      </c>
      <c r="E12" s="134">
        <v>1.4196891191709844</v>
      </c>
      <c r="F12" s="134">
        <v>1.493129914182546</v>
      </c>
      <c r="G12" s="3"/>
    </row>
    <row r="13" spans="1:7" ht="12.75">
      <c r="A13" s="14"/>
      <c r="B13" s="135"/>
      <c r="C13" s="111"/>
      <c r="D13" s="111"/>
      <c r="E13" s="111"/>
      <c r="F13" s="111"/>
      <c r="G13" s="3"/>
    </row>
    <row r="14" spans="1:7" ht="12.75">
      <c r="A14" s="86" t="str">
        <f>UPPER(" P. de Asturias")</f>
        <v> P. DE ASTURIAS</v>
      </c>
      <c r="B14" s="136" t="s">
        <v>124</v>
      </c>
      <c r="C14" s="137" t="s">
        <v>124</v>
      </c>
      <c r="D14" s="116">
        <v>1.75</v>
      </c>
      <c r="E14" s="137" t="s">
        <v>124</v>
      </c>
      <c r="F14" s="134">
        <v>1.75</v>
      </c>
      <c r="G14" s="3"/>
    </row>
    <row r="15" spans="1:7" ht="12.75">
      <c r="A15" s="14"/>
      <c r="B15" s="135"/>
      <c r="C15" s="111"/>
      <c r="D15" s="111"/>
      <c r="E15" s="111"/>
      <c r="F15" s="111"/>
      <c r="G15" s="3"/>
    </row>
    <row r="16" spans="1:7" ht="12.75">
      <c r="A16" s="86" t="str">
        <f>UPPER(" Cantabria")</f>
        <v> CANTABRIA</v>
      </c>
      <c r="B16" s="136" t="s">
        <v>124</v>
      </c>
      <c r="C16" s="137" t="s">
        <v>124</v>
      </c>
      <c r="D16" s="116">
        <v>1.3000113662195953</v>
      </c>
      <c r="E16" s="134">
        <v>1.3333333333333333</v>
      </c>
      <c r="F16" s="134">
        <v>1.3000822298465988</v>
      </c>
      <c r="G16" s="3"/>
    </row>
    <row r="17" spans="1:7" ht="12.75">
      <c r="A17" s="14"/>
      <c r="B17" s="135"/>
      <c r="C17" s="111"/>
      <c r="D17" s="111"/>
      <c r="E17" s="111"/>
      <c r="F17" s="111"/>
      <c r="G17" s="3"/>
    </row>
    <row r="18" spans="1:7" ht="12.75">
      <c r="A18" s="14" t="s">
        <v>5</v>
      </c>
      <c r="B18" s="131" t="s">
        <v>124</v>
      </c>
      <c r="C18" s="130">
        <v>2.198517153636922</v>
      </c>
      <c r="D18" s="113">
        <v>2.1240252186526116</v>
      </c>
      <c r="E18" s="132" t="s">
        <v>124</v>
      </c>
      <c r="F18" s="130">
        <v>2.142396537733297</v>
      </c>
      <c r="G18" s="3"/>
    </row>
    <row r="19" spans="1:7" ht="12.75">
      <c r="A19" s="14" t="s">
        <v>6</v>
      </c>
      <c r="B19" s="131" t="s">
        <v>124</v>
      </c>
      <c r="C19" s="132" t="s">
        <v>124</v>
      </c>
      <c r="D19" s="113">
        <v>2.1413629139160197</v>
      </c>
      <c r="E19" s="132" t="s">
        <v>124</v>
      </c>
      <c r="F19" s="130">
        <v>2.1413629139160197</v>
      </c>
      <c r="G19" s="3"/>
    </row>
    <row r="20" spans="1:7" ht="12.75">
      <c r="A20" s="14" t="s">
        <v>7</v>
      </c>
      <c r="B20" s="131" t="s">
        <v>124</v>
      </c>
      <c r="C20" s="132" t="s">
        <v>124</v>
      </c>
      <c r="D20" s="113">
        <v>2.142063919781817</v>
      </c>
      <c r="E20" s="132" t="s">
        <v>124</v>
      </c>
      <c r="F20" s="130">
        <v>2.142063919781817</v>
      </c>
      <c r="G20" s="3"/>
    </row>
    <row r="21" spans="1:7" ht="12.75">
      <c r="A21" s="86" t="str">
        <f>UPPER(" País Vasco")</f>
        <v> PAÍS VASCO</v>
      </c>
      <c r="B21" s="136" t="s">
        <v>124</v>
      </c>
      <c r="C21" s="134">
        <v>2.198517153636922</v>
      </c>
      <c r="D21" s="116">
        <v>2.1372413671038424</v>
      </c>
      <c r="E21" s="137" t="s">
        <v>124</v>
      </c>
      <c r="F21" s="134">
        <v>2.141816442780447</v>
      </c>
      <c r="G21" s="3"/>
    </row>
    <row r="22" spans="1:7" ht="12.75">
      <c r="A22" s="14"/>
      <c r="B22" s="135"/>
      <c r="C22" s="111"/>
      <c r="D22" s="111"/>
      <c r="E22" s="111"/>
      <c r="F22" s="111"/>
      <c r="G22" s="3"/>
    </row>
    <row r="23" spans="1:7" ht="12.75">
      <c r="A23" s="86" t="str">
        <f>UPPER(" Navarra")</f>
        <v> NAVARRA</v>
      </c>
      <c r="B23" s="136" t="s">
        <v>124</v>
      </c>
      <c r="C23" s="134">
        <v>1.6414067756400534</v>
      </c>
      <c r="D23" s="116">
        <v>1.2637635387177653</v>
      </c>
      <c r="E23" s="137" t="s">
        <v>124</v>
      </c>
      <c r="F23" s="134">
        <v>1.3831821675634128</v>
      </c>
      <c r="G23" s="3"/>
    </row>
    <row r="24" spans="1:7" ht="12.75">
      <c r="A24" s="14"/>
      <c r="B24" s="135"/>
      <c r="C24" s="111"/>
      <c r="D24" s="111"/>
      <c r="E24" s="111"/>
      <c r="F24" s="111"/>
      <c r="G24" s="3"/>
    </row>
    <row r="25" spans="1:7" ht="12.75">
      <c r="A25" s="86" t="str">
        <f>UPPER(" La Rioja")</f>
        <v> LA RIOJA</v>
      </c>
      <c r="B25" s="133">
        <v>2.3333333333333335</v>
      </c>
      <c r="C25" s="134">
        <v>1.9097522452414715</v>
      </c>
      <c r="D25" s="116">
        <v>1.898989898989899</v>
      </c>
      <c r="E25" s="134">
        <v>1.8461077844311378</v>
      </c>
      <c r="F25" s="134">
        <v>1.9075365727551983</v>
      </c>
      <c r="G25" s="3"/>
    </row>
    <row r="26" spans="1:7" ht="12.75">
      <c r="A26" s="14"/>
      <c r="B26" s="135"/>
      <c r="C26" s="111"/>
      <c r="D26" s="111"/>
      <c r="E26" s="111"/>
      <c r="F26" s="111"/>
      <c r="G26" s="3"/>
    </row>
    <row r="27" spans="1:7" ht="12.75">
      <c r="A27" s="14" t="s">
        <v>8</v>
      </c>
      <c r="B27" s="129">
        <v>1</v>
      </c>
      <c r="C27" s="130">
        <v>1.3216256671353472</v>
      </c>
      <c r="D27" s="132" t="s">
        <v>124</v>
      </c>
      <c r="E27" s="130">
        <v>1.3035714285714286</v>
      </c>
      <c r="F27" s="130">
        <v>1.3067869349248304</v>
      </c>
      <c r="G27" s="3"/>
    </row>
    <row r="28" spans="1:7" ht="12.75">
      <c r="A28" s="14" t="s">
        <v>9</v>
      </c>
      <c r="B28" s="129">
        <v>2.4989795455576216</v>
      </c>
      <c r="C28" s="130">
        <v>1.400012178623339</v>
      </c>
      <c r="D28" s="113">
        <v>1.2</v>
      </c>
      <c r="E28" s="130">
        <v>1.2024769585253456</v>
      </c>
      <c r="F28" s="130">
        <v>1.4206138730749738</v>
      </c>
      <c r="G28" s="3"/>
    </row>
    <row r="29" spans="1:7" ht="12.75">
      <c r="A29" s="14" t="s">
        <v>10</v>
      </c>
      <c r="B29" s="131" t="s">
        <v>124</v>
      </c>
      <c r="C29" s="130">
        <v>1.317853132074137</v>
      </c>
      <c r="D29" s="132" t="s">
        <v>124</v>
      </c>
      <c r="E29" s="130">
        <v>1.083700270374662</v>
      </c>
      <c r="F29" s="130">
        <v>1.3113387793172964</v>
      </c>
      <c r="G29" s="3"/>
    </row>
    <row r="30" spans="1:7" ht="12.75">
      <c r="A30" s="86" t="str">
        <f>UPPER(" Aragón")</f>
        <v> ARAGÓN</v>
      </c>
      <c r="B30" s="133">
        <v>1.567408882555924</v>
      </c>
      <c r="C30" s="134">
        <v>1.3447892249060516</v>
      </c>
      <c r="D30" s="116">
        <v>1.2</v>
      </c>
      <c r="E30" s="134">
        <v>1.1346803750773475</v>
      </c>
      <c r="F30" s="134">
        <v>1.3450799982943804</v>
      </c>
      <c r="G30" s="3"/>
    </row>
    <row r="31" spans="1:7" ht="12.75">
      <c r="A31" s="14"/>
      <c r="B31" s="135"/>
      <c r="C31" s="111"/>
      <c r="D31" s="111"/>
      <c r="E31" s="111"/>
      <c r="F31" s="111"/>
      <c r="G31" s="3"/>
    </row>
    <row r="32" spans="1:7" ht="12.75">
      <c r="A32" s="14" t="s">
        <v>11</v>
      </c>
      <c r="B32" s="131" t="s">
        <v>124</v>
      </c>
      <c r="C32" s="130">
        <v>2</v>
      </c>
      <c r="D32" s="113">
        <v>1.9996838444514702</v>
      </c>
      <c r="E32" s="130">
        <v>2</v>
      </c>
      <c r="F32" s="130">
        <v>1.9999905164279177</v>
      </c>
      <c r="G32" s="3"/>
    </row>
    <row r="33" spans="1:7" ht="12.75">
      <c r="A33" s="14" t="s">
        <v>12</v>
      </c>
      <c r="B33" s="131" t="s">
        <v>124</v>
      </c>
      <c r="C33" s="130">
        <v>1.6</v>
      </c>
      <c r="D33" s="132" t="s">
        <v>124</v>
      </c>
      <c r="E33" s="132" t="s">
        <v>124</v>
      </c>
      <c r="F33" s="130">
        <v>1.6</v>
      </c>
      <c r="G33" s="3"/>
    </row>
    <row r="34" spans="1:7" ht="12.75">
      <c r="A34" s="14" t="s">
        <v>13</v>
      </c>
      <c r="B34" s="131" t="s">
        <v>124</v>
      </c>
      <c r="C34" s="130">
        <v>1.4999830433750467</v>
      </c>
      <c r="D34" s="132" t="s">
        <v>124</v>
      </c>
      <c r="E34" s="130">
        <v>1.35</v>
      </c>
      <c r="F34" s="130">
        <v>1.4969920563698607</v>
      </c>
      <c r="G34" s="3"/>
    </row>
    <row r="35" spans="1:7" ht="12.75">
      <c r="A35" s="14" t="s">
        <v>14</v>
      </c>
      <c r="B35" s="131" t="s">
        <v>124</v>
      </c>
      <c r="C35" s="130">
        <v>1.170402991029866</v>
      </c>
      <c r="D35" s="113">
        <v>0.9711769665552884</v>
      </c>
      <c r="E35" s="130">
        <v>1.1111111111111112</v>
      </c>
      <c r="F35" s="130">
        <v>1.1064162127523232</v>
      </c>
      <c r="G35" s="3"/>
    </row>
    <row r="36" spans="1:7" ht="12.75">
      <c r="A36" s="86" t="str">
        <f>UPPER(" Cataluña")</f>
        <v> CATALUÑA</v>
      </c>
      <c r="B36" s="136" t="s">
        <v>124</v>
      </c>
      <c r="C36" s="134">
        <v>1.6368714585019761</v>
      </c>
      <c r="D36" s="116">
        <v>1.1408380922579469</v>
      </c>
      <c r="E36" s="134">
        <v>1.5995635570103655</v>
      </c>
      <c r="F36" s="134">
        <v>1.6099596134229084</v>
      </c>
      <c r="G36" s="3"/>
    </row>
    <row r="37" spans="1:7" ht="12.75">
      <c r="A37" s="14"/>
      <c r="B37" s="135"/>
      <c r="C37" s="111"/>
      <c r="D37" s="111"/>
      <c r="E37" s="111"/>
      <c r="F37" s="111"/>
      <c r="G37" s="3"/>
    </row>
    <row r="38" spans="1:7" ht="12.75">
      <c r="A38" s="86" t="str">
        <f>UPPER(" Baleares")</f>
        <v> BALEARES</v>
      </c>
      <c r="B38" s="136" t="s">
        <v>124</v>
      </c>
      <c r="C38" s="134">
        <v>1.897906815357552</v>
      </c>
      <c r="D38" s="137" t="s">
        <v>124</v>
      </c>
      <c r="E38" s="137" t="s">
        <v>124</v>
      </c>
      <c r="F38" s="134">
        <v>1.897906815357552</v>
      </c>
      <c r="G38" s="3"/>
    </row>
    <row r="39" spans="1:7" ht="12.75">
      <c r="A39" s="14"/>
      <c r="B39" s="135"/>
      <c r="C39" s="111"/>
      <c r="D39" s="111"/>
      <c r="E39" s="111"/>
      <c r="F39" s="111"/>
      <c r="G39" s="3"/>
    </row>
    <row r="40" spans="1:7" ht="12.75">
      <c r="A40" s="14" t="s">
        <v>15</v>
      </c>
      <c r="B40" s="129">
        <v>2.5</v>
      </c>
      <c r="C40" s="130">
        <v>1.8000313296592187</v>
      </c>
      <c r="D40" s="113">
        <v>1.599568145012359</v>
      </c>
      <c r="E40" s="130">
        <v>2.5</v>
      </c>
      <c r="F40" s="130">
        <v>1.8261491010306177</v>
      </c>
      <c r="G40" s="3"/>
    </row>
    <row r="41" spans="1:7" ht="12.75">
      <c r="A41" s="14" t="s">
        <v>16</v>
      </c>
      <c r="B41" s="131" t="s">
        <v>124</v>
      </c>
      <c r="C41" s="130">
        <v>1.320739386552915</v>
      </c>
      <c r="D41" s="113">
        <v>1.5052874891649812</v>
      </c>
      <c r="E41" s="130">
        <v>1.101123595505618</v>
      </c>
      <c r="F41" s="130">
        <v>1.4708410269679044</v>
      </c>
      <c r="G41" s="3"/>
    </row>
    <row r="42" spans="1:7" ht="12.75">
      <c r="A42" s="14" t="s">
        <v>17</v>
      </c>
      <c r="B42" s="129">
        <v>3</v>
      </c>
      <c r="C42" s="130">
        <v>2.5</v>
      </c>
      <c r="D42" s="113">
        <v>1.5</v>
      </c>
      <c r="E42" s="130">
        <v>1.5</v>
      </c>
      <c r="F42" s="130">
        <v>1.8377032857616993</v>
      </c>
      <c r="G42" s="3"/>
    </row>
    <row r="43" spans="1:7" ht="12.75">
      <c r="A43" s="14" t="s">
        <v>18</v>
      </c>
      <c r="B43" s="131" t="s">
        <v>124</v>
      </c>
      <c r="C43" s="130">
        <v>1.9</v>
      </c>
      <c r="D43" s="113">
        <v>1.8206443969677002</v>
      </c>
      <c r="E43" s="130">
        <v>1.6296296296296295</v>
      </c>
      <c r="F43" s="130">
        <v>1.822112415071032</v>
      </c>
      <c r="G43" s="3"/>
    </row>
    <row r="44" spans="1:7" ht="12.75">
      <c r="A44" s="14" t="s">
        <v>19</v>
      </c>
      <c r="B44" s="131" t="s">
        <v>124</v>
      </c>
      <c r="C44" s="130">
        <v>1.9999408062723827</v>
      </c>
      <c r="D44" s="113">
        <v>1.8299945858148348</v>
      </c>
      <c r="E44" s="130">
        <v>1.85546875</v>
      </c>
      <c r="F44" s="130">
        <v>1.9489287756145999</v>
      </c>
      <c r="G44" s="3"/>
    </row>
    <row r="45" spans="1:7" ht="12.75">
      <c r="A45" s="14" t="s">
        <v>20</v>
      </c>
      <c r="B45" s="129">
        <v>2.300049287570571</v>
      </c>
      <c r="C45" s="130">
        <v>1.900023548353532</v>
      </c>
      <c r="D45" s="113">
        <v>1.7999753563067318</v>
      </c>
      <c r="E45" s="130">
        <v>1.6001314276326597</v>
      </c>
      <c r="F45" s="130">
        <v>1.949017211127102</v>
      </c>
      <c r="G45" s="3"/>
    </row>
    <row r="46" spans="1:7" ht="12.75">
      <c r="A46" s="14" t="s">
        <v>21</v>
      </c>
      <c r="B46" s="129">
        <v>2.0482161144786737</v>
      </c>
      <c r="C46" s="130">
        <v>1.3607396104478953</v>
      </c>
      <c r="D46" s="113">
        <v>1.5025252525252526</v>
      </c>
      <c r="E46" s="130">
        <v>1.310787783457858</v>
      </c>
      <c r="F46" s="130">
        <v>1.4168310175807248</v>
      </c>
      <c r="G46" s="3"/>
    </row>
    <row r="47" spans="1:7" ht="12.75">
      <c r="A47" s="14" t="s">
        <v>22</v>
      </c>
      <c r="B47" s="131" t="s">
        <v>124</v>
      </c>
      <c r="C47" s="130">
        <v>1.7798959785850237</v>
      </c>
      <c r="D47" s="113">
        <v>1.981079821048699</v>
      </c>
      <c r="E47" s="130">
        <v>1.7526276276276276</v>
      </c>
      <c r="F47" s="130">
        <v>1.931991933823667</v>
      </c>
      <c r="G47" s="3"/>
    </row>
    <row r="48" spans="1:7" ht="12.75">
      <c r="A48" s="14" t="s">
        <v>23</v>
      </c>
      <c r="B48" s="131" t="s">
        <v>124</v>
      </c>
      <c r="C48" s="130">
        <v>1.8600889607763849</v>
      </c>
      <c r="D48" s="113">
        <v>1.9203454057851366</v>
      </c>
      <c r="E48" s="130">
        <v>1.802325581395349</v>
      </c>
      <c r="F48" s="130">
        <v>1.894477597802406</v>
      </c>
      <c r="G48" s="3"/>
    </row>
    <row r="49" spans="1:7" ht="12.75">
      <c r="A49" s="86" t="str">
        <f>UPPER(" Castilla y León")</f>
        <v> CASTILLA Y LEÓN</v>
      </c>
      <c r="B49" s="133">
        <v>2.616840613654135</v>
      </c>
      <c r="C49" s="134">
        <v>1.7379942886867434</v>
      </c>
      <c r="D49" s="116">
        <v>1.7376492075671535</v>
      </c>
      <c r="E49" s="134">
        <v>1.6781868956722463</v>
      </c>
      <c r="F49" s="134">
        <v>1.7956771036004906</v>
      </c>
      <c r="G49" s="3"/>
    </row>
    <row r="50" spans="1:7" ht="12.75">
      <c r="A50" s="14"/>
      <c r="B50" s="135"/>
      <c r="C50" s="111"/>
      <c r="D50" s="111"/>
      <c r="E50" s="111"/>
      <c r="F50" s="111"/>
      <c r="G50" s="3"/>
    </row>
    <row r="51" spans="1:7" ht="12.75">
      <c r="A51" s="86" t="str">
        <f>UPPER(" Madrid")</f>
        <v> MADRID</v>
      </c>
      <c r="B51" s="133">
        <v>1.9187005142437352</v>
      </c>
      <c r="C51" s="134">
        <v>1.8999992956704865</v>
      </c>
      <c r="D51" s="116">
        <v>1.4491556913422237</v>
      </c>
      <c r="E51" s="137" t="s">
        <v>124</v>
      </c>
      <c r="F51" s="134">
        <v>1.8400905570716892</v>
      </c>
      <c r="G51" s="3"/>
    </row>
    <row r="52" spans="1:7" ht="12.75">
      <c r="A52" s="14"/>
      <c r="B52" s="135"/>
      <c r="C52" s="111"/>
      <c r="D52" s="111"/>
      <c r="E52" s="111"/>
      <c r="F52" s="111"/>
      <c r="G52" s="3"/>
    </row>
    <row r="53" spans="1:7" ht="12.75">
      <c r="A53" s="14" t="s">
        <v>24</v>
      </c>
      <c r="B53" s="131" t="s">
        <v>124</v>
      </c>
      <c r="C53" s="130">
        <v>1.8792038033132559</v>
      </c>
      <c r="D53" s="132" t="s">
        <v>124</v>
      </c>
      <c r="E53" s="130">
        <v>1.833545918367347</v>
      </c>
      <c r="F53" s="130">
        <v>1.8782905961101208</v>
      </c>
      <c r="G53" s="3"/>
    </row>
    <row r="54" spans="1:7" ht="12.75">
      <c r="A54" s="14" t="s">
        <v>25</v>
      </c>
      <c r="B54" s="129">
        <v>1.9796380090497738</v>
      </c>
      <c r="C54" s="130">
        <v>1.794771537565062</v>
      </c>
      <c r="D54" s="132" t="s">
        <v>124</v>
      </c>
      <c r="E54" s="130">
        <v>1.9454314720812182</v>
      </c>
      <c r="F54" s="130">
        <v>1.8414472084650304</v>
      </c>
      <c r="G54" s="3"/>
    </row>
    <row r="55" spans="1:7" ht="12.75">
      <c r="A55" s="14" t="s">
        <v>26</v>
      </c>
      <c r="B55" s="129">
        <v>2</v>
      </c>
      <c r="C55" s="130">
        <v>1.3814755502588358</v>
      </c>
      <c r="D55" s="132" t="s">
        <v>124</v>
      </c>
      <c r="E55" s="130">
        <v>1.812926957435628</v>
      </c>
      <c r="F55" s="130">
        <v>1.4467956748711424</v>
      </c>
      <c r="G55" s="3"/>
    </row>
    <row r="56" spans="1:7" ht="12.75">
      <c r="A56" s="14" t="s">
        <v>27</v>
      </c>
      <c r="B56" s="131" t="s">
        <v>124</v>
      </c>
      <c r="C56" s="130">
        <v>1.2</v>
      </c>
      <c r="D56" s="113">
        <v>1.3</v>
      </c>
      <c r="E56" s="130">
        <v>1.400679117147708</v>
      </c>
      <c r="F56" s="130">
        <v>1.2158374599798374</v>
      </c>
      <c r="G56" s="3"/>
    </row>
    <row r="57" spans="1:7" ht="12.75">
      <c r="A57" s="14" t="s">
        <v>28</v>
      </c>
      <c r="B57" s="129">
        <v>1.9265232974910393</v>
      </c>
      <c r="C57" s="130">
        <v>1.8649384022371702</v>
      </c>
      <c r="D57" s="113">
        <v>1.814516129032258</v>
      </c>
      <c r="E57" s="130">
        <v>1.791044776119403</v>
      </c>
      <c r="F57" s="130">
        <v>1.8667867431930503</v>
      </c>
      <c r="G57" s="3"/>
    </row>
    <row r="58" spans="1:7" ht="12.75">
      <c r="A58" s="86" t="str">
        <f>UPPER(" Castilla-La Mancha")</f>
        <v> CASTILLA-LA MANCHA</v>
      </c>
      <c r="B58" s="133">
        <v>1.9791577014659896</v>
      </c>
      <c r="C58" s="134">
        <v>1.6834377217738605</v>
      </c>
      <c r="D58" s="116">
        <v>1.348390359008933</v>
      </c>
      <c r="E58" s="134">
        <v>1.7718544719555334</v>
      </c>
      <c r="F58" s="134">
        <v>1.708553023079074</v>
      </c>
      <c r="G58" s="3"/>
    </row>
    <row r="59" spans="1:7" ht="12.75">
      <c r="A59" s="14"/>
      <c r="B59" s="135"/>
      <c r="C59" s="111"/>
      <c r="D59" s="111"/>
      <c r="E59" s="111"/>
      <c r="F59" s="111"/>
      <c r="G59" s="3"/>
    </row>
    <row r="60" spans="1:7" ht="12.75">
      <c r="A60" s="14" t="s">
        <v>29</v>
      </c>
      <c r="B60" s="131" t="s">
        <v>124</v>
      </c>
      <c r="C60" s="130">
        <v>0.9233932624820735</v>
      </c>
      <c r="D60" s="132" t="s">
        <v>124</v>
      </c>
      <c r="E60" s="132" t="s">
        <v>124</v>
      </c>
      <c r="F60" s="130">
        <v>0.9233932624820735</v>
      </c>
      <c r="G60" s="3"/>
    </row>
    <row r="61" spans="1:7" ht="12.75">
      <c r="A61" s="14" t="s">
        <v>30</v>
      </c>
      <c r="B61" s="131" t="s">
        <v>124</v>
      </c>
      <c r="C61" s="130">
        <v>1.2991108874349941</v>
      </c>
      <c r="D61" s="132" t="s">
        <v>124</v>
      </c>
      <c r="E61" s="130">
        <v>1.4374225526641884</v>
      </c>
      <c r="F61" s="130">
        <v>1.3027570887233764</v>
      </c>
      <c r="G61" s="3"/>
    </row>
    <row r="62" spans="1:7" ht="12.75">
      <c r="A62" s="14" t="s">
        <v>31</v>
      </c>
      <c r="B62" s="129">
        <v>1.3</v>
      </c>
      <c r="C62" s="130">
        <v>1.3229359364772177</v>
      </c>
      <c r="D62" s="113">
        <v>1.700611815051319</v>
      </c>
      <c r="E62" s="130">
        <v>1.4</v>
      </c>
      <c r="F62" s="130">
        <v>1.399317382799141</v>
      </c>
      <c r="G62" s="3"/>
    </row>
    <row r="63" spans="1:7" ht="12.75">
      <c r="A63" s="86" t="str">
        <f>UPPER(" C. Valenciana")</f>
        <v> C. VALENCIANA</v>
      </c>
      <c r="B63" s="133">
        <v>1.3</v>
      </c>
      <c r="C63" s="134">
        <v>1.196120947273905</v>
      </c>
      <c r="D63" s="116">
        <v>1.700611815051319</v>
      </c>
      <c r="E63" s="134">
        <v>1.428844317096466</v>
      </c>
      <c r="F63" s="134">
        <v>1.2389180156864488</v>
      </c>
      <c r="G63" s="3"/>
    </row>
    <row r="64" spans="1:7" ht="12.75">
      <c r="A64" s="14"/>
      <c r="B64" s="135"/>
      <c r="C64" s="111"/>
      <c r="D64" s="111"/>
      <c r="E64" s="111"/>
      <c r="F64" s="111"/>
      <c r="G64" s="3"/>
    </row>
    <row r="65" spans="1:7" ht="12.75">
      <c r="A65" s="86" t="str">
        <f>UPPER(" R. de Murcia")</f>
        <v> R. DE MURCIA</v>
      </c>
      <c r="B65" s="136" t="s">
        <v>124</v>
      </c>
      <c r="C65" s="134">
        <v>0.9799996347382215</v>
      </c>
      <c r="D65" s="116">
        <v>0.7699945593035908</v>
      </c>
      <c r="E65" s="134">
        <v>0.8493589743589743</v>
      </c>
      <c r="F65" s="134">
        <v>0.9446810529712084</v>
      </c>
      <c r="G65" s="3"/>
    </row>
    <row r="66" spans="1:7" ht="12.75">
      <c r="A66" s="14"/>
      <c r="B66" s="135"/>
      <c r="C66" s="111"/>
      <c r="D66" s="111"/>
      <c r="E66" s="111"/>
      <c r="F66" s="111"/>
      <c r="G66" s="3"/>
    </row>
    <row r="67" spans="1:7" ht="12.75">
      <c r="A67" s="14" t="s">
        <v>32</v>
      </c>
      <c r="B67" s="129">
        <v>2.099988697585051</v>
      </c>
      <c r="C67" s="130">
        <v>1.9998218685984028</v>
      </c>
      <c r="D67" s="113">
        <v>1.65</v>
      </c>
      <c r="E67" s="130">
        <v>1.8636363636363635</v>
      </c>
      <c r="F67" s="130">
        <v>2.0755533603882053</v>
      </c>
      <c r="G67" s="3"/>
    </row>
    <row r="68" spans="1:7" ht="12.75">
      <c r="A68" s="14" t="s">
        <v>33</v>
      </c>
      <c r="B68" s="129">
        <v>1.9599323497463115</v>
      </c>
      <c r="C68" s="130">
        <v>1.9399913805138913</v>
      </c>
      <c r="D68" s="113">
        <v>1.5982028241335045</v>
      </c>
      <c r="E68" s="130">
        <v>1.9</v>
      </c>
      <c r="F68" s="130">
        <v>1.9412837375095922</v>
      </c>
      <c r="G68" s="3"/>
    </row>
    <row r="69" spans="1:7" ht="12.75">
      <c r="A69" s="86" t="str">
        <f>UPPER(" Extremadura")</f>
        <v> EXTREMADURA</v>
      </c>
      <c r="B69" s="133">
        <v>2.075608086436597</v>
      </c>
      <c r="C69" s="134">
        <v>1.9501476621007328</v>
      </c>
      <c r="D69" s="116">
        <v>1.6403445800430725</v>
      </c>
      <c r="E69" s="134">
        <v>1.8928571428571432</v>
      </c>
      <c r="F69" s="134">
        <v>2.024314826943423</v>
      </c>
      <c r="G69" s="3"/>
    </row>
    <row r="70" spans="1:7" ht="12.75">
      <c r="A70" s="14"/>
      <c r="B70" s="135"/>
      <c r="C70" s="111"/>
      <c r="D70" s="111"/>
      <c r="E70" s="111"/>
      <c r="F70" s="111"/>
      <c r="G70" s="3"/>
    </row>
    <row r="71" spans="1:7" ht="12.75">
      <c r="A71" s="14" t="s">
        <v>34</v>
      </c>
      <c r="B71" s="129">
        <v>1</v>
      </c>
      <c r="C71" s="130">
        <v>0.8799980767381479</v>
      </c>
      <c r="D71" s="113">
        <v>1.4</v>
      </c>
      <c r="E71" s="130">
        <v>1</v>
      </c>
      <c r="F71" s="130">
        <v>0.9467470653725165</v>
      </c>
      <c r="G71" s="3"/>
    </row>
    <row r="72" spans="1:7" ht="12.75">
      <c r="A72" s="14" t="s">
        <v>35</v>
      </c>
      <c r="B72" s="129">
        <v>1.9</v>
      </c>
      <c r="C72" s="130">
        <v>1.8</v>
      </c>
      <c r="D72" s="113">
        <v>1.7142857142857142</v>
      </c>
      <c r="E72" s="132" t="s">
        <v>124</v>
      </c>
      <c r="F72" s="130">
        <v>1.8083538083538084</v>
      </c>
      <c r="G72" s="3"/>
    </row>
    <row r="73" spans="1:7" ht="12.75">
      <c r="A73" s="14" t="s">
        <v>36</v>
      </c>
      <c r="B73" s="129">
        <v>2.210944173659615</v>
      </c>
      <c r="C73" s="130">
        <v>1.9017089612236904</v>
      </c>
      <c r="D73" s="113">
        <v>0.9714657072605337</v>
      </c>
      <c r="E73" s="132" t="s">
        <v>124</v>
      </c>
      <c r="F73" s="130">
        <v>1.7000706827416865</v>
      </c>
      <c r="G73" s="3"/>
    </row>
    <row r="74" spans="1:7" ht="12.75">
      <c r="A74" s="14" t="s">
        <v>37</v>
      </c>
      <c r="B74" s="131" t="s">
        <v>124</v>
      </c>
      <c r="C74" s="130">
        <v>1.1999983716802631</v>
      </c>
      <c r="D74" s="113">
        <v>1.2</v>
      </c>
      <c r="E74" s="132" t="s">
        <v>124</v>
      </c>
      <c r="F74" s="130">
        <v>1.1999990211720484</v>
      </c>
      <c r="G74" s="3"/>
    </row>
    <row r="75" spans="1:7" ht="12.75">
      <c r="A75" s="14" t="s">
        <v>38</v>
      </c>
      <c r="B75" s="129">
        <v>1.7</v>
      </c>
      <c r="C75" s="130">
        <v>1.6</v>
      </c>
      <c r="D75" s="113">
        <v>2.3</v>
      </c>
      <c r="E75" s="130">
        <v>1.8</v>
      </c>
      <c r="F75" s="130">
        <v>1.6370833333333337</v>
      </c>
      <c r="G75" s="3"/>
    </row>
    <row r="76" spans="1:7" ht="12.75">
      <c r="A76" s="14" t="s">
        <v>39</v>
      </c>
      <c r="B76" s="129">
        <v>2.001973776963203</v>
      </c>
      <c r="C76" s="130">
        <v>1.3998928581498293</v>
      </c>
      <c r="D76" s="113">
        <v>1.3001049482307607</v>
      </c>
      <c r="E76" s="132" t="s">
        <v>124</v>
      </c>
      <c r="F76" s="130">
        <v>1.3939718611667185</v>
      </c>
      <c r="G76" s="3"/>
    </row>
    <row r="77" spans="1:7" ht="12.75">
      <c r="A77" s="14" t="s">
        <v>40</v>
      </c>
      <c r="B77" s="129">
        <v>1.7</v>
      </c>
      <c r="C77" s="130">
        <v>1.7</v>
      </c>
      <c r="D77" s="113">
        <v>1.8</v>
      </c>
      <c r="E77" s="130">
        <v>1.9</v>
      </c>
      <c r="F77" s="130">
        <v>1.707407407407407</v>
      </c>
      <c r="G77" s="3"/>
    </row>
    <row r="78" spans="1:7" ht="12.75">
      <c r="A78" s="14" t="s">
        <v>41</v>
      </c>
      <c r="B78" s="129">
        <v>2</v>
      </c>
      <c r="C78" s="130">
        <v>1.6463846137148066</v>
      </c>
      <c r="D78" s="113">
        <v>2</v>
      </c>
      <c r="E78" s="130">
        <v>2</v>
      </c>
      <c r="F78" s="130">
        <v>1.7081534299586147</v>
      </c>
      <c r="G78" s="3"/>
    </row>
    <row r="79" spans="1:7" ht="12.75">
      <c r="A79" s="86" t="str">
        <f>UPPER(" Andalucía")</f>
        <v> ANDALUCÍA</v>
      </c>
      <c r="B79" s="133">
        <v>1.8102582696491325</v>
      </c>
      <c r="C79" s="134">
        <v>1.495741626372852</v>
      </c>
      <c r="D79" s="116">
        <v>1.1894649972884392</v>
      </c>
      <c r="E79" s="134">
        <v>1.7337953526294334</v>
      </c>
      <c r="F79" s="134">
        <v>1.4570644114771192</v>
      </c>
      <c r="G79" s="3"/>
    </row>
    <row r="80" spans="1:7" ht="12.75">
      <c r="A80" s="14"/>
      <c r="B80" s="135"/>
      <c r="C80" s="111"/>
      <c r="D80" s="111"/>
      <c r="E80" s="111"/>
      <c r="F80" s="111"/>
      <c r="G80" s="3"/>
    </row>
    <row r="81" spans="1:7" ht="12.75">
      <c r="A81" s="14" t="s">
        <v>42</v>
      </c>
      <c r="B81" s="131" t="s">
        <v>124</v>
      </c>
      <c r="C81" s="132" t="s">
        <v>124</v>
      </c>
      <c r="D81" s="113">
        <v>1.4999772136900151</v>
      </c>
      <c r="E81" s="132" t="s">
        <v>124</v>
      </c>
      <c r="F81" s="130">
        <v>1.4999772136900151</v>
      </c>
      <c r="G81" s="3"/>
    </row>
    <row r="82" spans="1:7" ht="12.75">
      <c r="A82" s="14" t="s">
        <v>43</v>
      </c>
      <c r="B82" s="131" t="s">
        <v>124</v>
      </c>
      <c r="C82" s="132" t="s">
        <v>124</v>
      </c>
      <c r="D82" s="113">
        <v>2</v>
      </c>
      <c r="E82" s="130">
        <v>2</v>
      </c>
      <c r="F82" s="130">
        <v>2</v>
      </c>
      <c r="G82" s="3"/>
    </row>
    <row r="83" spans="1:7" ht="12.75">
      <c r="A83" s="86" t="str">
        <f>UPPER(" Canarias")</f>
        <v> CANARIAS</v>
      </c>
      <c r="B83" s="136" t="s">
        <v>124</v>
      </c>
      <c r="C83" s="137" t="s">
        <v>124</v>
      </c>
      <c r="D83" s="116">
        <v>1.6584910358565739</v>
      </c>
      <c r="E83" s="134">
        <v>2</v>
      </c>
      <c r="F83" s="134">
        <v>1.6647518944023467</v>
      </c>
      <c r="G83" s="3"/>
    </row>
    <row r="84" spans="1:7" ht="12.75">
      <c r="A84" s="14"/>
      <c r="B84" s="135"/>
      <c r="C84" s="111"/>
      <c r="D84" s="111"/>
      <c r="E84" s="111"/>
      <c r="F84" s="111"/>
      <c r="G84" s="3"/>
    </row>
    <row r="85" spans="1:7" ht="13.5" thickBot="1">
      <c r="A85" s="107" t="s">
        <v>44</v>
      </c>
      <c r="B85" s="140">
        <v>2.0908174069314804</v>
      </c>
      <c r="C85" s="140">
        <v>1.5835859410689863</v>
      </c>
      <c r="D85" s="140">
        <v>1.5866200460722861</v>
      </c>
      <c r="E85" s="140">
        <v>1.5766304432967613</v>
      </c>
      <c r="F85" s="140">
        <v>1.6622093157486957</v>
      </c>
      <c r="G85" s="3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1:J7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2" customWidth="1"/>
    <col min="2" max="7" width="12.7109375" style="2" customWidth="1"/>
    <col min="8" max="16384" width="11.421875" style="2" customWidth="1"/>
  </cols>
  <sheetData>
    <row r="1" spans="1:7" s="63" customFormat="1" ht="18">
      <c r="A1" s="194" t="s">
        <v>125</v>
      </c>
      <c r="B1" s="194"/>
      <c r="C1" s="194"/>
      <c r="D1" s="194"/>
      <c r="E1" s="194"/>
      <c r="F1" s="194"/>
      <c r="G1" s="194"/>
    </row>
    <row r="3" spans="1:10" ht="15">
      <c r="A3" s="193" t="s">
        <v>180</v>
      </c>
      <c r="B3" s="193"/>
      <c r="C3" s="193"/>
      <c r="D3" s="193"/>
      <c r="E3" s="193"/>
      <c r="F3" s="193"/>
      <c r="G3" s="193"/>
      <c r="H3" s="65"/>
      <c r="I3" s="65"/>
      <c r="J3" s="65"/>
    </row>
    <row r="4" spans="1:10" ht="14.2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7" ht="12.75">
      <c r="A5" s="197" t="s">
        <v>71</v>
      </c>
      <c r="B5" s="199" t="s">
        <v>73</v>
      </c>
      <c r="C5" s="199"/>
      <c r="D5" s="199"/>
      <c r="E5" s="199" t="s">
        <v>74</v>
      </c>
      <c r="F5" s="199"/>
      <c r="G5" s="200"/>
    </row>
    <row r="6" spans="1:7" ht="13.5" thickBot="1">
      <c r="A6" s="198"/>
      <c r="B6" s="24">
        <v>1996</v>
      </c>
      <c r="C6" s="24">
        <v>1997</v>
      </c>
      <c r="D6" s="24">
        <v>1998</v>
      </c>
      <c r="E6" s="24">
        <v>1996</v>
      </c>
      <c r="F6" s="24">
        <v>1997</v>
      </c>
      <c r="G6" s="53">
        <v>1998</v>
      </c>
    </row>
    <row r="7" spans="1:7" ht="12.75">
      <c r="A7" s="145" t="s">
        <v>116</v>
      </c>
      <c r="B7" s="146">
        <v>16766.25091</v>
      </c>
      <c r="C7" s="146">
        <v>27105.79206</v>
      </c>
      <c r="D7" s="146">
        <v>17362.54631</v>
      </c>
      <c r="E7" s="146">
        <v>15431.167536</v>
      </c>
      <c r="F7" s="146">
        <v>17902.786167</v>
      </c>
      <c r="G7" s="147">
        <v>10497.8331</v>
      </c>
    </row>
    <row r="8" spans="1:7" ht="12.75">
      <c r="A8" s="4"/>
      <c r="B8" s="141"/>
      <c r="C8" s="141"/>
      <c r="D8" s="141"/>
      <c r="E8" s="141"/>
      <c r="F8" s="141"/>
      <c r="G8" s="142"/>
    </row>
    <row r="9" spans="1:7" ht="12.75">
      <c r="A9" s="4" t="s">
        <v>76</v>
      </c>
      <c r="B9" s="141"/>
      <c r="C9" s="141"/>
      <c r="D9" s="141"/>
      <c r="E9" s="141"/>
      <c r="F9" s="141"/>
      <c r="G9" s="142"/>
    </row>
    <row r="10" spans="1:7" ht="12.75">
      <c r="A10" s="10" t="s">
        <v>126</v>
      </c>
      <c r="B10" s="143">
        <v>3035.4782999999998</v>
      </c>
      <c r="C10" s="143">
        <v>6393.0159</v>
      </c>
      <c r="D10" s="143">
        <v>3398.312</v>
      </c>
      <c r="E10" s="143">
        <v>9680.916036</v>
      </c>
      <c r="F10" s="143">
        <v>13195.383027</v>
      </c>
      <c r="G10" s="144">
        <v>7958.0443</v>
      </c>
    </row>
    <row r="11" spans="1:7" ht="12.75">
      <c r="A11" s="10" t="s">
        <v>127</v>
      </c>
      <c r="B11" s="143">
        <v>6.614</v>
      </c>
      <c r="C11" s="143">
        <v>10.207</v>
      </c>
      <c r="D11" s="143">
        <v>5.065</v>
      </c>
      <c r="E11" s="143">
        <v>79.022</v>
      </c>
      <c r="F11" s="143">
        <v>127.21900000000001</v>
      </c>
      <c r="G11" s="144">
        <v>145.132</v>
      </c>
    </row>
    <row r="12" spans="1:7" ht="12.75">
      <c r="A12" s="10" t="s">
        <v>79</v>
      </c>
      <c r="B12" s="143" t="s">
        <v>124</v>
      </c>
      <c r="C12" s="143" t="s">
        <v>124</v>
      </c>
      <c r="D12" s="143" t="s">
        <v>124</v>
      </c>
      <c r="E12" s="143" t="s">
        <v>124</v>
      </c>
      <c r="F12" s="143">
        <v>9.973</v>
      </c>
      <c r="G12" s="144" t="s">
        <v>124</v>
      </c>
    </row>
    <row r="13" spans="1:7" ht="12.75">
      <c r="A13" s="10" t="s">
        <v>184</v>
      </c>
      <c r="B13" s="143">
        <v>23.307000000000002</v>
      </c>
      <c r="C13" s="143">
        <v>189.82</v>
      </c>
      <c r="D13" s="143">
        <v>84.697</v>
      </c>
      <c r="E13" s="143">
        <v>722.735962</v>
      </c>
      <c r="F13" s="143">
        <v>922.437128</v>
      </c>
      <c r="G13" s="144">
        <v>811.3430000000001</v>
      </c>
    </row>
    <row r="14" spans="1:7" ht="12.75">
      <c r="A14" s="10" t="s">
        <v>81</v>
      </c>
      <c r="B14" s="143">
        <v>8.198</v>
      </c>
      <c r="C14" s="143" t="s">
        <v>124</v>
      </c>
      <c r="D14" s="143" t="s">
        <v>124</v>
      </c>
      <c r="E14" s="143">
        <v>47.539</v>
      </c>
      <c r="F14" s="143">
        <v>134.555218</v>
      </c>
      <c r="G14" s="144">
        <v>30.367</v>
      </c>
    </row>
    <row r="15" spans="1:7" ht="12.75">
      <c r="A15" s="10" t="s">
        <v>128</v>
      </c>
      <c r="B15" s="143">
        <v>1814.766</v>
      </c>
      <c r="C15" s="143">
        <v>4546.407</v>
      </c>
      <c r="D15" s="143">
        <v>2280.365</v>
      </c>
      <c r="E15" s="143">
        <v>304.813</v>
      </c>
      <c r="F15" s="143">
        <v>1496.5616</v>
      </c>
      <c r="G15" s="144">
        <v>452.55800000000005</v>
      </c>
    </row>
    <row r="16" spans="1:7" ht="12.75">
      <c r="A16" s="10" t="s">
        <v>129</v>
      </c>
      <c r="B16" s="143" t="s">
        <v>124</v>
      </c>
      <c r="C16" s="143">
        <v>24.235</v>
      </c>
      <c r="D16" s="143" t="s">
        <v>124</v>
      </c>
      <c r="E16" s="143">
        <v>20.666</v>
      </c>
      <c r="F16" s="143">
        <v>59.443000000000005</v>
      </c>
      <c r="G16" s="144" t="s">
        <v>124</v>
      </c>
    </row>
    <row r="17" spans="1:7" ht="12.75">
      <c r="A17" s="10" t="s">
        <v>130</v>
      </c>
      <c r="B17" s="143" t="s">
        <v>124</v>
      </c>
      <c r="C17" s="143">
        <v>11.962</v>
      </c>
      <c r="D17" s="143" t="s">
        <v>124</v>
      </c>
      <c r="E17" s="143" t="s">
        <v>124</v>
      </c>
      <c r="F17" s="143">
        <v>22.586000000000002</v>
      </c>
      <c r="G17" s="144" t="s">
        <v>124</v>
      </c>
    </row>
    <row r="18" spans="1:7" ht="12.75">
      <c r="A18" s="10" t="s">
        <v>88</v>
      </c>
      <c r="B18" s="143">
        <v>10.825</v>
      </c>
      <c r="C18" s="143">
        <v>44.26</v>
      </c>
      <c r="D18" s="143">
        <v>23.6784</v>
      </c>
      <c r="E18" s="143">
        <v>1683.1145000000001</v>
      </c>
      <c r="F18" s="143">
        <v>3208.834</v>
      </c>
      <c r="G18" s="144">
        <v>1412.242</v>
      </c>
    </row>
    <row r="19" spans="1:7" ht="12.75">
      <c r="A19" s="10" t="s">
        <v>131</v>
      </c>
      <c r="B19" s="143">
        <v>46.66</v>
      </c>
      <c r="C19" s="143">
        <v>24.564</v>
      </c>
      <c r="D19" s="143">
        <v>74.794</v>
      </c>
      <c r="E19" s="143">
        <v>16.071</v>
      </c>
      <c r="F19" s="143">
        <v>161.125198</v>
      </c>
      <c r="G19" s="144">
        <v>51.391000000000005</v>
      </c>
    </row>
    <row r="20" spans="1:7" ht="12.75">
      <c r="A20" s="10" t="s">
        <v>132</v>
      </c>
      <c r="B20" s="143">
        <v>1062.8203</v>
      </c>
      <c r="C20" s="143">
        <v>1456.4179000000001</v>
      </c>
      <c r="D20" s="143">
        <v>706.416</v>
      </c>
      <c r="E20" s="143">
        <v>3031.926716</v>
      </c>
      <c r="F20" s="143">
        <v>3471.212391</v>
      </c>
      <c r="G20" s="144">
        <v>2886.487</v>
      </c>
    </row>
    <row r="21" spans="1:7" ht="12.75">
      <c r="A21" s="10" t="s">
        <v>133</v>
      </c>
      <c r="B21" s="143">
        <v>62.288000000000004</v>
      </c>
      <c r="C21" s="143">
        <v>85.143</v>
      </c>
      <c r="D21" s="143">
        <v>223.25160000000002</v>
      </c>
      <c r="E21" s="143">
        <v>3775.027858</v>
      </c>
      <c r="F21" s="143">
        <v>3581.436492</v>
      </c>
      <c r="G21" s="144">
        <v>2168.5243</v>
      </c>
    </row>
    <row r="22" spans="1:7" ht="12.75">
      <c r="A22" s="4" t="s">
        <v>117</v>
      </c>
      <c r="B22" s="143"/>
      <c r="C22" s="143"/>
      <c r="D22" s="143"/>
      <c r="E22" s="143"/>
      <c r="F22" s="143"/>
      <c r="G22" s="144"/>
    </row>
    <row r="23" spans="1:7" ht="12.75">
      <c r="A23" s="11" t="s">
        <v>134</v>
      </c>
      <c r="B23" s="143"/>
      <c r="C23" s="143"/>
      <c r="D23" s="143"/>
      <c r="E23" s="143"/>
      <c r="F23" s="143"/>
      <c r="G23" s="144"/>
    </row>
    <row r="24" spans="1:7" ht="12.75">
      <c r="A24" s="10" t="s">
        <v>92</v>
      </c>
      <c r="B24" s="143" t="s">
        <v>124</v>
      </c>
      <c r="C24" s="143" t="s">
        <v>124</v>
      </c>
      <c r="D24" s="143" t="s">
        <v>124</v>
      </c>
      <c r="E24" s="143">
        <v>86.02900000000001</v>
      </c>
      <c r="F24" s="143">
        <v>1.6380000000000001</v>
      </c>
      <c r="G24" s="144" t="s">
        <v>124</v>
      </c>
    </row>
    <row r="25" spans="1:7" ht="12.75">
      <c r="A25" s="10" t="s">
        <v>97</v>
      </c>
      <c r="B25" s="143" t="s">
        <v>124</v>
      </c>
      <c r="C25" s="143">
        <v>1343.748</v>
      </c>
      <c r="D25" s="143" t="s">
        <v>124</v>
      </c>
      <c r="E25" s="143">
        <v>11.345</v>
      </c>
      <c r="F25" s="143" t="s">
        <v>124</v>
      </c>
      <c r="G25" s="144">
        <v>32.983000000000004</v>
      </c>
    </row>
    <row r="26" spans="1:7" ht="12.75">
      <c r="A26" s="10" t="s">
        <v>100</v>
      </c>
      <c r="B26" s="143">
        <v>6.051</v>
      </c>
      <c r="C26" s="143">
        <v>60.68</v>
      </c>
      <c r="D26" s="143">
        <v>23</v>
      </c>
      <c r="E26" s="143">
        <v>375.38800000000003</v>
      </c>
      <c r="F26" s="143">
        <v>76.016</v>
      </c>
      <c r="G26" s="144">
        <v>302.58</v>
      </c>
    </row>
    <row r="27" spans="1:7" ht="12.75">
      <c r="A27" s="10" t="s">
        <v>101</v>
      </c>
      <c r="B27" s="143" t="s">
        <v>124</v>
      </c>
      <c r="C27" s="143" t="s">
        <v>124</v>
      </c>
      <c r="D27" s="143" t="s">
        <v>124</v>
      </c>
      <c r="E27" s="143">
        <v>41.452000000000005</v>
      </c>
      <c r="F27" s="143">
        <v>15.078000000000001</v>
      </c>
      <c r="G27" s="144">
        <v>6.986000000000001</v>
      </c>
    </row>
    <row r="28" spans="1:7" ht="12.75">
      <c r="A28" s="10" t="s">
        <v>102</v>
      </c>
      <c r="B28" s="143" t="s">
        <v>124</v>
      </c>
      <c r="C28" s="143" t="s">
        <v>124</v>
      </c>
      <c r="D28" s="143">
        <v>9.525</v>
      </c>
      <c r="E28" s="143">
        <v>115.475</v>
      </c>
      <c r="F28" s="143">
        <v>68.779</v>
      </c>
      <c r="G28" s="144" t="s">
        <v>124</v>
      </c>
    </row>
    <row r="29" spans="1:7" ht="12.75">
      <c r="A29" s="4" t="s">
        <v>103</v>
      </c>
      <c r="B29" s="143" t="s">
        <v>124</v>
      </c>
      <c r="C29" s="143">
        <v>13.999</v>
      </c>
      <c r="D29" s="143">
        <v>46.527</v>
      </c>
      <c r="E29" s="143" t="s">
        <v>124</v>
      </c>
      <c r="F29" s="143" t="s">
        <v>124</v>
      </c>
      <c r="G29" s="144" t="s">
        <v>124</v>
      </c>
    </row>
    <row r="30" spans="1:7" ht="12.75">
      <c r="A30" s="4" t="s">
        <v>117</v>
      </c>
      <c r="B30" s="143"/>
      <c r="C30" s="143"/>
      <c r="D30" s="143"/>
      <c r="E30" s="143"/>
      <c r="F30" s="143"/>
      <c r="G30" s="144"/>
    </row>
    <row r="31" spans="1:7" ht="12.75">
      <c r="A31" s="4" t="s">
        <v>104</v>
      </c>
      <c r="B31" s="143"/>
      <c r="C31" s="143"/>
      <c r="D31" s="143"/>
      <c r="E31" s="143"/>
      <c r="F31" s="143"/>
      <c r="G31" s="144"/>
    </row>
    <row r="32" spans="1:7" ht="12.75">
      <c r="A32" s="10" t="s">
        <v>135</v>
      </c>
      <c r="B32" s="143">
        <v>674.567</v>
      </c>
      <c r="C32" s="143">
        <v>525.0160000000001</v>
      </c>
      <c r="D32" s="143">
        <v>332.891</v>
      </c>
      <c r="E32" s="143" t="s">
        <v>124</v>
      </c>
      <c r="F32" s="143" t="s">
        <v>124</v>
      </c>
      <c r="G32" s="144" t="s">
        <v>124</v>
      </c>
    </row>
    <row r="33" spans="1:7" ht="12.75">
      <c r="A33" s="10" t="s">
        <v>136</v>
      </c>
      <c r="B33" s="143">
        <v>9661.73301</v>
      </c>
      <c r="C33" s="143">
        <v>14667.01986</v>
      </c>
      <c r="D33" s="143">
        <v>9512.509</v>
      </c>
      <c r="E33" s="143" t="s">
        <v>124</v>
      </c>
      <c r="F33" s="143" t="s">
        <v>124</v>
      </c>
      <c r="G33" s="144" t="s">
        <v>124</v>
      </c>
    </row>
    <row r="34" spans="1:7" ht="12.75">
      <c r="A34" s="10" t="s">
        <v>137</v>
      </c>
      <c r="B34" s="143">
        <v>62.366</v>
      </c>
      <c r="C34" s="143" t="s">
        <v>124</v>
      </c>
      <c r="D34" s="143" t="s">
        <v>124</v>
      </c>
      <c r="E34" s="143" t="s">
        <v>124</v>
      </c>
      <c r="F34" s="143" t="s">
        <v>124</v>
      </c>
      <c r="G34" s="144" t="s">
        <v>124</v>
      </c>
    </row>
    <row r="35" spans="1:7" ht="12.75">
      <c r="A35" s="10" t="s">
        <v>138</v>
      </c>
      <c r="B35" s="143" t="s">
        <v>124</v>
      </c>
      <c r="C35" s="143" t="s">
        <v>124</v>
      </c>
      <c r="D35" s="143" t="s">
        <v>124</v>
      </c>
      <c r="E35" s="143" t="s">
        <v>124</v>
      </c>
      <c r="F35" s="143">
        <v>29.167</v>
      </c>
      <c r="G35" s="144">
        <v>35.295</v>
      </c>
    </row>
    <row r="36" spans="1:7" ht="12.75">
      <c r="A36" s="10" t="s">
        <v>139</v>
      </c>
      <c r="B36" s="143" t="s">
        <v>124</v>
      </c>
      <c r="C36" s="143">
        <v>20.056</v>
      </c>
      <c r="D36" s="143">
        <v>3.035</v>
      </c>
      <c r="E36" s="143">
        <v>24.479000000000003</v>
      </c>
      <c r="F36" s="143">
        <v>320.699</v>
      </c>
      <c r="G36" s="144">
        <v>102.015</v>
      </c>
    </row>
    <row r="37" spans="1:7" ht="12.75">
      <c r="A37" s="10" t="s">
        <v>140</v>
      </c>
      <c r="B37" s="143" t="s">
        <v>124</v>
      </c>
      <c r="C37" s="143" t="s">
        <v>124</v>
      </c>
      <c r="D37" s="143" t="s">
        <v>124</v>
      </c>
      <c r="E37" s="143">
        <v>902.59</v>
      </c>
      <c r="F37" s="143">
        <v>1658.471</v>
      </c>
      <c r="G37" s="144">
        <v>889.101</v>
      </c>
    </row>
    <row r="38" spans="1:7" ht="12.75">
      <c r="A38" s="10" t="s">
        <v>142</v>
      </c>
      <c r="B38" s="143">
        <v>238.6532</v>
      </c>
      <c r="C38" s="143">
        <v>427.0996</v>
      </c>
      <c r="D38" s="143">
        <v>352.44800000000004</v>
      </c>
      <c r="E38" s="143" t="s">
        <v>124</v>
      </c>
      <c r="F38" s="143" t="s">
        <v>124</v>
      </c>
      <c r="G38" s="144" t="s">
        <v>124</v>
      </c>
    </row>
    <row r="39" spans="1:7" ht="13.5" thickBot="1">
      <c r="A39" s="148" t="s">
        <v>143</v>
      </c>
      <c r="B39" s="149" t="s">
        <v>124</v>
      </c>
      <c r="C39" s="149">
        <v>11.962</v>
      </c>
      <c r="D39" s="149">
        <v>14.983</v>
      </c>
      <c r="E39" s="149">
        <v>5.16</v>
      </c>
      <c r="F39" s="149">
        <v>5.063000000000001</v>
      </c>
      <c r="G39" s="150" t="s">
        <v>124</v>
      </c>
    </row>
    <row r="40" spans="1:7" ht="12.75">
      <c r="A40" s="57" t="s">
        <v>118</v>
      </c>
      <c r="B40" s="3"/>
      <c r="C40" s="3"/>
      <c r="D40" s="3"/>
      <c r="E40" s="3"/>
      <c r="F40" s="3"/>
      <c r="G40" s="3"/>
    </row>
    <row r="41" spans="1:7" ht="12.75">
      <c r="A41" s="3" t="s">
        <v>117</v>
      </c>
      <c r="B41" s="3"/>
      <c r="C41" s="3"/>
      <c r="D41" s="3"/>
      <c r="E41" s="3"/>
      <c r="F41" s="3"/>
      <c r="G41" s="3"/>
    </row>
    <row r="42" ht="12.75">
      <c r="A42" s="2" t="s">
        <v>117</v>
      </c>
    </row>
    <row r="43" ht="12.75">
      <c r="A43" s="2" t="s">
        <v>117</v>
      </c>
    </row>
    <row r="44" ht="12.75">
      <c r="A44" s="2" t="s">
        <v>117</v>
      </c>
    </row>
    <row r="45" ht="12.75">
      <c r="A45" s="2" t="s">
        <v>117</v>
      </c>
    </row>
    <row r="46" ht="12.75">
      <c r="A46" s="2" t="s">
        <v>117</v>
      </c>
    </row>
    <row r="47" ht="12.75">
      <c r="A47" s="2" t="s">
        <v>117</v>
      </c>
    </row>
    <row r="48" ht="12.75">
      <c r="A48" s="2" t="s">
        <v>117</v>
      </c>
    </row>
    <row r="49" ht="12.75">
      <c r="A49" s="2" t="s">
        <v>117</v>
      </c>
    </row>
    <row r="50" ht="12.75">
      <c r="A50" s="2" t="s">
        <v>117</v>
      </c>
    </row>
    <row r="51" ht="12.75">
      <c r="A51" s="2" t="s">
        <v>117</v>
      </c>
    </row>
    <row r="52" ht="12.75">
      <c r="A52" s="2" t="s">
        <v>117</v>
      </c>
    </row>
    <row r="53" ht="12.75">
      <c r="A53" s="2" t="s">
        <v>117</v>
      </c>
    </row>
    <row r="54" ht="12.75">
      <c r="A54" s="2" t="s">
        <v>117</v>
      </c>
    </row>
    <row r="55" ht="12.75">
      <c r="A55" s="2" t="s">
        <v>117</v>
      </c>
    </row>
    <row r="56" ht="12.75">
      <c r="A56" s="2" t="s">
        <v>117</v>
      </c>
    </row>
    <row r="57" ht="12.75">
      <c r="A57" s="2" t="s">
        <v>117</v>
      </c>
    </row>
    <row r="58" ht="12.75">
      <c r="A58" s="2" t="s">
        <v>117</v>
      </c>
    </row>
    <row r="59" ht="12.75">
      <c r="A59" s="2" t="s">
        <v>117</v>
      </c>
    </row>
    <row r="60" ht="12.75">
      <c r="A60" s="2" t="s">
        <v>117</v>
      </c>
    </row>
    <row r="61" ht="12.75">
      <c r="A61" s="2" t="s">
        <v>117</v>
      </c>
    </row>
    <row r="62" ht="12.75">
      <c r="A62" s="2" t="s">
        <v>117</v>
      </c>
    </row>
    <row r="63" ht="12.75">
      <c r="A63" s="2" t="s">
        <v>117</v>
      </c>
    </row>
    <row r="64" ht="12.75">
      <c r="A64" s="2" t="s">
        <v>117</v>
      </c>
    </row>
    <row r="65" ht="12.75">
      <c r="A65" s="2" t="s">
        <v>117</v>
      </c>
    </row>
    <row r="66" ht="12.75">
      <c r="A66" s="2" t="s">
        <v>117</v>
      </c>
    </row>
    <row r="67" ht="12.75">
      <c r="A67" s="2" t="s">
        <v>117</v>
      </c>
    </row>
    <row r="68" ht="12.75">
      <c r="A68" s="2" t="s">
        <v>117</v>
      </c>
    </row>
    <row r="69" ht="12.75">
      <c r="A69" s="2" t="s">
        <v>117</v>
      </c>
    </row>
    <row r="70" ht="12.75">
      <c r="A70" s="2" t="s">
        <v>117</v>
      </c>
    </row>
    <row r="71" ht="12.75">
      <c r="A71" s="2" t="s">
        <v>117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J53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4.7109375" style="32" customWidth="1"/>
    <col min="2" max="4" width="22.7109375" style="32" customWidth="1"/>
    <col min="5" max="16384" width="14.8515625" style="32" customWidth="1"/>
  </cols>
  <sheetData>
    <row r="1" spans="1:7" s="64" customFormat="1" ht="18">
      <c r="A1" s="194" t="s">
        <v>125</v>
      </c>
      <c r="B1" s="194"/>
      <c r="C1" s="194"/>
      <c r="D1" s="194"/>
      <c r="E1" s="62"/>
      <c r="F1" s="62"/>
      <c r="G1" s="62"/>
    </row>
    <row r="3" spans="1:10" ht="15">
      <c r="A3" s="204" t="s">
        <v>185</v>
      </c>
      <c r="B3" s="204"/>
      <c r="C3" s="204"/>
      <c r="D3" s="204"/>
      <c r="E3" s="68"/>
      <c r="F3" s="68"/>
      <c r="G3" s="68"/>
      <c r="H3" s="68"/>
      <c r="I3" s="68"/>
      <c r="J3" s="68"/>
    </row>
    <row r="4" spans="1:10" ht="14.25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4" ht="12.75">
      <c r="A5" s="33"/>
      <c r="B5" s="34"/>
      <c r="C5" s="201" t="s">
        <v>70</v>
      </c>
      <c r="D5" s="184"/>
    </row>
    <row r="6" spans="1:4" ht="18" customHeight="1">
      <c r="A6" s="41" t="s">
        <v>71</v>
      </c>
      <c r="B6" s="35" t="s">
        <v>72</v>
      </c>
      <c r="C6" s="202"/>
      <c r="D6" s="203"/>
    </row>
    <row r="7" spans="1:4" ht="13.5" thickBot="1">
      <c r="A7" s="152"/>
      <c r="B7" s="153"/>
      <c r="C7" s="154" t="s">
        <v>73</v>
      </c>
      <c r="D7" s="153" t="s">
        <v>74</v>
      </c>
    </row>
    <row r="8" spans="1:4" s="37" customFormat="1" ht="12.75">
      <c r="A8" s="156" t="s">
        <v>75</v>
      </c>
      <c r="B8" s="157">
        <v>2370575</v>
      </c>
      <c r="C8" s="157">
        <v>629389</v>
      </c>
      <c r="D8" s="158">
        <v>633229</v>
      </c>
    </row>
    <row r="9" spans="1:4" s="37" customFormat="1" ht="12.75">
      <c r="A9" s="42"/>
      <c r="B9" s="39"/>
      <c r="C9" s="39"/>
      <c r="D9" s="36"/>
    </row>
    <row r="10" spans="1:4" s="37" customFormat="1" ht="12.75">
      <c r="A10" s="42" t="s">
        <v>76</v>
      </c>
      <c r="B10" s="151"/>
      <c r="C10" s="39"/>
      <c r="D10" s="36"/>
    </row>
    <row r="11" spans="1:4" s="37" customFormat="1" ht="12.75">
      <c r="A11" s="42" t="s">
        <v>77</v>
      </c>
      <c r="B11" s="39">
        <v>182404</v>
      </c>
      <c r="C11" s="39">
        <v>298565</v>
      </c>
      <c r="D11" s="36">
        <v>43488</v>
      </c>
    </row>
    <row r="12" spans="1:4" s="37" customFormat="1" ht="12.75">
      <c r="A12" s="42" t="s">
        <v>78</v>
      </c>
      <c r="B12" s="39">
        <v>15000</v>
      </c>
      <c r="C12" s="39">
        <v>58950</v>
      </c>
      <c r="D12" s="38">
        <v>2382</v>
      </c>
    </row>
    <row r="13" spans="1:4" s="37" customFormat="1" ht="12.75">
      <c r="A13" s="42" t="s">
        <v>79</v>
      </c>
      <c r="B13" s="39">
        <v>650</v>
      </c>
      <c r="C13" s="39">
        <v>62</v>
      </c>
      <c r="D13" s="36">
        <v>258</v>
      </c>
    </row>
    <row r="14" spans="1:4" s="37" customFormat="1" ht="12.75">
      <c r="A14" s="42" t="s">
        <v>80</v>
      </c>
      <c r="B14" s="39">
        <v>360</v>
      </c>
      <c r="C14" s="39">
        <v>10192</v>
      </c>
      <c r="D14" s="36">
        <v>4582</v>
      </c>
    </row>
    <row r="15" spans="1:4" s="37" customFormat="1" ht="12.75">
      <c r="A15" s="42" t="s">
        <v>81</v>
      </c>
      <c r="B15" s="39">
        <v>200</v>
      </c>
      <c r="C15" s="39">
        <v>158</v>
      </c>
      <c r="D15" s="36" t="s">
        <v>124</v>
      </c>
    </row>
    <row r="16" spans="1:4" s="37" customFormat="1" ht="12.75">
      <c r="A16" s="42" t="s">
        <v>82</v>
      </c>
      <c r="B16" s="39">
        <v>31200</v>
      </c>
      <c r="C16" s="39">
        <v>14744</v>
      </c>
      <c r="D16" s="36">
        <v>5058</v>
      </c>
    </row>
    <row r="17" spans="1:4" s="37" customFormat="1" ht="12.75">
      <c r="A17" s="42" t="s">
        <v>83</v>
      </c>
      <c r="B17" s="39">
        <v>110</v>
      </c>
      <c r="C17" s="39" t="s">
        <v>124</v>
      </c>
      <c r="D17" s="36" t="s">
        <v>124</v>
      </c>
    </row>
    <row r="18" spans="1:4" s="37" customFormat="1" ht="12.75">
      <c r="A18" s="42" t="s">
        <v>84</v>
      </c>
      <c r="B18" s="39">
        <v>22000</v>
      </c>
      <c r="C18" s="39">
        <v>72488</v>
      </c>
      <c r="D18" s="36">
        <v>7723</v>
      </c>
    </row>
    <row r="19" spans="1:4" s="37" customFormat="1" ht="12.75">
      <c r="A19" s="42" t="s">
        <v>85</v>
      </c>
      <c r="B19" s="39">
        <v>9705</v>
      </c>
      <c r="C19" s="39">
        <v>230</v>
      </c>
      <c r="D19" s="36">
        <v>1628</v>
      </c>
    </row>
    <row r="20" spans="1:4" s="37" customFormat="1" ht="12.75">
      <c r="A20" s="42" t="s">
        <v>86</v>
      </c>
      <c r="B20" s="39">
        <v>2000</v>
      </c>
      <c r="C20" s="39">
        <v>4089</v>
      </c>
      <c r="D20" s="36">
        <v>1260</v>
      </c>
    </row>
    <row r="21" spans="1:4" s="37" customFormat="1" ht="12.75">
      <c r="A21" s="42" t="s">
        <v>87</v>
      </c>
      <c r="B21" s="39">
        <v>1200</v>
      </c>
      <c r="C21" s="39">
        <v>897</v>
      </c>
      <c r="D21" s="36">
        <v>8005</v>
      </c>
    </row>
    <row r="22" spans="1:4" s="37" customFormat="1" ht="12.75">
      <c r="A22" s="42" t="s">
        <v>88</v>
      </c>
      <c r="B22" s="39">
        <v>10504</v>
      </c>
      <c r="C22" s="39">
        <v>88931</v>
      </c>
      <c r="D22" s="38">
        <v>4982</v>
      </c>
    </row>
    <row r="23" spans="1:4" s="37" customFormat="1" ht="12.75">
      <c r="A23" s="42" t="s">
        <v>89</v>
      </c>
      <c r="B23" s="39">
        <v>8995</v>
      </c>
      <c r="C23" s="39">
        <v>7571</v>
      </c>
      <c r="D23" s="36">
        <v>342</v>
      </c>
    </row>
    <row r="24" spans="1:4" s="37" customFormat="1" ht="12.75">
      <c r="A24" s="42" t="s">
        <v>90</v>
      </c>
      <c r="B24" s="39">
        <v>69000</v>
      </c>
      <c r="C24" s="39">
        <v>40521</v>
      </c>
      <c r="D24" s="36">
        <v>7231</v>
      </c>
    </row>
    <row r="25" spans="1:4" s="37" customFormat="1" ht="12.75">
      <c r="A25" s="42" t="s">
        <v>91</v>
      </c>
      <c r="B25" s="39">
        <v>680</v>
      </c>
      <c r="C25" s="39">
        <v>2</v>
      </c>
      <c r="D25" s="36">
        <v>37</v>
      </c>
    </row>
    <row r="26" spans="1:4" s="37" customFormat="1" ht="12.75">
      <c r="A26" s="42"/>
      <c r="B26" s="39"/>
      <c r="C26" s="39"/>
      <c r="D26" s="36"/>
    </row>
    <row r="27" spans="1:4" s="37" customFormat="1" ht="12.75">
      <c r="A27" s="42" t="s">
        <v>134</v>
      </c>
      <c r="B27" s="39"/>
      <c r="C27" s="39"/>
      <c r="D27" s="36"/>
    </row>
    <row r="28" spans="1:4" s="37" customFormat="1" ht="12.75">
      <c r="A28" s="42" t="s">
        <v>92</v>
      </c>
      <c r="B28" s="39">
        <v>8000</v>
      </c>
      <c r="C28" s="39">
        <v>2614</v>
      </c>
      <c r="D28" s="36">
        <v>75</v>
      </c>
    </row>
    <row r="29" spans="1:4" s="37" customFormat="1" ht="12.75">
      <c r="A29" s="42" t="s">
        <v>93</v>
      </c>
      <c r="B29" s="39">
        <v>400</v>
      </c>
      <c r="C29" s="39" t="s">
        <v>124</v>
      </c>
      <c r="D29" s="36">
        <v>57</v>
      </c>
    </row>
    <row r="30" spans="1:4" s="37" customFormat="1" ht="12.75">
      <c r="A30" s="42" t="s">
        <v>94</v>
      </c>
      <c r="B30" s="39">
        <v>1060</v>
      </c>
      <c r="C30" s="39">
        <v>1927</v>
      </c>
      <c r="D30" s="36">
        <v>717</v>
      </c>
    </row>
    <row r="31" spans="1:4" s="37" customFormat="1" ht="12.75">
      <c r="A31" s="42" t="s">
        <v>95</v>
      </c>
      <c r="B31" s="39">
        <v>92</v>
      </c>
      <c r="C31" s="39">
        <v>96</v>
      </c>
      <c r="D31" s="36" t="s">
        <v>124</v>
      </c>
    </row>
    <row r="32" spans="1:4" s="37" customFormat="1" ht="12.75">
      <c r="A32" s="42" t="s">
        <v>96</v>
      </c>
      <c r="B32" s="39">
        <v>82</v>
      </c>
      <c r="C32" s="39">
        <v>30</v>
      </c>
      <c r="D32" s="36" t="s">
        <v>124</v>
      </c>
    </row>
    <row r="33" spans="1:4" s="37" customFormat="1" ht="12.75">
      <c r="A33" s="42" t="s">
        <v>97</v>
      </c>
      <c r="B33" s="39">
        <v>3046</v>
      </c>
      <c r="C33" s="39">
        <v>4165</v>
      </c>
      <c r="D33" s="36">
        <v>3522</v>
      </c>
    </row>
    <row r="34" spans="1:4" s="37" customFormat="1" ht="12.75">
      <c r="A34" s="42" t="s">
        <v>98</v>
      </c>
      <c r="B34" s="39">
        <v>119</v>
      </c>
      <c r="C34" s="39" t="s">
        <v>124</v>
      </c>
      <c r="D34" s="36" t="s">
        <v>124</v>
      </c>
    </row>
    <row r="35" spans="1:4" s="37" customFormat="1" ht="12.75">
      <c r="A35" s="42" t="s">
        <v>99</v>
      </c>
      <c r="B35" s="39">
        <v>48</v>
      </c>
      <c r="C35" s="39">
        <v>65</v>
      </c>
      <c r="D35" s="36">
        <v>80</v>
      </c>
    </row>
    <row r="36" spans="1:4" s="37" customFormat="1" ht="12.75">
      <c r="A36" s="42" t="s">
        <v>100</v>
      </c>
      <c r="B36" s="39">
        <v>1476</v>
      </c>
      <c r="C36" s="39">
        <v>5317</v>
      </c>
      <c r="D36" s="36">
        <v>503</v>
      </c>
    </row>
    <row r="37" spans="1:4" s="37" customFormat="1" ht="12.75">
      <c r="A37" s="42" t="s">
        <v>101</v>
      </c>
      <c r="B37" s="39">
        <v>250</v>
      </c>
      <c r="C37" s="39">
        <v>17405</v>
      </c>
      <c r="D37" s="36">
        <v>694</v>
      </c>
    </row>
    <row r="38" spans="1:4" s="37" customFormat="1" ht="12.75">
      <c r="A38" s="42" t="s">
        <v>102</v>
      </c>
      <c r="B38" s="39">
        <v>19967</v>
      </c>
      <c r="C38" s="39">
        <v>23</v>
      </c>
      <c r="D38" s="36">
        <v>2686</v>
      </c>
    </row>
    <row r="39" spans="1:4" s="37" customFormat="1" ht="12.75">
      <c r="A39" s="42" t="s">
        <v>103</v>
      </c>
      <c r="B39" s="39">
        <v>44368</v>
      </c>
      <c r="C39" s="39">
        <v>39621</v>
      </c>
      <c r="D39" s="36">
        <v>442</v>
      </c>
    </row>
    <row r="40" spans="1:4" s="37" customFormat="1" ht="12.75">
      <c r="A40" s="42"/>
      <c r="B40" s="39"/>
      <c r="C40" s="39"/>
      <c r="D40" s="36"/>
    </row>
    <row r="41" spans="1:4" s="37" customFormat="1" ht="12.75">
      <c r="A41" s="42" t="s">
        <v>104</v>
      </c>
      <c r="B41" s="39"/>
      <c r="C41" s="39"/>
      <c r="D41" s="36"/>
    </row>
    <row r="42" spans="1:4" s="37" customFormat="1" ht="12.75">
      <c r="A42" s="42" t="s">
        <v>105</v>
      </c>
      <c r="B42" s="39">
        <v>704000</v>
      </c>
      <c r="C42" s="39">
        <v>180</v>
      </c>
      <c r="D42" s="36">
        <v>399742</v>
      </c>
    </row>
    <row r="43" spans="1:4" s="37" customFormat="1" ht="12.75">
      <c r="A43" s="42" t="s">
        <v>106</v>
      </c>
      <c r="B43" s="39">
        <v>62000</v>
      </c>
      <c r="C43" s="39">
        <v>100</v>
      </c>
      <c r="D43" s="36">
        <v>13029</v>
      </c>
    </row>
    <row r="44" spans="1:4" s="37" customFormat="1" ht="12.75">
      <c r="A44" s="42" t="s">
        <v>107</v>
      </c>
      <c r="B44" s="39">
        <v>14558</v>
      </c>
      <c r="C44" s="39">
        <v>72</v>
      </c>
      <c r="D44" s="36">
        <v>5494</v>
      </c>
    </row>
    <row r="45" spans="1:4" s="37" customFormat="1" ht="12.75">
      <c r="A45" s="42" t="s">
        <v>108</v>
      </c>
      <c r="B45" s="39">
        <v>1300</v>
      </c>
      <c r="C45" s="39">
        <v>230</v>
      </c>
      <c r="D45" s="36">
        <v>1166</v>
      </c>
    </row>
    <row r="46" spans="1:4" s="37" customFormat="1" ht="12.75">
      <c r="A46" s="42" t="s">
        <v>109</v>
      </c>
      <c r="B46" s="39">
        <v>22334</v>
      </c>
      <c r="C46" s="39">
        <v>20725</v>
      </c>
      <c r="D46" s="36">
        <v>541</v>
      </c>
    </row>
    <row r="47" spans="1:4" s="37" customFormat="1" ht="12.75">
      <c r="A47" s="42" t="s">
        <v>110</v>
      </c>
      <c r="B47" s="39">
        <v>935</v>
      </c>
      <c r="C47" s="39" t="s">
        <v>124</v>
      </c>
      <c r="D47" s="36">
        <v>648</v>
      </c>
    </row>
    <row r="48" spans="1:4" s="37" customFormat="1" ht="12.75">
      <c r="A48" s="42" t="s">
        <v>111</v>
      </c>
      <c r="B48" s="39" t="s">
        <v>124</v>
      </c>
      <c r="C48" s="39">
        <v>8460</v>
      </c>
      <c r="D48" s="36">
        <v>1</v>
      </c>
    </row>
    <row r="49" spans="1:4" s="37" customFormat="1" ht="12.75">
      <c r="A49" s="42" t="s">
        <v>112</v>
      </c>
      <c r="B49" s="39">
        <v>4176</v>
      </c>
      <c r="C49" s="39">
        <v>14</v>
      </c>
      <c r="D49" s="36">
        <v>92</v>
      </c>
    </row>
    <row r="50" spans="1:4" s="37" customFormat="1" ht="12.75">
      <c r="A50" s="42" t="s">
        <v>113</v>
      </c>
      <c r="B50" s="39">
        <v>5159</v>
      </c>
      <c r="C50" s="39">
        <v>57</v>
      </c>
      <c r="D50" s="36">
        <v>1230</v>
      </c>
    </row>
    <row r="51" spans="1:4" s="37" customFormat="1" ht="12.75">
      <c r="A51" s="42" t="s">
        <v>114</v>
      </c>
      <c r="B51" s="39">
        <v>265800</v>
      </c>
      <c r="C51" s="39">
        <v>35</v>
      </c>
      <c r="D51" s="36">
        <v>51288</v>
      </c>
    </row>
    <row r="52" spans="1:4" s="37" customFormat="1" ht="13.5" thickBot="1">
      <c r="A52" s="159" t="s">
        <v>115</v>
      </c>
      <c r="B52" s="160">
        <v>640</v>
      </c>
      <c r="C52" s="160" t="s">
        <v>124</v>
      </c>
      <c r="D52" s="161">
        <v>587</v>
      </c>
    </row>
    <row r="53" spans="1:4" ht="12.75">
      <c r="A53" s="155" t="s">
        <v>186</v>
      </c>
      <c r="B53" s="155"/>
      <c r="C53" s="155"/>
      <c r="D53" s="155"/>
    </row>
  </sheetData>
  <mergeCells count="3">
    <mergeCell ref="C5:D6"/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J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7.7109375" style="2" customWidth="1"/>
    <col min="2" max="8" width="12.7109375" style="2" customWidth="1"/>
    <col min="9" max="16384" width="11.421875" style="2" customWidth="1"/>
  </cols>
  <sheetData>
    <row r="1" spans="1:8" s="63" customFormat="1" ht="18">
      <c r="A1" s="194" t="s">
        <v>125</v>
      </c>
      <c r="B1" s="194"/>
      <c r="C1" s="194"/>
      <c r="D1" s="194"/>
      <c r="E1" s="194"/>
      <c r="F1" s="194"/>
      <c r="G1" s="194"/>
      <c r="H1" s="194"/>
    </row>
    <row r="3" spans="1:10" ht="15">
      <c r="A3" s="196" t="s">
        <v>181</v>
      </c>
      <c r="B3" s="196"/>
      <c r="C3" s="196"/>
      <c r="D3" s="196"/>
      <c r="E3" s="196"/>
      <c r="F3" s="196"/>
      <c r="G3" s="196"/>
      <c r="H3" s="196"/>
      <c r="I3" s="65"/>
      <c r="J3" s="65"/>
    </row>
    <row r="4" spans="1:10" ht="14.25">
      <c r="A4" s="66"/>
      <c r="B4" s="66"/>
      <c r="C4" s="66"/>
      <c r="D4" s="66"/>
      <c r="E4" s="66"/>
      <c r="F4" s="66"/>
      <c r="G4" s="66"/>
      <c r="H4" s="66"/>
      <c r="I4" s="67"/>
      <c r="J4" s="65"/>
    </row>
    <row r="5" spans="1:9" ht="12.75">
      <c r="A5" s="14"/>
      <c r="B5" s="191" t="s">
        <v>51</v>
      </c>
      <c r="C5" s="191"/>
      <c r="D5" s="192"/>
      <c r="E5" s="13" t="s">
        <v>52</v>
      </c>
      <c r="F5" s="190" t="s">
        <v>53</v>
      </c>
      <c r="G5" s="191"/>
      <c r="H5" s="191"/>
      <c r="I5" s="3"/>
    </row>
    <row r="6" spans="1:9" ht="13.5" thickBot="1">
      <c r="A6" s="22" t="s">
        <v>54</v>
      </c>
      <c r="B6" s="49">
        <v>1996</v>
      </c>
      <c r="C6" s="49">
        <v>1997</v>
      </c>
      <c r="D6" s="49">
        <v>1998</v>
      </c>
      <c r="E6" s="13" t="s">
        <v>55</v>
      </c>
      <c r="F6" s="49">
        <v>1996</v>
      </c>
      <c r="G6" s="49">
        <v>1997</v>
      </c>
      <c r="H6" s="49">
        <v>1998</v>
      </c>
      <c r="I6" s="3"/>
    </row>
    <row r="7" spans="1:9" ht="12.75">
      <c r="A7" s="103" t="s">
        <v>56</v>
      </c>
      <c r="B7" s="162"/>
      <c r="C7" s="162"/>
      <c r="D7" s="162"/>
      <c r="E7" s="162"/>
      <c r="F7" s="162"/>
      <c r="G7" s="162"/>
      <c r="H7" s="162"/>
      <c r="I7" s="3"/>
    </row>
    <row r="8" spans="1:9" ht="12.75">
      <c r="A8" s="14" t="s">
        <v>57</v>
      </c>
      <c r="B8" s="163">
        <v>1071632</v>
      </c>
      <c r="C8" s="163">
        <v>1101752</v>
      </c>
      <c r="D8" s="163">
        <v>1191213</v>
      </c>
      <c r="E8" s="111">
        <v>10</v>
      </c>
      <c r="F8" s="163">
        <f aca="true" t="shared" si="0" ref="F8:H11">$E8*B8/1000</f>
        <v>10716.32</v>
      </c>
      <c r="G8" s="163">
        <f t="shared" si="0"/>
        <v>11017.52</v>
      </c>
      <c r="H8" s="163">
        <f t="shared" si="0"/>
        <v>11912.13</v>
      </c>
      <c r="I8" s="3"/>
    </row>
    <row r="9" spans="1:9" ht="12.75">
      <c r="A9" s="14" t="s">
        <v>58</v>
      </c>
      <c r="B9" s="163">
        <v>661536</v>
      </c>
      <c r="C9" s="163">
        <v>680130</v>
      </c>
      <c r="D9" s="163">
        <v>735356</v>
      </c>
      <c r="E9" s="111">
        <v>31</v>
      </c>
      <c r="F9" s="163">
        <f t="shared" si="0"/>
        <v>20507.616</v>
      </c>
      <c r="G9" s="163">
        <f t="shared" si="0"/>
        <v>21084.03</v>
      </c>
      <c r="H9" s="163">
        <f t="shared" si="0"/>
        <v>22796.036</v>
      </c>
      <c r="I9" s="3"/>
    </row>
    <row r="10" spans="1:9" ht="12.75">
      <c r="A10" s="14" t="s">
        <v>59</v>
      </c>
      <c r="B10" s="163">
        <v>123267</v>
      </c>
      <c r="C10" s="163">
        <v>126732</v>
      </c>
      <c r="D10" s="163">
        <v>137023</v>
      </c>
      <c r="E10" s="111">
        <v>20</v>
      </c>
      <c r="F10" s="163">
        <f t="shared" si="0"/>
        <v>2465.34</v>
      </c>
      <c r="G10" s="163">
        <f t="shared" si="0"/>
        <v>2534.64</v>
      </c>
      <c r="H10" s="163">
        <f t="shared" si="0"/>
        <v>2740.46</v>
      </c>
      <c r="I10" s="3"/>
    </row>
    <row r="11" spans="1:9" ht="12.75">
      <c r="A11" s="14" t="s">
        <v>60</v>
      </c>
      <c r="B11" s="163">
        <v>413015</v>
      </c>
      <c r="C11" s="163">
        <v>424623</v>
      </c>
      <c r="D11" s="163">
        <v>459102</v>
      </c>
      <c r="E11" s="111">
        <v>30</v>
      </c>
      <c r="F11" s="163">
        <f t="shared" si="0"/>
        <v>12390.45</v>
      </c>
      <c r="G11" s="163">
        <f t="shared" si="0"/>
        <v>12738.69</v>
      </c>
      <c r="H11" s="163">
        <f t="shared" si="0"/>
        <v>13773.06</v>
      </c>
      <c r="I11" s="3"/>
    </row>
    <row r="12" spans="1:9" ht="12.75">
      <c r="A12" s="14"/>
      <c r="B12" s="163"/>
      <c r="C12" s="163"/>
      <c r="D12" s="163"/>
      <c r="E12" s="111"/>
      <c r="F12" s="163"/>
      <c r="G12" s="163"/>
      <c r="H12" s="163"/>
      <c r="I12" s="3"/>
    </row>
    <row r="13" spans="1:9" ht="12.75">
      <c r="A13" s="27" t="s">
        <v>61</v>
      </c>
      <c r="B13" s="164">
        <f>SUM(B8:B11)</f>
        <v>2269450</v>
      </c>
      <c r="C13" s="164">
        <f>SUM(C8:C11)</f>
        <v>2333237</v>
      </c>
      <c r="D13" s="164">
        <f>SUM(D8:D11)</f>
        <v>2522694</v>
      </c>
      <c r="E13" s="165" t="s">
        <v>124</v>
      </c>
      <c r="F13" s="164">
        <f>SUM(F8:F11)</f>
        <v>46079.725999999995</v>
      </c>
      <c r="G13" s="164">
        <f>SUM(G8:G11)</f>
        <v>47374.880000000005</v>
      </c>
      <c r="H13" s="164">
        <f>SUM(H8:H11)</f>
        <v>51221.685999999994</v>
      </c>
      <c r="I13" s="3"/>
    </row>
    <row r="14" spans="1:9" ht="12.75">
      <c r="A14" s="12" t="s">
        <v>62</v>
      </c>
      <c r="B14" s="163"/>
      <c r="C14" s="163"/>
      <c r="D14" s="163"/>
      <c r="E14" s="111"/>
      <c r="F14" s="163"/>
      <c r="G14" s="163"/>
      <c r="H14" s="163"/>
      <c r="I14" s="3"/>
    </row>
    <row r="15" spans="1:9" ht="12.75">
      <c r="A15" s="16" t="s">
        <v>63</v>
      </c>
      <c r="B15" s="166">
        <v>37440</v>
      </c>
      <c r="C15" s="166">
        <v>43062</v>
      </c>
      <c r="D15" s="166">
        <v>34600</v>
      </c>
      <c r="E15" s="167">
        <v>20</v>
      </c>
      <c r="F15" s="166">
        <f>$E15*B15/1000</f>
        <v>748.8</v>
      </c>
      <c r="G15" s="166">
        <f>$E15*C15/1000</f>
        <v>861.24</v>
      </c>
      <c r="H15" s="166">
        <f>$E15*D15/1000</f>
        <v>692</v>
      </c>
      <c r="I15" s="3"/>
    </row>
    <row r="16" spans="1:9" ht="12.75">
      <c r="A16" s="12" t="s">
        <v>64</v>
      </c>
      <c r="B16" s="163"/>
      <c r="C16" s="163"/>
      <c r="D16" s="163"/>
      <c r="E16" s="111"/>
      <c r="F16" s="163"/>
      <c r="G16" s="163"/>
      <c r="H16" s="163"/>
      <c r="I16" s="3"/>
    </row>
    <row r="17" spans="1:9" ht="12.75">
      <c r="A17" s="14" t="s">
        <v>65</v>
      </c>
      <c r="B17" s="163">
        <v>4519718</v>
      </c>
      <c r="C17" s="163">
        <v>4950617</v>
      </c>
      <c r="D17" s="163">
        <v>5033862</v>
      </c>
      <c r="E17" s="111">
        <v>0.8</v>
      </c>
      <c r="F17" s="163">
        <f aca="true" t="shared" si="1" ref="F17:H19">$E17*B17/1000</f>
        <v>3615.7744000000002</v>
      </c>
      <c r="G17" s="163">
        <f t="shared" si="1"/>
        <v>3960.4936000000002</v>
      </c>
      <c r="H17" s="163">
        <f t="shared" si="1"/>
        <v>4027.0896000000002</v>
      </c>
      <c r="I17" s="3"/>
    </row>
    <row r="18" spans="1:9" ht="12.75">
      <c r="A18" s="14" t="s">
        <v>66</v>
      </c>
      <c r="B18" s="163">
        <v>13114326</v>
      </c>
      <c r="C18" s="163">
        <v>13679494</v>
      </c>
      <c r="D18" s="163">
        <v>13977897</v>
      </c>
      <c r="E18" s="111">
        <v>1.25</v>
      </c>
      <c r="F18" s="163">
        <f t="shared" si="1"/>
        <v>16392.9075</v>
      </c>
      <c r="G18" s="163">
        <f t="shared" si="1"/>
        <v>17099.3675</v>
      </c>
      <c r="H18" s="163">
        <f t="shared" si="1"/>
        <v>17472.37125</v>
      </c>
      <c r="I18" s="3"/>
    </row>
    <row r="19" spans="1:9" ht="12.75">
      <c r="A19" s="14" t="s">
        <v>60</v>
      </c>
      <c r="B19" s="163">
        <v>1118097</v>
      </c>
      <c r="C19" s="163">
        <v>1269402</v>
      </c>
      <c r="D19" s="163">
        <v>1243751</v>
      </c>
      <c r="E19" s="111">
        <v>1.5</v>
      </c>
      <c r="F19" s="163">
        <f t="shared" si="1"/>
        <v>1677.1455</v>
      </c>
      <c r="G19" s="163">
        <f t="shared" si="1"/>
        <v>1904.103</v>
      </c>
      <c r="H19" s="163">
        <f t="shared" si="1"/>
        <v>1865.6265</v>
      </c>
      <c r="I19" s="3"/>
    </row>
    <row r="20" spans="1:9" ht="12.75">
      <c r="A20" s="14"/>
      <c r="B20" s="163"/>
      <c r="C20" s="163"/>
      <c r="D20" s="163"/>
      <c r="E20" s="111"/>
      <c r="F20" s="163"/>
      <c r="G20" s="163"/>
      <c r="H20" s="163"/>
      <c r="I20" s="3"/>
    </row>
    <row r="21" spans="1:9" ht="12.75">
      <c r="A21" s="27" t="s">
        <v>61</v>
      </c>
      <c r="B21" s="164">
        <f>SUM(B17:B19)</f>
        <v>18752141</v>
      </c>
      <c r="C21" s="164">
        <f>SUM(C17:C19)</f>
        <v>19899513</v>
      </c>
      <c r="D21" s="164">
        <f>SUM(D17:D19)</f>
        <v>20255510</v>
      </c>
      <c r="E21" s="165" t="s">
        <v>124</v>
      </c>
      <c r="F21" s="164">
        <f>SUM(F17:F19)</f>
        <v>21685.827400000002</v>
      </c>
      <c r="G21" s="164">
        <f>SUM(G17:G19)</f>
        <v>22963.9641</v>
      </c>
      <c r="H21" s="164">
        <f>SUM(H17:H19)</f>
        <v>23365.087349999998</v>
      </c>
      <c r="I21" s="3"/>
    </row>
    <row r="22" spans="1:9" ht="12.75">
      <c r="A22" s="12" t="s">
        <v>67</v>
      </c>
      <c r="B22" s="163"/>
      <c r="C22" s="163"/>
      <c r="D22" s="163"/>
      <c r="E22" s="111"/>
      <c r="F22" s="163"/>
      <c r="G22" s="163"/>
      <c r="H22" s="163"/>
      <c r="I22" s="3"/>
    </row>
    <row r="23" spans="1:9" ht="12.75">
      <c r="A23" s="14" t="s">
        <v>68</v>
      </c>
      <c r="B23" s="163">
        <v>1077482</v>
      </c>
      <c r="C23" s="163">
        <v>1127633</v>
      </c>
      <c r="D23" s="163">
        <v>1314134</v>
      </c>
      <c r="E23" s="111">
        <v>0.4</v>
      </c>
      <c r="F23" s="163">
        <f aca="true" t="shared" si="2" ref="F23:H25">$E23*B23/1000</f>
        <v>430.99280000000005</v>
      </c>
      <c r="G23" s="163">
        <f t="shared" si="2"/>
        <v>451.0532</v>
      </c>
      <c r="H23" s="163">
        <f t="shared" si="2"/>
        <v>525.6536</v>
      </c>
      <c r="I23" s="3"/>
    </row>
    <row r="24" spans="1:9" ht="12.75">
      <c r="A24" s="14" t="s">
        <v>69</v>
      </c>
      <c r="B24" s="163">
        <v>293937</v>
      </c>
      <c r="C24" s="163">
        <v>388102</v>
      </c>
      <c r="D24" s="163">
        <v>326242</v>
      </c>
      <c r="E24" s="111">
        <v>0.6</v>
      </c>
      <c r="F24" s="163">
        <f t="shared" si="2"/>
        <v>176.36219999999997</v>
      </c>
      <c r="G24" s="163">
        <f t="shared" si="2"/>
        <v>232.8612</v>
      </c>
      <c r="H24" s="163">
        <f t="shared" si="2"/>
        <v>195.74519999999998</v>
      </c>
      <c r="I24" s="3"/>
    </row>
    <row r="25" spans="1:9" ht="12.75">
      <c r="A25" s="14" t="s">
        <v>60</v>
      </c>
      <c r="B25" s="163">
        <v>234206</v>
      </c>
      <c r="C25" s="163">
        <v>294736</v>
      </c>
      <c r="D25" s="163">
        <v>280178</v>
      </c>
      <c r="E25" s="111">
        <v>1</v>
      </c>
      <c r="F25" s="163">
        <f t="shared" si="2"/>
        <v>234.206</v>
      </c>
      <c r="G25" s="163">
        <f t="shared" si="2"/>
        <v>294.736</v>
      </c>
      <c r="H25" s="163">
        <f t="shared" si="2"/>
        <v>280.178</v>
      </c>
      <c r="I25" s="3"/>
    </row>
    <row r="26" spans="1:9" ht="12.75">
      <c r="A26" s="14"/>
      <c r="B26" s="163"/>
      <c r="C26" s="163"/>
      <c r="D26" s="163"/>
      <c r="E26" s="111"/>
      <c r="F26" s="163"/>
      <c r="G26" s="163"/>
      <c r="H26" s="163"/>
      <c r="I26" s="3"/>
    </row>
    <row r="27" spans="1:9" ht="13.5" thickBot="1">
      <c r="A27" s="107" t="s">
        <v>61</v>
      </c>
      <c r="B27" s="168">
        <f>SUM(B23:B25)</f>
        <v>1605625</v>
      </c>
      <c r="C27" s="168">
        <f>SUM(C23:C25)</f>
        <v>1810471</v>
      </c>
      <c r="D27" s="168">
        <f>SUM(D23:D25)</f>
        <v>1920554</v>
      </c>
      <c r="E27" s="169" t="s">
        <v>124</v>
      </c>
      <c r="F27" s="168">
        <f>SUM(F23:F25)</f>
        <v>841.561</v>
      </c>
      <c r="G27" s="168">
        <f>SUM(G23:G25)</f>
        <v>978.6504</v>
      </c>
      <c r="H27" s="168">
        <f>SUM(H23:H25)</f>
        <v>1001.5767999999999</v>
      </c>
      <c r="I27" s="3"/>
    </row>
  </sheetData>
  <mergeCells count="4">
    <mergeCell ref="B5:D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1"/>
  <dimension ref="A1:J23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2" customWidth="1"/>
    <col min="7" max="16384" width="11.421875" style="2" customWidth="1"/>
  </cols>
  <sheetData>
    <row r="1" spans="1:10" s="63" customFormat="1" ht="18">
      <c r="A1" s="194" t="s">
        <v>125</v>
      </c>
      <c r="B1" s="194"/>
      <c r="C1" s="194"/>
      <c r="D1" s="194"/>
      <c r="E1" s="194"/>
      <c r="F1" s="194"/>
      <c r="G1" s="62"/>
      <c r="H1" s="62"/>
      <c r="I1" s="62"/>
      <c r="J1" s="62"/>
    </row>
    <row r="3" spans="1:10" ht="15">
      <c r="A3" s="193" t="s">
        <v>187</v>
      </c>
      <c r="B3" s="193"/>
      <c r="C3" s="193"/>
      <c r="D3" s="193"/>
      <c r="E3" s="193"/>
      <c r="F3" s="193"/>
      <c r="G3" s="65"/>
      <c r="H3" s="65"/>
      <c r="I3" s="65"/>
      <c r="J3" s="65"/>
    </row>
    <row r="4" spans="1:10" ht="14.2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6" ht="12.75">
      <c r="A5" s="51"/>
      <c r="B5" s="200" t="s">
        <v>169</v>
      </c>
      <c r="C5" s="205"/>
      <c r="D5" s="205"/>
      <c r="E5" s="205"/>
      <c r="F5" s="205"/>
    </row>
    <row r="6" spans="1:6" ht="12.75">
      <c r="A6" s="52" t="s">
        <v>147</v>
      </c>
      <c r="B6" s="200" t="s">
        <v>119</v>
      </c>
      <c r="C6" s="205"/>
      <c r="D6" s="205"/>
      <c r="E6" s="206"/>
      <c r="F6" s="53" t="s">
        <v>170</v>
      </c>
    </row>
    <row r="7" spans="1:6" ht="13.5" thickBot="1">
      <c r="A7" s="52"/>
      <c r="B7" s="24" t="s">
        <v>171</v>
      </c>
      <c r="C7" s="24" t="s">
        <v>172</v>
      </c>
      <c r="D7" s="24" t="s">
        <v>173</v>
      </c>
      <c r="E7" s="24" t="s">
        <v>174</v>
      </c>
      <c r="F7" s="60" t="s">
        <v>175</v>
      </c>
    </row>
    <row r="8" spans="1:6" ht="12.75">
      <c r="A8" s="172">
        <v>1985</v>
      </c>
      <c r="B8" s="173">
        <v>49321</v>
      </c>
      <c r="C8" s="173">
        <v>53361</v>
      </c>
      <c r="D8" s="173">
        <v>8125</v>
      </c>
      <c r="E8" s="174">
        <v>569</v>
      </c>
      <c r="F8" s="175">
        <v>512</v>
      </c>
    </row>
    <row r="9" spans="1:6" ht="12.75">
      <c r="A9" s="170">
        <v>1986</v>
      </c>
      <c r="B9" s="54">
        <v>54335</v>
      </c>
      <c r="C9" s="54">
        <v>80639</v>
      </c>
      <c r="D9" s="54">
        <v>5607</v>
      </c>
      <c r="E9" s="54">
        <v>1760</v>
      </c>
      <c r="F9" s="55">
        <v>731</v>
      </c>
    </row>
    <row r="10" spans="1:6" ht="12.75">
      <c r="A10" s="170">
        <v>1987</v>
      </c>
      <c r="B10" s="54">
        <v>58939</v>
      </c>
      <c r="C10" s="54">
        <v>84324</v>
      </c>
      <c r="D10" s="54">
        <v>5327</v>
      </c>
      <c r="E10" s="54">
        <v>2840</v>
      </c>
      <c r="F10" s="55">
        <v>564</v>
      </c>
    </row>
    <row r="11" spans="1:6" ht="12.75">
      <c r="A11" s="170">
        <v>1988</v>
      </c>
      <c r="B11" s="54">
        <v>47251</v>
      </c>
      <c r="C11" s="54">
        <v>69481</v>
      </c>
      <c r="D11" s="54">
        <v>6414</v>
      </c>
      <c r="E11" s="54">
        <v>1116</v>
      </c>
      <c r="F11" s="55">
        <v>188</v>
      </c>
    </row>
    <row r="12" spans="1:6" ht="12.75">
      <c r="A12" s="170">
        <v>1989</v>
      </c>
      <c r="B12" s="54">
        <v>49765</v>
      </c>
      <c r="C12" s="54">
        <v>64864</v>
      </c>
      <c r="D12" s="54">
        <v>6748</v>
      </c>
      <c r="E12" s="54">
        <v>3165</v>
      </c>
      <c r="F12" s="55">
        <v>611</v>
      </c>
    </row>
    <row r="13" spans="1:6" ht="12.75">
      <c r="A13" s="170">
        <v>1990</v>
      </c>
      <c r="B13" s="54">
        <v>47945</v>
      </c>
      <c r="C13" s="54">
        <v>49699</v>
      </c>
      <c r="D13" s="54">
        <v>5809</v>
      </c>
      <c r="E13" s="54">
        <v>4032</v>
      </c>
      <c r="F13" s="55">
        <v>596</v>
      </c>
    </row>
    <row r="14" spans="1:6" ht="12.75">
      <c r="A14" s="170">
        <v>1991</v>
      </c>
      <c r="B14" s="54">
        <v>43595</v>
      </c>
      <c r="C14" s="54">
        <v>46179</v>
      </c>
      <c r="D14" s="54">
        <v>1913</v>
      </c>
      <c r="E14" s="54">
        <v>1791</v>
      </c>
      <c r="F14" s="55">
        <v>967</v>
      </c>
    </row>
    <row r="15" spans="1:6" ht="12.75">
      <c r="A15" s="170">
        <v>1992</v>
      </c>
      <c r="B15" s="54">
        <v>35170</v>
      </c>
      <c r="C15" s="54">
        <v>30455</v>
      </c>
      <c r="D15" s="54">
        <v>1711</v>
      </c>
      <c r="E15" s="54">
        <v>1175</v>
      </c>
      <c r="F15" s="55">
        <v>928</v>
      </c>
    </row>
    <row r="16" spans="1:6" ht="12.75">
      <c r="A16" s="170">
        <v>1993</v>
      </c>
      <c r="B16" s="54">
        <v>37592</v>
      </c>
      <c r="C16" s="54">
        <v>19984</v>
      </c>
      <c r="D16" s="54">
        <v>1059</v>
      </c>
      <c r="E16" s="56">
        <v>854</v>
      </c>
      <c r="F16" s="55">
        <v>768</v>
      </c>
    </row>
    <row r="17" spans="1:6" ht="12.75">
      <c r="A17" s="170">
        <v>1994</v>
      </c>
      <c r="B17" s="54">
        <v>59634</v>
      </c>
      <c r="C17" s="54">
        <v>24891</v>
      </c>
      <c r="D17" s="54">
        <v>2136</v>
      </c>
      <c r="E17" s="54">
        <v>2072</v>
      </c>
      <c r="F17" s="55">
        <v>160</v>
      </c>
    </row>
    <row r="18" spans="1:6" ht="12.75">
      <c r="A18" s="170">
        <v>1995</v>
      </c>
      <c r="B18" s="54">
        <v>49990</v>
      </c>
      <c r="C18" s="54">
        <v>27157</v>
      </c>
      <c r="D18" s="54">
        <v>2315</v>
      </c>
      <c r="E18" s="56">
        <v>976</v>
      </c>
      <c r="F18" s="55">
        <v>138</v>
      </c>
    </row>
    <row r="19" spans="1:6" ht="12.75">
      <c r="A19" s="170">
        <v>1996</v>
      </c>
      <c r="B19" s="54">
        <v>63708</v>
      </c>
      <c r="C19" s="54">
        <v>29389</v>
      </c>
      <c r="D19" s="54">
        <v>1582</v>
      </c>
      <c r="E19" s="56">
        <v>883</v>
      </c>
      <c r="F19" s="55">
        <v>404</v>
      </c>
    </row>
    <row r="20" spans="1:9" ht="12.75">
      <c r="A20" s="170">
        <v>1997</v>
      </c>
      <c r="B20" s="5">
        <v>75927.10963</v>
      </c>
      <c r="C20" s="5">
        <v>26903.0595</v>
      </c>
      <c r="D20" s="6">
        <v>2107</v>
      </c>
      <c r="E20" s="5">
        <v>1114</v>
      </c>
      <c r="F20" s="7">
        <v>277.07936</v>
      </c>
      <c r="G20" s="57"/>
      <c r="H20" s="58"/>
      <c r="I20" s="58"/>
    </row>
    <row r="21" spans="1:6" ht="13.5" thickBot="1">
      <c r="A21" s="176">
        <v>1998</v>
      </c>
      <c r="B21" s="177">
        <v>71415.66614</v>
      </c>
      <c r="C21" s="177">
        <v>29246.089</v>
      </c>
      <c r="D21" s="178">
        <v>2231</v>
      </c>
      <c r="E21" s="179">
        <v>168</v>
      </c>
      <c r="F21" s="180">
        <v>103.0227</v>
      </c>
    </row>
    <row r="22" spans="1:4" ht="12.75">
      <c r="A22" s="59"/>
      <c r="D22" s="57"/>
    </row>
    <row r="23" spans="1:4" ht="12.75">
      <c r="A23" s="59"/>
      <c r="D23" s="57"/>
    </row>
  </sheetData>
  <mergeCells count="4">
    <mergeCell ref="A1:F1"/>
    <mergeCell ref="A3:F3"/>
    <mergeCell ref="B5:F5"/>
    <mergeCell ref="B6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J2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2" customWidth="1"/>
    <col min="7" max="16384" width="11.421875" style="2" customWidth="1"/>
  </cols>
  <sheetData>
    <row r="1" spans="1:10" s="63" customFormat="1" ht="18">
      <c r="A1" s="194" t="s">
        <v>125</v>
      </c>
      <c r="B1" s="194"/>
      <c r="C1" s="194"/>
      <c r="D1" s="194"/>
      <c r="E1" s="194"/>
      <c r="F1" s="194"/>
      <c r="G1" s="62"/>
      <c r="H1" s="62"/>
      <c r="I1" s="62"/>
      <c r="J1" s="62"/>
    </row>
    <row r="3" spans="1:6" ht="15">
      <c r="A3" s="193" t="s">
        <v>188</v>
      </c>
      <c r="B3" s="193"/>
      <c r="C3" s="193"/>
      <c r="D3" s="193"/>
      <c r="E3" s="193"/>
      <c r="F3" s="193"/>
    </row>
    <row r="4" ht="12.75">
      <c r="A4" s="59"/>
    </row>
    <row r="5" spans="1:6" ht="12.75">
      <c r="A5" s="51"/>
      <c r="B5" s="200" t="s">
        <v>176</v>
      </c>
      <c r="C5" s="205"/>
      <c r="D5" s="205"/>
      <c r="E5" s="205"/>
      <c r="F5" s="205"/>
    </row>
    <row r="6" spans="1:6" ht="12.75">
      <c r="A6" s="52" t="s">
        <v>147</v>
      </c>
      <c r="B6" s="200" t="s">
        <v>119</v>
      </c>
      <c r="C6" s="205"/>
      <c r="D6" s="205"/>
      <c r="E6" s="206"/>
      <c r="F6" s="60" t="s">
        <v>170</v>
      </c>
    </row>
    <row r="7" spans="1:6" ht="13.5" thickBot="1">
      <c r="A7" s="52"/>
      <c r="B7" s="171" t="s">
        <v>171</v>
      </c>
      <c r="C7" s="171" t="s">
        <v>172</v>
      </c>
      <c r="D7" s="171" t="s">
        <v>173</v>
      </c>
      <c r="E7" s="171" t="s">
        <v>174</v>
      </c>
      <c r="F7" s="60" t="s">
        <v>175</v>
      </c>
    </row>
    <row r="8" spans="1:6" ht="12.75">
      <c r="A8" s="172">
        <v>1985</v>
      </c>
      <c r="B8" s="173">
        <v>3084</v>
      </c>
      <c r="C8" s="174">
        <v>144</v>
      </c>
      <c r="D8" s="174">
        <v>259</v>
      </c>
      <c r="E8" s="174">
        <v>44</v>
      </c>
      <c r="F8" s="181">
        <v>1778</v>
      </c>
    </row>
    <row r="9" spans="1:6" ht="12.75">
      <c r="A9" s="170">
        <v>1986</v>
      </c>
      <c r="B9" s="54">
        <v>9755</v>
      </c>
      <c r="C9" s="56">
        <v>494</v>
      </c>
      <c r="D9" s="56">
        <v>111</v>
      </c>
      <c r="E9" s="56">
        <v>62</v>
      </c>
      <c r="F9" s="61">
        <v>1013</v>
      </c>
    </row>
    <row r="10" spans="1:6" ht="12.75">
      <c r="A10" s="170">
        <v>1987</v>
      </c>
      <c r="B10" s="54">
        <v>15962</v>
      </c>
      <c r="C10" s="54">
        <v>1047</v>
      </c>
      <c r="D10" s="56">
        <v>170</v>
      </c>
      <c r="E10" s="56">
        <v>26</v>
      </c>
      <c r="F10" s="61">
        <v>1126</v>
      </c>
    </row>
    <row r="11" spans="1:6" ht="12.75">
      <c r="A11" s="170">
        <v>1988</v>
      </c>
      <c r="B11" s="54">
        <v>17784</v>
      </c>
      <c r="C11" s="54">
        <v>1582</v>
      </c>
      <c r="D11" s="56">
        <v>350</v>
      </c>
      <c r="E11" s="56">
        <v>11</v>
      </c>
      <c r="F11" s="55">
        <v>371</v>
      </c>
    </row>
    <row r="12" spans="1:6" ht="12.75">
      <c r="A12" s="170">
        <v>1989</v>
      </c>
      <c r="B12" s="54">
        <v>11816</v>
      </c>
      <c r="C12" s="54">
        <v>2179</v>
      </c>
      <c r="D12" s="56">
        <v>449</v>
      </c>
      <c r="E12" s="56">
        <v>11</v>
      </c>
      <c r="F12" s="55">
        <v>132</v>
      </c>
    </row>
    <row r="13" spans="1:6" ht="12.75">
      <c r="A13" s="170">
        <v>1990</v>
      </c>
      <c r="B13" s="54">
        <v>12521</v>
      </c>
      <c r="C13" s="54">
        <v>2821</v>
      </c>
      <c r="D13" s="56">
        <v>422</v>
      </c>
      <c r="E13" s="56">
        <v>208</v>
      </c>
      <c r="F13" s="55">
        <v>83</v>
      </c>
    </row>
    <row r="14" spans="1:6" ht="12.75">
      <c r="A14" s="170">
        <v>1991</v>
      </c>
      <c r="B14" s="54">
        <v>13737</v>
      </c>
      <c r="C14" s="54">
        <v>3840</v>
      </c>
      <c r="D14" s="56">
        <v>476</v>
      </c>
      <c r="E14" s="56">
        <v>259</v>
      </c>
      <c r="F14" s="55">
        <v>37</v>
      </c>
    </row>
    <row r="15" spans="1:6" ht="12.75">
      <c r="A15" s="170">
        <v>1992</v>
      </c>
      <c r="B15" s="54">
        <v>22276</v>
      </c>
      <c r="C15" s="54">
        <v>3858</v>
      </c>
      <c r="D15" s="56">
        <v>355</v>
      </c>
      <c r="E15" s="56">
        <v>113</v>
      </c>
      <c r="F15" s="55">
        <v>105</v>
      </c>
    </row>
    <row r="16" spans="1:6" ht="12.75">
      <c r="A16" s="170">
        <v>1993</v>
      </c>
      <c r="B16" s="54">
        <v>22383</v>
      </c>
      <c r="C16" s="54">
        <v>6093</v>
      </c>
      <c r="D16" s="56">
        <v>258</v>
      </c>
      <c r="E16" s="56">
        <v>155</v>
      </c>
      <c r="F16" s="55">
        <v>25</v>
      </c>
    </row>
    <row r="17" spans="1:6" ht="12.75">
      <c r="A17" s="170">
        <v>1994</v>
      </c>
      <c r="B17" s="54">
        <v>18884</v>
      </c>
      <c r="C17" s="54">
        <v>6219</v>
      </c>
      <c r="D17" s="56">
        <v>625</v>
      </c>
      <c r="E17" s="56">
        <v>267</v>
      </c>
      <c r="F17" s="55">
        <v>104</v>
      </c>
    </row>
    <row r="18" spans="1:6" ht="12.75">
      <c r="A18" s="170">
        <v>1995</v>
      </c>
      <c r="B18" s="54">
        <v>22599</v>
      </c>
      <c r="C18" s="54">
        <v>7820</v>
      </c>
      <c r="D18" s="56">
        <v>793</v>
      </c>
      <c r="E18" s="56">
        <v>307</v>
      </c>
      <c r="F18" s="55">
        <v>264</v>
      </c>
    </row>
    <row r="19" spans="1:6" ht="12.75">
      <c r="A19" s="170">
        <v>1996</v>
      </c>
      <c r="B19" s="54">
        <v>23948</v>
      </c>
      <c r="C19" s="54">
        <v>8475</v>
      </c>
      <c r="D19" s="56">
        <v>478</v>
      </c>
      <c r="E19" s="56">
        <v>242</v>
      </c>
      <c r="F19" s="55">
        <v>79</v>
      </c>
    </row>
    <row r="20" spans="1:6" ht="12.75">
      <c r="A20" s="170">
        <v>1997</v>
      </c>
      <c r="B20" s="5">
        <v>30077.1215</v>
      </c>
      <c r="C20" s="5">
        <v>9566.6542</v>
      </c>
      <c r="D20" s="8">
        <v>432</v>
      </c>
      <c r="E20" s="8">
        <v>191</v>
      </c>
      <c r="F20" s="9">
        <v>97</v>
      </c>
    </row>
    <row r="21" spans="1:6" ht="13.5" thickBot="1">
      <c r="A21" s="176">
        <v>1998</v>
      </c>
      <c r="B21" s="177">
        <v>27218.231</v>
      </c>
      <c r="C21" s="177">
        <v>9069.569000000001</v>
      </c>
      <c r="D21" s="179">
        <v>518</v>
      </c>
      <c r="E21" s="179">
        <v>425</v>
      </c>
      <c r="F21" s="182">
        <v>160</v>
      </c>
    </row>
  </sheetData>
  <mergeCells count="4">
    <mergeCell ref="B5:F5"/>
    <mergeCell ref="B6:E6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2001-11-12T14:39:31Z</cp:lastPrinted>
  <dcterms:created xsi:type="dcterms:W3CDTF">2000-01-05T09:14:08Z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