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9180" windowHeight="5010" activeTab="0"/>
  </bookViews>
  <sheets>
    <sheet name="23.2" sheetId="1" r:id="rId1"/>
  </sheets>
  <externalReferences>
    <externalReference r:id="rId4"/>
    <externalReference r:id="rId5"/>
    <externalReference r:id="rId6"/>
    <externalReference r:id="rId7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Imprimir_área_IM">'[3]GANADE15'!$A$35:$AG$39</definedName>
    <definedName name="p421">'[4]CARNE1'!$B$44</definedName>
    <definedName name="p431" hidden="1">'[4]CARNE7'!$G$11:$G$93</definedName>
    <definedName name="PP1">'[3]GANADE1'!$B$77</definedName>
    <definedName name="PP10" hidden="1">'[1]19.14-15'!#REF!</definedName>
    <definedName name="PP11" hidden="1">'[1]19.14-15'!#REF!</definedName>
    <definedName name="PP12" hidden="1">'[1]19.14-15'!$C$34:$C$37</definedName>
    <definedName name="PP13" hidden="1">'[1]19.14-15'!$C$34:$C$37</definedName>
    <definedName name="PP14" hidden="1">'[1]19.14-15'!$C$34:$C$37</definedName>
    <definedName name="PP15" hidden="1">'[1]19.14-15'!#REF!</definedName>
    <definedName name="PP16" hidden="1">'[1]19.14-15'!#REF!</definedName>
    <definedName name="PP17" hidden="1">'[1]19.14-15'!#REF!</definedName>
    <definedName name="PP18" hidden="1">'[1]19.14-15'!$D$34:$D$37</definedName>
    <definedName name="PP19" hidden="1">'[1]19.14-15'!$D$34:$D$37</definedName>
    <definedName name="PP2">'[1]19.22'!#REF!</definedName>
    <definedName name="PP20" hidden="1">'[1]19.14-15'!$D$34:$D$37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25" hidden="1">'[1]19.14-15'!#REF!</definedName>
    <definedName name="PP26" hidden="1">'[1]19.14-15'!#REF!</definedName>
    <definedName name="PP3">'[3]GANADE1'!$B$79</definedName>
    <definedName name="pp4">'[3]GANADE1'!$B$75</definedName>
    <definedName name="PP5">'[1]19.11-12'!$B$53</definedName>
    <definedName name="PP6" hidden="1">'[1]19.14-15'!$B$34:$B$37</definedName>
    <definedName name="PP7" hidden="1">'[1]19.14-15'!$B$34:$B$37</definedName>
    <definedName name="PP8" hidden="1">'[1]19.14-15'!$B$34:$B$37</definedName>
    <definedName name="PP9" hidden="1">'[1]19.14-15'!#REF!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<sst xmlns="http://schemas.openxmlformats.org/spreadsheetml/2006/main" count="119" uniqueCount="55">
  <si>
    <t>Comunidades Autónomas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</si>
  <si>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</si>
  <si>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</si>
  <si>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</si>
  <si>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</si>
  <si>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</si>
  <si>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</si>
  <si>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</si>
  <si>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</si>
  <si>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</si>
  <si>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</si>
  <si>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</si>
  <si>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</si>
  <si>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</si>
  <si>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</si>
  <si>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</si>
  <si>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</si>
  <si>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</si>
  <si>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</si>
  <si>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</si>
  <si>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</si>
  <si>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</si>
  <si>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</si>
  <si>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</si>
  <si>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</si>
  <si>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</si>
  <si>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</si>
  <si>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</si>
  <si>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</si>
  <si>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</si>
  <si>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</si>
  <si>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</si>
  <si>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</si>
  <si>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</si>
  <si>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</si>
  <si>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</si>
  <si>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</si>
  <si>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</si>
  <si>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</si>
  <si>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</si>
  <si>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</si>
  <si>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</si>
  <si>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</si>
  <si>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</si>
  <si>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</si>
  <si>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Total</t>
  </si>
  <si>
    <t>Lana blanca</t>
  </si>
  <si>
    <t>Lana negra</t>
  </si>
  <si>
    <t>Fina</t>
  </si>
  <si>
    <t>Entrefina</t>
  </si>
  <si>
    <t>Basta</t>
  </si>
  <si>
    <t>–</t>
  </si>
  <si>
    <t>LANA Y PIELES</t>
  </si>
  <si>
    <t xml:space="preserve"> 23.2.  LANA: Análisis provincial del número de animales esquilados, 1998</t>
  </si>
  <si>
    <t>Provincias y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</si>
</sst>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#,##0.00_);\(#,##0.00\)"/>
    <numFmt numFmtId="175" formatCode="#,##0.0__"/>
    <numFmt numFmtId="176" formatCode="#,##0.00__"/>
    <numFmt numFmtId="177" formatCode="#,##0.0_);\(#,##0.0\)"/>
    <numFmt numFmtId="178" formatCode="0.0"/>
    <numFmt numFmtId="179" formatCode="0.00000_)"/>
    <numFmt numFmtId="180" formatCode="0_)"/>
    <numFmt numFmtId="181" formatCode="#,##0.0"/>
    <numFmt numFmtId="182" formatCode="#,##0.__"/>
    <numFmt numFmtId="183" formatCode="dd/mm/yy_)"/>
    <numFmt numFmtId="184" formatCode="General_)"/>
    <numFmt numFmtId="185" formatCode="0.0_)"/>
    <numFmt numFmtId="186" formatCode="0.#"/>
    <numFmt numFmtId="187" formatCode="#.0"/>
    <numFmt numFmtId="188" formatCode="0.0__"/>
    <numFmt numFmtId="189" formatCode="0_ ;\-0\ 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#,##0.00000_);\(#,##0.00000\)"/>
    <numFmt numFmtId="199" formatCode="0.0000000_)"/>
    <numFmt numFmtId="200" formatCode="0.0000_)"/>
    <numFmt numFmtId="201" formatCode="#,##0.0000_);\(#,##0.0000\)"/>
    <numFmt numFmtId="202" formatCode="0.00_)"/>
    <numFmt numFmtId="203" formatCode="#,##0_______);\(#,##0\)"/>
    <numFmt numFmtId="204" formatCode="#,##0_______________);\(#,##0\)"/>
    <numFmt numFmtId="205" formatCode="#,##0__________\);\(#,##0\)"/>
    <numFmt numFmtId="206" formatCode="#,##0__________;\(#,##0\)"/>
    <numFmt numFmtId="207" formatCode="#,##0____________;\(#,##0\)"/>
    <numFmt numFmtId="208" formatCode="#,##0______________;\(#,##0\)"/>
    <numFmt numFmtId="209" formatCode="#,##0______________\);\(#,##0\)"/>
    <numFmt numFmtId="210" formatCode="#,##0______;\(#,##0\)"/>
    <numFmt numFmtId="211" formatCode="#,##0.0_____;\(###0.0\)"/>
    <numFmt numFmtId="212" formatCode="#,##0.0_____;"/>
    <numFmt numFmtId="213" formatCode="#,##0__\);\(#,##0\)"/>
    <numFmt numFmtId="214" formatCode="#,##0.0_______;"/>
    <numFmt numFmtId="215" formatCode="#,##0___);\(#,##0\)"/>
    <numFmt numFmtId="216" formatCode="0.00__"/>
    <numFmt numFmtId="217" formatCode="#,##0____"/>
    <numFmt numFmtId="218" formatCode="#,##0.0____"/>
    <numFmt numFmtId="219" formatCode="#,##0.0__;"/>
    <numFmt numFmtId="220" formatCode="#,##0.000_);\(#,##0.000\)"/>
    <numFmt numFmtId="221" formatCode="#,##0____\);\(#,##0\)"/>
    <numFmt numFmtId="222" formatCode="#,##0____;\(#,##0\)"/>
    <numFmt numFmtId="223" formatCode="#,##0.00_);\(#,##0.000\)"/>
    <numFmt numFmtId="224" formatCode="#,##0______"/>
    <numFmt numFmtId="225" formatCode="#,##0.0_);\(#,##0\)"/>
    <numFmt numFmtId="226" formatCode="##,#0_________;\(#,##0\)"/>
    <numFmt numFmtId="227" formatCode="#,##0________"/>
    <numFmt numFmtId="228" formatCode="#,##0________________"/>
    <numFmt numFmtId="229" formatCode="#,##0.00____;\(#,##0\)"/>
    <numFmt numFmtId="230" formatCode="#,##0.000____;\(#,##0\)"/>
    <numFmt numFmtId="231" formatCode="#,##0.0____;\(#,##0\)"/>
    <numFmt numFmtId="232" formatCode="0.000__"/>
    <numFmt numFmtId="233" formatCode="#,##0.000__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0" fontId="0" fillId="0" borderId="0">
      <alignment/>
      <protection/>
    </xf>
    <xf numFmtId="172" fontId="5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2" borderId="2" xfId="0" applyFont="1" applyFill="1" applyBorder="1" applyAlignment="1">
      <alignment/>
    </xf>
    <xf numFmtId="173" fontId="0" fillId="2" borderId="1" xfId="0" applyNumberFormat="1" applyFont="1" applyFill="1" applyBorder="1" applyAlignment="1">
      <alignment horizontal="right"/>
    </xf>
    <xf numFmtId="173" fontId="0" fillId="2" borderId="9" xfId="0" applyNumberFormat="1" applyFont="1" applyFill="1" applyBorder="1" applyAlignment="1" applyProtection="1" quotePrefix="1">
      <alignment horizontal="right"/>
      <protection/>
    </xf>
    <xf numFmtId="173" fontId="0" fillId="2" borderId="9" xfId="0" applyNumberFormat="1" applyFont="1" applyFill="1" applyBorder="1" applyAlignment="1" applyProtection="1">
      <alignment horizontal="right"/>
      <protection/>
    </xf>
    <xf numFmtId="173" fontId="0" fillId="2" borderId="2" xfId="0" applyNumberFormat="1" applyFont="1" applyFill="1" applyBorder="1" applyAlignment="1" applyProtection="1" quotePrefix="1">
      <alignment horizontal="right"/>
      <protection/>
    </xf>
    <xf numFmtId="173" fontId="0" fillId="2" borderId="2" xfId="0" applyNumberFormat="1" applyFont="1" applyFill="1" applyBorder="1" applyAlignment="1" applyProtection="1">
      <alignment horizontal="right"/>
      <protection/>
    </xf>
    <xf numFmtId="173" fontId="1" fillId="2" borderId="9" xfId="0" applyNumberFormat="1" applyFont="1" applyFill="1" applyBorder="1" applyAlignment="1" applyProtection="1">
      <alignment horizontal="right"/>
      <protection/>
    </xf>
    <xf numFmtId="173" fontId="1" fillId="2" borderId="2" xfId="0" applyNumberFormat="1" applyFont="1" applyFill="1" applyBorder="1" applyAlignment="1" applyProtection="1">
      <alignment horizontal="right"/>
      <protection/>
    </xf>
    <xf numFmtId="173" fontId="1" fillId="2" borderId="1" xfId="0" applyNumberFormat="1" applyFont="1" applyFill="1" applyBorder="1" applyAlignment="1">
      <alignment horizontal="right"/>
    </xf>
    <xf numFmtId="173" fontId="1" fillId="2" borderId="9" xfId="0" applyNumberFormat="1" applyFont="1" applyFill="1" applyBorder="1" applyAlignment="1" applyProtection="1" quotePrefix="1">
      <alignment horizontal="right"/>
      <protection/>
    </xf>
    <xf numFmtId="173" fontId="1" fillId="2" borderId="2" xfId="0" applyNumberFormat="1" applyFont="1" applyFill="1" applyBorder="1" applyAlignment="1" applyProtection="1" quotePrefix="1">
      <alignment horizontal="right"/>
      <protection/>
    </xf>
    <xf numFmtId="173" fontId="1" fillId="2" borderId="1" xfId="0" applyNumberFormat="1" applyFont="1" applyFill="1" applyBorder="1" applyAlignment="1" quotePrefix="1">
      <alignment horizontal="right"/>
    </xf>
    <xf numFmtId="173" fontId="0" fillId="2" borderId="9" xfId="0" applyNumberFormat="1" applyFont="1" applyFill="1" applyBorder="1" applyAlignment="1">
      <alignment horizontal="right"/>
    </xf>
    <xf numFmtId="173" fontId="0" fillId="2" borderId="2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173" fontId="0" fillId="2" borderId="11" xfId="0" applyNumberFormat="1" applyFont="1" applyFill="1" applyBorder="1" applyAlignment="1" applyProtection="1">
      <alignment horizontal="right"/>
      <protection/>
    </xf>
    <xf numFmtId="173" fontId="0" fillId="2" borderId="10" xfId="0" applyNumberFormat="1" applyFont="1" applyFill="1" applyBorder="1" applyAlignment="1" applyProtection="1">
      <alignment horizontal="right"/>
      <protection/>
    </xf>
    <xf numFmtId="173" fontId="0" fillId="2" borderId="12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/>
    </xf>
    <xf numFmtId="173" fontId="1" fillId="2" borderId="14" xfId="0" applyNumberFormat="1" applyFont="1" applyFill="1" applyBorder="1" applyAlignment="1">
      <alignment horizontal="right"/>
    </xf>
    <xf numFmtId="173" fontId="1" fillId="2" borderId="13" xfId="0" applyNumberFormat="1" applyFont="1" applyFill="1" applyBorder="1" applyAlignment="1">
      <alignment horizontal="right"/>
    </xf>
    <xf numFmtId="173" fontId="1" fillId="2" borderId="15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se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J86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2" customWidth="1"/>
    <col min="2" max="6" width="17.7109375" style="2" customWidth="1"/>
    <col min="7" max="16384" width="11.421875" style="2" customWidth="1"/>
  </cols>
  <sheetData>
    <row r="1" spans="1:6" s="14" customFormat="1" ht="18">
      <c r="A1" s="42" t="s">
        <v>52</v>
      </c>
      <c r="B1" s="42"/>
      <c r="C1" s="42"/>
      <c r="D1" s="42"/>
      <c r="E1" s="42"/>
      <c r="F1" s="42"/>
    </row>
    <row r="3" spans="1:10" ht="15">
      <c r="A3" s="43" t="s">
        <v>53</v>
      </c>
      <c r="B3" s="43"/>
      <c r="C3" s="43"/>
      <c r="D3" s="43"/>
      <c r="E3" s="43"/>
      <c r="F3" s="43"/>
      <c r="G3" s="15"/>
      <c r="H3" s="15"/>
      <c r="I3" s="15"/>
      <c r="J3" s="15"/>
    </row>
    <row r="4" spans="1:10" ht="14.25">
      <c r="A4" s="15"/>
      <c r="B4" s="15"/>
      <c r="C4" s="15"/>
      <c r="D4" s="15"/>
      <c r="E4" s="15"/>
      <c r="F4" s="15"/>
      <c r="G4" s="16"/>
      <c r="H4" s="15"/>
      <c r="I4" s="15"/>
      <c r="J4" s="15"/>
    </row>
    <row r="5" spans="1:7" ht="12.75">
      <c r="A5" s="6" t="s">
        <v>54</v>
      </c>
      <c r="B5" s="7"/>
      <c r="C5" s="7" t="s">
        <v>46</v>
      </c>
      <c r="D5" s="8"/>
      <c r="E5" s="9"/>
      <c r="F5" s="10"/>
      <c r="G5" s="3"/>
    </row>
    <row r="6" spans="1:7" ht="12.75">
      <c r="A6" s="11" t="s">
        <v>0</v>
      </c>
      <c r="B6" s="12"/>
      <c r="C6" s="13"/>
      <c r="D6" s="11"/>
      <c r="E6" s="12" t="s">
        <v>47</v>
      </c>
      <c r="F6" s="4" t="s">
        <v>45</v>
      </c>
      <c r="G6" s="3"/>
    </row>
    <row r="7" spans="1:7" ht="13.5" thickBot="1">
      <c r="A7" s="11"/>
      <c r="B7" s="12" t="s">
        <v>48</v>
      </c>
      <c r="C7" s="31" t="s">
        <v>49</v>
      </c>
      <c r="D7" s="11" t="s">
        <v>50</v>
      </c>
      <c r="E7" s="32"/>
      <c r="F7" s="33"/>
      <c r="G7" s="3"/>
    </row>
    <row r="8" spans="1:7" ht="12.75">
      <c r="A8" s="34" t="s">
        <v>1</v>
      </c>
      <c r="B8" s="35">
        <v>200</v>
      </c>
      <c r="C8" s="35">
        <v>5360</v>
      </c>
      <c r="D8" s="35">
        <v>35700</v>
      </c>
      <c r="E8" s="36">
        <v>3200</v>
      </c>
      <c r="F8" s="37">
        <f>SUM(B8:E8)</f>
        <v>44460</v>
      </c>
      <c r="G8" s="3"/>
    </row>
    <row r="9" spans="1:7" ht="12.75">
      <c r="A9" s="5" t="s">
        <v>2</v>
      </c>
      <c r="B9" s="19" t="s">
        <v>51</v>
      </c>
      <c r="C9" s="20">
        <v>7412</v>
      </c>
      <c r="D9" s="20">
        <v>60917</v>
      </c>
      <c r="E9" s="21" t="s">
        <v>51</v>
      </c>
      <c r="F9" s="18">
        <f>SUM(B9:E9)</f>
        <v>68329</v>
      </c>
      <c r="G9" s="3"/>
    </row>
    <row r="10" spans="1:7" ht="12.75">
      <c r="A10" s="5" t="s">
        <v>3</v>
      </c>
      <c r="B10" s="19" t="s">
        <v>51</v>
      </c>
      <c r="C10" s="21" t="s">
        <v>51</v>
      </c>
      <c r="D10" s="20">
        <v>85000</v>
      </c>
      <c r="E10" s="22">
        <v>1100</v>
      </c>
      <c r="F10" s="18">
        <f>SUM(B10:E10)</f>
        <v>86100</v>
      </c>
      <c r="G10" s="3"/>
    </row>
    <row r="11" spans="1:7" ht="12.75">
      <c r="A11" s="5" t="s">
        <v>4</v>
      </c>
      <c r="B11" s="19" t="s">
        <v>51</v>
      </c>
      <c r="C11" s="20">
        <v>2281</v>
      </c>
      <c r="D11" s="20">
        <v>51302</v>
      </c>
      <c r="E11" s="22">
        <v>3420</v>
      </c>
      <c r="F11" s="18">
        <f>SUM(B11:E11)</f>
        <v>57003</v>
      </c>
      <c r="G11" s="3"/>
    </row>
    <row r="12" spans="1:7" ht="12.75">
      <c r="A12" s="17" t="str">
        <f>UPPER(" Galicia")</f>
        <v> GALICIA</v>
      </c>
      <c r="B12" s="23">
        <f>SUM(B8:B11)</f>
        <v>200</v>
      </c>
      <c r="C12" s="23">
        <f>SUM(C8:C11)</f>
        <v>15053</v>
      </c>
      <c r="D12" s="23">
        <f>SUM(D8:D11)</f>
        <v>232919</v>
      </c>
      <c r="E12" s="24">
        <f>SUM(E8:E11)</f>
        <v>7720</v>
      </c>
      <c r="F12" s="25">
        <f>SUM(F8:F11)</f>
        <v>255892</v>
      </c>
      <c r="G12" s="3"/>
    </row>
    <row r="13" spans="1:7" ht="12.75">
      <c r="A13" s="5"/>
      <c r="B13" s="20"/>
      <c r="C13" s="20"/>
      <c r="D13" s="20"/>
      <c r="E13" s="22"/>
      <c r="F13" s="18"/>
      <c r="G13" s="3"/>
    </row>
    <row r="14" spans="1:7" ht="12.75">
      <c r="A14" s="17" t="str">
        <f>UPPER(" P. de Asturias")</f>
        <v> P. DE ASTURIAS</v>
      </c>
      <c r="B14" s="26" t="s">
        <v>51</v>
      </c>
      <c r="C14" s="27" t="s">
        <v>51</v>
      </c>
      <c r="D14" s="23">
        <v>77104</v>
      </c>
      <c r="E14" s="27" t="s">
        <v>51</v>
      </c>
      <c r="F14" s="25">
        <f>SUM(B14:E14)</f>
        <v>77104</v>
      </c>
      <c r="G14" s="3"/>
    </row>
    <row r="15" spans="1:7" ht="12.75">
      <c r="A15" s="5"/>
      <c r="B15" s="20"/>
      <c r="C15" s="20"/>
      <c r="D15" s="20"/>
      <c r="E15" s="22"/>
      <c r="F15" s="18"/>
      <c r="G15" s="3"/>
    </row>
    <row r="16" spans="1:7" ht="12.75">
      <c r="A16" s="17" t="str">
        <f>UPPER(" Cantabria")</f>
        <v> CANTABRIA</v>
      </c>
      <c r="B16" s="26" t="s">
        <v>51</v>
      </c>
      <c r="C16" s="27" t="s">
        <v>51</v>
      </c>
      <c r="D16" s="23">
        <v>70384</v>
      </c>
      <c r="E16" s="24">
        <v>150</v>
      </c>
      <c r="F16" s="25">
        <f>SUM(B16:E16)</f>
        <v>70534</v>
      </c>
      <c r="G16" s="3"/>
    </row>
    <row r="17" spans="1:7" ht="12.75">
      <c r="A17" s="5"/>
      <c r="B17" s="20"/>
      <c r="C17" s="20"/>
      <c r="D17" s="20"/>
      <c r="E17" s="22"/>
      <c r="F17" s="18"/>
      <c r="G17" s="3"/>
    </row>
    <row r="18" spans="1:7" ht="12.75">
      <c r="A18" s="5" t="s">
        <v>5</v>
      </c>
      <c r="B18" s="19" t="s">
        <v>51</v>
      </c>
      <c r="C18" s="20">
        <v>22794</v>
      </c>
      <c r="D18" s="20">
        <v>69631</v>
      </c>
      <c r="E18" s="21" t="s">
        <v>51</v>
      </c>
      <c r="F18" s="18">
        <f>SUM(B18:E18)</f>
        <v>92425</v>
      </c>
      <c r="G18" s="3"/>
    </row>
    <row r="19" spans="1:7" ht="12.75">
      <c r="A19" s="5" t="s">
        <v>6</v>
      </c>
      <c r="B19" s="19" t="s">
        <v>51</v>
      </c>
      <c r="C19" s="21" t="s">
        <v>51</v>
      </c>
      <c r="D19" s="20">
        <v>151631</v>
      </c>
      <c r="E19" s="21" t="s">
        <v>51</v>
      </c>
      <c r="F19" s="18">
        <f>SUM(B19:E19)</f>
        <v>151631</v>
      </c>
      <c r="G19" s="3"/>
    </row>
    <row r="20" spans="1:7" ht="12.75">
      <c r="A20" s="5" t="s">
        <v>7</v>
      </c>
      <c r="B20" s="19" t="s">
        <v>51</v>
      </c>
      <c r="C20" s="21" t="s">
        <v>51</v>
      </c>
      <c r="D20" s="20">
        <v>61233</v>
      </c>
      <c r="E20" s="21" t="s">
        <v>51</v>
      </c>
      <c r="F20" s="18">
        <f>SUM(B20:E20)</f>
        <v>61233</v>
      </c>
      <c r="G20" s="3"/>
    </row>
    <row r="21" spans="1:7" ht="12.75">
      <c r="A21" s="17" t="str">
        <f>UPPER(" País Vasco")</f>
        <v> PAÍS VASCO</v>
      </c>
      <c r="B21" s="26" t="s">
        <v>51</v>
      </c>
      <c r="C21" s="23">
        <f>SUM(C18:C20)</f>
        <v>22794</v>
      </c>
      <c r="D21" s="23">
        <f>SUM(D18:D20)</f>
        <v>282495</v>
      </c>
      <c r="E21" s="27" t="s">
        <v>51</v>
      </c>
      <c r="F21" s="25">
        <f>SUM(F18:F20)</f>
        <v>305289</v>
      </c>
      <c r="G21" s="3"/>
    </row>
    <row r="22" spans="1:7" ht="12.75">
      <c r="A22" s="5"/>
      <c r="B22" s="20"/>
      <c r="C22" s="20"/>
      <c r="D22" s="20"/>
      <c r="E22" s="22"/>
      <c r="F22" s="18"/>
      <c r="G22" s="3"/>
    </row>
    <row r="23" spans="1:7" ht="12.75">
      <c r="A23" s="17" t="str">
        <f>UPPER(" Navarra")</f>
        <v> NAVARRA</v>
      </c>
      <c r="B23" s="26" t="s">
        <v>51</v>
      </c>
      <c r="C23" s="23">
        <v>257127</v>
      </c>
      <c r="D23" s="23">
        <v>555998</v>
      </c>
      <c r="E23" s="27" t="s">
        <v>51</v>
      </c>
      <c r="F23" s="25">
        <f>SUM(B23:E23)</f>
        <v>813125</v>
      </c>
      <c r="G23" s="3"/>
    </row>
    <row r="24" spans="1:7" ht="12.75">
      <c r="A24" s="5"/>
      <c r="B24" s="20"/>
      <c r="C24" s="20"/>
      <c r="D24" s="20"/>
      <c r="E24" s="22"/>
      <c r="F24" s="18"/>
      <c r="G24" s="3"/>
    </row>
    <row r="25" spans="1:7" ht="12.75">
      <c r="A25" s="17" t="str">
        <f>UPPER(" La Rioja")</f>
        <v> LA RIOJA</v>
      </c>
      <c r="B25" s="23">
        <v>600</v>
      </c>
      <c r="C25" s="23">
        <v>173478</v>
      </c>
      <c r="D25" s="23">
        <v>14850</v>
      </c>
      <c r="E25" s="24">
        <v>8350</v>
      </c>
      <c r="F25" s="25">
        <f>SUM(B25:E25)</f>
        <v>197278</v>
      </c>
      <c r="G25" s="3"/>
    </row>
    <row r="26" spans="1:7" ht="12.75">
      <c r="A26" s="5"/>
      <c r="B26" s="20"/>
      <c r="C26" s="20"/>
      <c r="D26" s="20"/>
      <c r="E26" s="22"/>
      <c r="F26" s="18"/>
      <c r="G26" s="3"/>
    </row>
    <row r="27" spans="1:7" ht="12.75">
      <c r="A27" s="5" t="s">
        <v>8</v>
      </c>
      <c r="B27" s="20">
        <v>36200</v>
      </c>
      <c r="C27" s="20">
        <v>748911</v>
      </c>
      <c r="D27" s="21" t="s">
        <v>51</v>
      </c>
      <c r="E27" s="22">
        <v>2240</v>
      </c>
      <c r="F27" s="18">
        <f>SUM(B27:E27)</f>
        <v>787351</v>
      </c>
      <c r="G27" s="3"/>
    </row>
    <row r="28" spans="1:7" ht="12.75">
      <c r="A28" s="5" t="s">
        <v>9</v>
      </c>
      <c r="B28" s="20">
        <v>22049</v>
      </c>
      <c r="C28" s="20">
        <v>755422</v>
      </c>
      <c r="D28" s="20">
        <v>23500</v>
      </c>
      <c r="E28" s="22">
        <v>13888</v>
      </c>
      <c r="F28" s="18">
        <f>SUM(B28:E28)</f>
        <v>814859</v>
      </c>
      <c r="G28" s="3"/>
    </row>
    <row r="29" spans="1:7" ht="12.75">
      <c r="A29" s="5" t="s">
        <v>10</v>
      </c>
      <c r="B29" s="19" t="s">
        <v>51</v>
      </c>
      <c r="C29" s="20">
        <v>904704</v>
      </c>
      <c r="D29" s="21" t="s">
        <v>51</v>
      </c>
      <c r="E29" s="22">
        <v>25890</v>
      </c>
      <c r="F29" s="18">
        <f>SUM(B29:E29)</f>
        <v>930594</v>
      </c>
      <c r="G29" s="3"/>
    </row>
    <row r="30" spans="1:7" ht="12.75">
      <c r="A30" s="17" t="str">
        <f>UPPER(" Aragón")</f>
        <v> ARAGÓN</v>
      </c>
      <c r="B30" s="23">
        <f>SUM(B27:B29)</f>
        <v>58249</v>
      </c>
      <c r="C30" s="23">
        <f>SUM(C27:C29)</f>
        <v>2409037</v>
      </c>
      <c r="D30" s="23">
        <f>SUM(D27:D29)</f>
        <v>23500</v>
      </c>
      <c r="E30" s="24">
        <f>SUM(E27:E29)</f>
        <v>42018</v>
      </c>
      <c r="F30" s="25">
        <f>SUM(F27:F29)</f>
        <v>2532804</v>
      </c>
      <c r="G30" s="3"/>
    </row>
    <row r="31" spans="1:7" ht="12.75">
      <c r="A31" s="5"/>
      <c r="B31" s="20"/>
      <c r="C31" s="20"/>
      <c r="D31" s="20"/>
      <c r="E31" s="22"/>
      <c r="F31" s="18"/>
      <c r="G31" s="3"/>
    </row>
    <row r="32" spans="1:7" ht="12.75">
      <c r="A32" s="5" t="s">
        <v>11</v>
      </c>
      <c r="B32" s="19" t="s">
        <v>51</v>
      </c>
      <c r="C32" s="20">
        <v>200980</v>
      </c>
      <c r="D32" s="20">
        <v>6326</v>
      </c>
      <c r="E32" s="22">
        <v>3585</v>
      </c>
      <c r="F32" s="18">
        <f>SUM(B32:E32)</f>
        <v>210891</v>
      </c>
      <c r="G32" s="3"/>
    </row>
    <row r="33" spans="1:7" ht="12.75">
      <c r="A33" s="5" t="s">
        <v>12</v>
      </c>
      <c r="B33" s="19" t="s">
        <v>51</v>
      </c>
      <c r="C33" s="20">
        <v>138000</v>
      </c>
      <c r="D33" s="21" t="s">
        <v>51</v>
      </c>
      <c r="E33" s="21" t="s">
        <v>51</v>
      </c>
      <c r="F33" s="18">
        <f>SUM(B33:E33)</f>
        <v>138000</v>
      </c>
      <c r="G33" s="3"/>
    </row>
    <row r="34" spans="1:7" ht="12.75">
      <c r="A34" s="5" t="s">
        <v>13</v>
      </c>
      <c r="B34" s="19" t="s">
        <v>51</v>
      </c>
      <c r="C34" s="20">
        <v>265383</v>
      </c>
      <c r="D34" s="21" t="s">
        <v>51</v>
      </c>
      <c r="E34" s="22">
        <v>5400</v>
      </c>
      <c r="F34" s="18">
        <f>SUM(B34:E34)</f>
        <v>270783</v>
      </c>
      <c r="G34" s="3"/>
    </row>
    <row r="35" spans="1:7" ht="12.75">
      <c r="A35" s="5" t="s">
        <v>14</v>
      </c>
      <c r="B35" s="19" t="s">
        <v>51</v>
      </c>
      <c r="C35" s="20">
        <v>67669</v>
      </c>
      <c r="D35" s="20">
        <v>32023</v>
      </c>
      <c r="E35" s="22">
        <v>180</v>
      </c>
      <c r="F35" s="18">
        <f>SUM(B35:E35)</f>
        <v>99872</v>
      </c>
      <c r="G35" s="3"/>
    </row>
    <row r="36" spans="1:7" ht="12.75">
      <c r="A36" s="17" t="str">
        <f>UPPER(" Cataluña")</f>
        <v> CATALUÑA</v>
      </c>
      <c r="B36" s="26" t="s">
        <v>51</v>
      </c>
      <c r="C36" s="23">
        <f>SUM(C32:C35)</f>
        <v>672032</v>
      </c>
      <c r="D36" s="23">
        <f>SUM(D32:D35)</f>
        <v>38349</v>
      </c>
      <c r="E36" s="24">
        <f>SUM(E32:E35)</f>
        <v>9165</v>
      </c>
      <c r="F36" s="25">
        <f>SUM(F32:F35)</f>
        <v>719546</v>
      </c>
      <c r="G36" s="3"/>
    </row>
    <row r="37" spans="1:7" ht="12.75">
      <c r="A37" s="5"/>
      <c r="B37" s="20"/>
      <c r="C37" s="20"/>
      <c r="D37" s="20"/>
      <c r="E37" s="22"/>
      <c r="F37" s="18"/>
      <c r="G37" s="3"/>
    </row>
    <row r="38" spans="1:7" ht="12.75">
      <c r="A38" s="17" t="str">
        <f>UPPER(" Baleares")</f>
        <v> BALEARES</v>
      </c>
      <c r="B38" s="26" t="s">
        <v>51</v>
      </c>
      <c r="C38" s="23">
        <v>309815</v>
      </c>
      <c r="D38" s="27" t="s">
        <v>51</v>
      </c>
      <c r="E38" s="27" t="s">
        <v>51</v>
      </c>
      <c r="F38" s="25">
        <f>SUM(B38:E38)</f>
        <v>309815</v>
      </c>
      <c r="G38" s="3"/>
    </row>
    <row r="39" spans="1:7" ht="12.75">
      <c r="A39" s="5"/>
      <c r="B39" s="20"/>
      <c r="C39" s="20"/>
      <c r="D39" s="20"/>
      <c r="E39" s="22"/>
      <c r="F39" s="18"/>
      <c r="G39" s="3"/>
    </row>
    <row r="40" spans="1:7" ht="12.75">
      <c r="A40" s="5" t="s">
        <v>15</v>
      </c>
      <c r="B40" s="20">
        <v>15000</v>
      </c>
      <c r="C40" s="20">
        <v>210663</v>
      </c>
      <c r="D40" s="20">
        <v>35197</v>
      </c>
      <c r="E40" s="22">
        <v>5000</v>
      </c>
      <c r="F40" s="18">
        <f aca="true" t="shared" si="0" ref="F40:F48">SUM(B40:E40)</f>
        <v>265860</v>
      </c>
      <c r="G40" s="3"/>
    </row>
    <row r="41" spans="1:7" ht="12.75">
      <c r="A41" s="5" t="s">
        <v>16</v>
      </c>
      <c r="B41" s="19" t="s">
        <v>51</v>
      </c>
      <c r="C41" s="20">
        <v>78768</v>
      </c>
      <c r="D41" s="20">
        <v>346100</v>
      </c>
      <c r="E41" s="22">
        <v>267</v>
      </c>
      <c r="F41" s="18">
        <f t="shared" si="0"/>
        <v>425135</v>
      </c>
      <c r="G41" s="3"/>
    </row>
    <row r="42" spans="1:7" ht="12.75">
      <c r="A42" s="5" t="s">
        <v>17</v>
      </c>
      <c r="B42" s="20">
        <v>132000</v>
      </c>
      <c r="C42" s="20">
        <v>5500</v>
      </c>
      <c r="D42" s="20">
        <v>462800</v>
      </c>
      <c r="E42" s="22">
        <v>2300</v>
      </c>
      <c r="F42" s="18">
        <f t="shared" si="0"/>
        <v>602600</v>
      </c>
      <c r="G42" s="3"/>
    </row>
    <row r="43" spans="1:7" ht="12.75">
      <c r="A43" s="5" t="s">
        <v>18</v>
      </c>
      <c r="B43" s="19" t="s">
        <v>51</v>
      </c>
      <c r="C43" s="20">
        <v>9000</v>
      </c>
      <c r="D43" s="20">
        <v>300498</v>
      </c>
      <c r="E43" s="22">
        <v>1350</v>
      </c>
      <c r="F43" s="18">
        <f t="shared" si="0"/>
        <v>310848</v>
      </c>
      <c r="G43" s="3"/>
    </row>
    <row r="44" spans="1:7" ht="12.75">
      <c r="A44" s="5" t="s">
        <v>19</v>
      </c>
      <c r="B44" s="19" t="s">
        <v>51</v>
      </c>
      <c r="C44" s="20">
        <v>371661</v>
      </c>
      <c r="D44" s="20">
        <v>156995</v>
      </c>
      <c r="E44" s="22">
        <v>3072</v>
      </c>
      <c r="F44" s="18">
        <f t="shared" si="0"/>
        <v>531728</v>
      </c>
      <c r="G44" s="3"/>
    </row>
    <row r="45" spans="1:7" ht="12.75">
      <c r="A45" s="5" t="s">
        <v>20</v>
      </c>
      <c r="B45" s="20">
        <v>89272</v>
      </c>
      <c r="C45" s="20">
        <v>182603</v>
      </c>
      <c r="D45" s="20">
        <v>121735</v>
      </c>
      <c r="E45" s="22">
        <v>12174</v>
      </c>
      <c r="F45" s="18">
        <f t="shared" si="0"/>
        <v>405784</v>
      </c>
      <c r="G45" s="3"/>
    </row>
    <row r="46" spans="1:7" ht="12.75">
      <c r="A46" s="5" t="s">
        <v>21</v>
      </c>
      <c r="B46" s="20">
        <v>36129</v>
      </c>
      <c r="C46" s="20">
        <v>389935</v>
      </c>
      <c r="D46" s="20">
        <v>7920</v>
      </c>
      <c r="E46" s="22">
        <v>15258</v>
      </c>
      <c r="F46" s="18">
        <f t="shared" si="0"/>
        <v>449242</v>
      </c>
      <c r="G46" s="3"/>
    </row>
    <row r="47" spans="1:7" ht="12.75">
      <c r="A47" s="5" t="s">
        <v>22</v>
      </c>
      <c r="B47" s="19" t="s">
        <v>51</v>
      </c>
      <c r="C47" s="20">
        <v>98249</v>
      </c>
      <c r="D47" s="20">
        <v>323887</v>
      </c>
      <c r="E47" s="22">
        <v>5328</v>
      </c>
      <c r="F47" s="18">
        <f t="shared" si="0"/>
        <v>427464</v>
      </c>
      <c r="G47" s="3"/>
    </row>
    <row r="48" spans="1:7" ht="12.75">
      <c r="A48" s="5" t="s">
        <v>23</v>
      </c>
      <c r="B48" s="19" t="s">
        <v>51</v>
      </c>
      <c r="C48" s="20">
        <v>247300</v>
      </c>
      <c r="D48" s="20">
        <v>390034</v>
      </c>
      <c r="E48" s="22">
        <v>17200</v>
      </c>
      <c r="F48" s="18">
        <f t="shared" si="0"/>
        <v>654534</v>
      </c>
      <c r="G48" s="3"/>
    </row>
    <row r="49" spans="1:7" ht="12.75">
      <c r="A49" s="17" t="str">
        <f>UPPER(" Castilla y León")</f>
        <v> CASTILLA Y LEÓN</v>
      </c>
      <c r="B49" s="23">
        <f>SUM(B40:B48)</f>
        <v>272401</v>
      </c>
      <c r="C49" s="23">
        <f>SUM(C40:C48)</f>
        <v>1593679</v>
      </c>
      <c r="D49" s="23">
        <f>SUM(D40:D48)</f>
        <v>2145166</v>
      </c>
      <c r="E49" s="24">
        <f>SUM(E40:E48)</f>
        <v>61949</v>
      </c>
      <c r="F49" s="25">
        <f>SUM(F40:F48)</f>
        <v>4073195</v>
      </c>
      <c r="G49" s="3"/>
    </row>
    <row r="50" spans="1:7" ht="12.75">
      <c r="A50" s="5"/>
      <c r="B50" s="20"/>
      <c r="C50" s="20"/>
      <c r="D50" s="20"/>
      <c r="E50" s="22"/>
      <c r="F50" s="18"/>
      <c r="G50" s="3"/>
    </row>
    <row r="51" spans="1:7" ht="12.75">
      <c r="A51" s="17" t="str">
        <f>UPPER(" Madrid")</f>
        <v> MADRID</v>
      </c>
      <c r="B51" s="23">
        <v>12251</v>
      </c>
      <c r="C51" s="23">
        <v>141979</v>
      </c>
      <c r="D51" s="23">
        <v>24221</v>
      </c>
      <c r="E51" s="27" t="s">
        <v>51</v>
      </c>
      <c r="F51" s="25">
        <f>SUM(B51:E51)</f>
        <v>178451</v>
      </c>
      <c r="G51" s="3"/>
    </row>
    <row r="52" spans="1:7" ht="12.75">
      <c r="A52" s="5"/>
      <c r="B52" s="20"/>
      <c r="C52" s="20"/>
      <c r="D52" s="20"/>
      <c r="E52" s="22"/>
      <c r="F52" s="18"/>
      <c r="G52" s="3"/>
    </row>
    <row r="53" spans="1:7" ht="12.75">
      <c r="A53" s="5" t="s">
        <v>24</v>
      </c>
      <c r="B53" s="19" t="s">
        <v>51</v>
      </c>
      <c r="C53" s="20">
        <v>614622</v>
      </c>
      <c r="D53" s="21" t="s">
        <v>51</v>
      </c>
      <c r="E53" s="22">
        <v>12544</v>
      </c>
      <c r="F53" s="18">
        <f>SUM(B53:E53)</f>
        <v>627166</v>
      </c>
      <c r="G53" s="3"/>
    </row>
    <row r="54" spans="1:7" ht="12.75">
      <c r="A54" s="5" t="s">
        <v>25</v>
      </c>
      <c r="B54" s="20">
        <v>221000</v>
      </c>
      <c r="C54" s="20">
        <v>671861</v>
      </c>
      <c r="D54" s="21" t="s">
        <v>51</v>
      </c>
      <c r="E54" s="22">
        <v>7880</v>
      </c>
      <c r="F54" s="18">
        <f>SUM(B54:E54)</f>
        <v>900741</v>
      </c>
      <c r="G54" s="3"/>
    </row>
    <row r="55" spans="1:7" ht="12.75">
      <c r="A55" s="5" t="s">
        <v>26</v>
      </c>
      <c r="B55" s="20">
        <v>40000</v>
      </c>
      <c r="C55" s="20">
        <v>402765</v>
      </c>
      <c r="D55" s="21" t="s">
        <v>51</v>
      </c>
      <c r="E55" s="22">
        <v>11418</v>
      </c>
      <c r="F55" s="18">
        <f>SUM(B55:E55)</f>
        <v>454183</v>
      </c>
      <c r="G55" s="3"/>
    </row>
    <row r="56" spans="1:7" ht="12.75">
      <c r="A56" s="5" t="s">
        <v>27</v>
      </c>
      <c r="B56" s="19" t="s">
        <v>51</v>
      </c>
      <c r="C56" s="20">
        <v>311000</v>
      </c>
      <c r="D56" s="20">
        <v>43000</v>
      </c>
      <c r="E56" s="22">
        <v>7068</v>
      </c>
      <c r="F56" s="18">
        <f>SUM(B56:E56)</f>
        <v>361068</v>
      </c>
      <c r="G56" s="3"/>
    </row>
    <row r="57" spans="1:7" ht="12.75">
      <c r="A57" s="5" t="s">
        <v>28</v>
      </c>
      <c r="B57" s="20">
        <v>17856</v>
      </c>
      <c r="C57" s="20">
        <v>423392</v>
      </c>
      <c r="D57" s="20">
        <v>4464</v>
      </c>
      <c r="E57" s="22">
        <v>670</v>
      </c>
      <c r="F57" s="18">
        <f>SUM(B57:E57)</f>
        <v>446382</v>
      </c>
      <c r="G57" s="3"/>
    </row>
    <row r="58" spans="1:7" ht="12.75">
      <c r="A58" s="17" t="str">
        <f>UPPER(" Castilla-La Mancha")</f>
        <v> CASTILLA-LA MANCHA</v>
      </c>
      <c r="B58" s="23">
        <f>SUM(B53:B57)</f>
        <v>278856</v>
      </c>
      <c r="C58" s="23">
        <f>SUM(C53:C57)</f>
        <v>2423640</v>
      </c>
      <c r="D58" s="23">
        <f>SUM(D53:D57)</f>
        <v>47464</v>
      </c>
      <c r="E58" s="24">
        <f>SUM(E53:E57)</f>
        <v>39580</v>
      </c>
      <c r="F58" s="25">
        <f>SUM(F53:F57)</f>
        <v>2789540</v>
      </c>
      <c r="G58" s="3"/>
    </row>
    <row r="59" spans="1:7" ht="12.75">
      <c r="A59" s="5"/>
      <c r="B59" s="20"/>
      <c r="C59" s="20"/>
      <c r="D59" s="20"/>
      <c r="E59" s="22"/>
      <c r="F59" s="18"/>
      <c r="G59" s="3"/>
    </row>
    <row r="60" spans="1:7" ht="12.75">
      <c r="A60" s="5" t="s">
        <v>29</v>
      </c>
      <c r="B60" s="19" t="s">
        <v>51</v>
      </c>
      <c r="C60" s="20">
        <v>105291</v>
      </c>
      <c r="D60" s="21" t="s">
        <v>51</v>
      </c>
      <c r="E60" s="21" t="s">
        <v>51</v>
      </c>
      <c r="F60" s="18">
        <f>SUM(B60:E60)</f>
        <v>105291</v>
      </c>
      <c r="G60" s="3"/>
    </row>
    <row r="61" spans="1:7" ht="12.75">
      <c r="A61" s="5" t="s">
        <v>30</v>
      </c>
      <c r="B61" s="19" t="s">
        <v>51</v>
      </c>
      <c r="C61" s="20">
        <v>149025</v>
      </c>
      <c r="D61" s="21" t="s">
        <v>51</v>
      </c>
      <c r="E61" s="22">
        <v>4035</v>
      </c>
      <c r="F61" s="18">
        <f>SUM(B61:E61)</f>
        <v>153060</v>
      </c>
      <c r="G61" s="3"/>
    </row>
    <row r="62" spans="1:7" ht="12.75">
      <c r="A62" s="5" t="s">
        <v>31</v>
      </c>
      <c r="B62" s="20">
        <v>9680</v>
      </c>
      <c r="C62" s="20">
        <v>105411</v>
      </c>
      <c r="D62" s="20">
        <v>29911</v>
      </c>
      <c r="E62" s="22">
        <v>1200</v>
      </c>
      <c r="F62" s="18">
        <f>SUM(B62:E62)</f>
        <v>146202</v>
      </c>
      <c r="G62" s="3"/>
    </row>
    <row r="63" spans="1:7" ht="12.75">
      <c r="A63" s="17" t="str">
        <f>UPPER(" C. Valenciana")</f>
        <v> C. VALENCIANA</v>
      </c>
      <c r="B63" s="23">
        <f>SUM(B60:B62)</f>
        <v>9680</v>
      </c>
      <c r="C63" s="23">
        <f>SUM(C60:C62)</f>
        <v>359727</v>
      </c>
      <c r="D63" s="23">
        <f>SUM(D60:D62)</f>
        <v>29911</v>
      </c>
      <c r="E63" s="24">
        <f>SUM(E60:E62)</f>
        <v>5235</v>
      </c>
      <c r="F63" s="25">
        <f>SUM(F60:F62)</f>
        <v>404553</v>
      </c>
      <c r="G63" s="3"/>
    </row>
    <row r="64" spans="1:7" ht="12.75">
      <c r="A64" s="5"/>
      <c r="B64" s="20"/>
      <c r="C64" s="20"/>
      <c r="D64" s="20"/>
      <c r="E64" s="22"/>
      <c r="F64" s="18"/>
      <c r="G64" s="3"/>
    </row>
    <row r="65" spans="1:7" ht="12.75">
      <c r="A65" s="17" t="str">
        <f>UPPER(" R. de Murcia")</f>
        <v> R. DE MURCIA</v>
      </c>
      <c r="B65" s="26" t="s">
        <v>51</v>
      </c>
      <c r="C65" s="23">
        <v>438042</v>
      </c>
      <c r="D65" s="23">
        <v>88224</v>
      </c>
      <c r="E65" s="24">
        <v>624</v>
      </c>
      <c r="F65" s="25">
        <f>SUM(B65:E65)</f>
        <v>526890</v>
      </c>
      <c r="G65" s="3"/>
    </row>
    <row r="66" spans="1:7" ht="12.75">
      <c r="A66" s="5"/>
      <c r="B66" s="20"/>
      <c r="C66" s="20"/>
      <c r="D66" s="20"/>
      <c r="E66" s="22"/>
      <c r="F66" s="18"/>
      <c r="G66" s="3"/>
    </row>
    <row r="67" spans="1:7" ht="12.75">
      <c r="A67" s="5" t="s">
        <v>32</v>
      </c>
      <c r="B67" s="20">
        <v>1725295</v>
      </c>
      <c r="C67" s="20">
        <v>168415</v>
      </c>
      <c r="D67" s="20">
        <v>68000</v>
      </c>
      <c r="E67" s="22">
        <v>2200</v>
      </c>
      <c r="F67" s="18">
        <f>SUM(B67:E67)</f>
        <v>1963910</v>
      </c>
      <c r="G67" s="3"/>
    </row>
    <row r="68" spans="1:7" ht="12.75">
      <c r="A68" s="5" t="s">
        <v>33</v>
      </c>
      <c r="B68" s="20">
        <v>363635</v>
      </c>
      <c r="C68" s="20">
        <v>823715</v>
      </c>
      <c r="D68" s="20">
        <v>15580</v>
      </c>
      <c r="E68" s="22">
        <v>9000</v>
      </c>
      <c r="F68" s="18">
        <f>SUM(B68:E68)</f>
        <v>1211930</v>
      </c>
      <c r="G68" s="3"/>
    </row>
    <row r="69" spans="1:7" ht="12.75">
      <c r="A69" s="17" t="str">
        <f>UPPER(" Extremadura")</f>
        <v> EXTREMADURA</v>
      </c>
      <c r="B69" s="23">
        <f>SUM(B67:B68)</f>
        <v>2088930</v>
      </c>
      <c r="C69" s="23">
        <f>SUM(C67:C68)</f>
        <v>992130</v>
      </c>
      <c r="D69" s="23">
        <f>SUM(D67:D68)</f>
        <v>83580</v>
      </c>
      <c r="E69" s="24">
        <f>SUM(E67:E68)</f>
        <v>11200</v>
      </c>
      <c r="F69" s="28">
        <f>SUM(F67:F68)</f>
        <v>3175840</v>
      </c>
      <c r="G69" s="3"/>
    </row>
    <row r="70" spans="1:7" ht="12.75">
      <c r="A70" s="5"/>
      <c r="B70" s="20"/>
      <c r="C70" s="20"/>
      <c r="D70" s="20"/>
      <c r="E70" s="22"/>
      <c r="F70" s="18"/>
      <c r="G70" s="3"/>
    </row>
    <row r="71" spans="1:7" ht="12.75">
      <c r="A71" s="5" t="s">
        <v>34</v>
      </c>
      <c r="B71" s="20">
        <v>32120</v>
      </c>
      <c r="C71" s="20">
        <v>207980</v>
      </c>
      <c r="D71" s="20">
        <v>26760</v>
      </c>
      <c r="E71" s="22">
        <v>806</v>
      </c>
      <c r="F71" s="18">
        <f aca="true" t="shared" si="1" ref="F71:F78">SUM(B71:E71)</f>
        <v>267666</v>
      </c>
      <c r="G71" s="3"/>
    </row>
    <row r="72" spans="1:7" ht="12.75">
      <c r="A72" s="5" t="s">
        <v>35</v>
      </c>
      <c r="B72" s="20">
        <v>2000</v>
      </c>
      <c r="C72" s="20">
        <v>18000</v>
      </c>
      <c r="D72" s="20">
        <v>350</v>
      </c>
      <c r="E72" s="21" t="s">
        <v>51</v>
      </c>
      <c r="F72" s="18">
        <f t="shared" si="1"/>
        <v>20350</v>
      </c>
      <c r="G72" s="3"/>
    </row>
    <row r="73" spans="1:7" ht="12.75">
      <c r="A73" s="5" t="s">
        <v>36</v>
      </c>
      <c r="B73" s="20">
        <v>59703</v>
      </c>
      <c r="C73" s="20">
        <v>388072</v>
      </c>
      <c r="D73" s="20">
        <v>149259</v>
      </c>
      <c r="E73" s="21" t="s">
        <v>51</v>
      </c>
      <c r="F73" s="18">
        <f t="shared" si="1"/>
        <v>597034</v>
      </c>
      <c r="G73" s="3"/>
    </row>
    <row r="74" spans="1:7" ht="12.75">
      <c r="A74" s="5" t="s">
        <v>37</v>
      </c>
      <c r="B74" s="19" t="s">
        <v>51</v>
      </c>
      <c r="C74" s="20">
        <v>245652</v>
      </c>
      <c r="D74" s="20">
        <v>163000</v>
      </c>
      <c r="E74" s="21" t="s">
        <v>51</v>
      </c>
      <c r="F74" s="18">
        <f t="shared" si="1"/>
        <v>408652</v>
      </c>
      <c r="G74" s="3"/>
    </row>
    <row r="75" spans="1:7" ht="12.75">
      <c r="A75" s="5" t="s">
        <v>38</v>
      </c>
      <c r="B75" s="20">
        <v>15000</v>
      </c>
      <c r="C75" s="20">
        <v>213000</v>
      </c>
      <c r="D75" s="20">
        <v>10000</v>
      </c>
      <c r="E75" s="22">
        <v>2000</v>
      </c>
      <c r="F75" s="18">
        <f t="shared" si="1"/>
        <v>240000</v>
      </c>
      <c r="G75" s="3"/>
    </row>
    <row r="76" spans="1:7" ht="12.75">
      <c r="A76" s="5" t="s">
        <v>39</v>
      </c>
      <c r="B76" s="20">
        <v>7093</v>
      </c>
      <c r="C76" s="20">
        <v>283736</v>
      </c>
      <c r="D76" s="20">
        <v>63841</v>
      </c>
      <c r="E76" s="21" t="s">
        <v>51</v>
      </c>
      <c r="F76" s="18">
        <f t="shared" si="1"/>
        <v>354670</v>
      </c>
      <c r="G76" s="3"/>
    </row>
    <row r="77" spans="1:7" ht="12.75">
      <c r="A77" s="5" t="s">
        <v>40</v>
      </c>
      <c r="B77" s="20">
        <v>10000</v>
      </c>
      <c r="C77" s="20">
        <v>141000</v>
      </c>
      <c r="D77" s="20">
        <v>10000</v>
      </c>
      <c r="E77" s="22">
        <v>1000</v>
      </c>
      <c r="F77" s="18">
        <f t="shared" si="1"/>
        <v>162000</v>
      </c>
      <c r="G77" s="3"/>
    </row>
    <row r="78" spans="1:7" ht="12.75">
      <c r="A78" s="5" t="s">
        <v>41</v>
      </c>
      <c r="B78" s="20">
        <v>17500</v>
      </c>
      <c r="C78" s="20">
        <v>92134</v>
      </c>
      <c r="D78" s="20">
        <v>900</v>
      </c>
      <c r="E78" s="22">
        <v>1100</v>
      </c>
      <c r="F78" s="18">
        <f t="shared" si="1"/>
        <v>111634</v>
      </c>
      <c r="G78" s="3"/>
    </row>
    <row r="79" spans="1:7" ht="12.75">
      <c r="A79" s="17" t="str">
        <f>UPPER(" Andalucía")</f>
        <v> ANDALUCÍA</v>
      </c>
      <c r="B79" s="23">
        <f>SUM(B71:B78)</f>
        <v>143416</v>
      </c>
      <c r="C79" s="23">
        <f>SUM(C71:C78)</f>
        <v>1589574</v>
      </c>
      <c r="D79" s="23">
        <f>SUM(D71:D78)</f>
        <v>424110</v>
      </c>
      <c r="E79" s="24">
        <f>SUM(E71:E78)</f>
        <v>4906</v>
      </c>
      <c r="F79" s="25">
        <f>SUM(F71:F78)</f>
        <v>2162006</v>
      </c>
      <c r="G79" s="3"/>
    </row>
    <row r="80" spans="1:7" ht="12.75">
      <c r="A80" s="5"/>
      <c r="B80" s="20"/>
      <c r="C80" s="20"/>
      <c r="D80" s="20"/>
      <c r="E80" s="22"/>
      <c r="F80" s="18"/>
      <c r="G80" s="3"/>
    </row>
    <row r="81" spans="1:7" ht="12.75">
      <c r="A81" s="5" t="s">
        <v>42</v>
      </c>
      <c r="B81" s="19" t="s">
        <v>51</v>
      </c>
      <c r="C81" s="21" t="s">
        <v>51</v>
      </c>
      <c r="D81" s="20">
        <v>21943</v>
      </c>
      <c r="E81" s="21" t="s">
        <v>51</v>
      </c>
      <c r="F81" s="18">
        <f>SUM(B81:E81)</f>
        <v>21943</v>
      </c>
      <c r="G81" s="3"/>
    </row>
    <row r="82" spans="1:7" ht="12.75">
      <c r="A82" s="5" t="s">
        <v>43</v>
      </c>
      <c r="B82" s="19" t="s">
        <v>51</v>
      </c>
      <c r="C82" s="21" t="s">
        <v>51</v>
      </c>
      <c r="D82" s="20">
        <v>10185</v>
      </c>
      <c r="E82" s="22">
        <v>600</v>
      </c>
      <c r="F82" s="18">
        <f>SUM(B82:E82)</f>
        <v>10785</v>
      </c>
      <c r="G82" s="3"/>
    </row>
    <row r="83" spans="1:7" ht="12.75">
      <c r="A83" s="17" t="str">
        <f>UPPER(" Canarias")</f>
        <v> CANARIAS</v>
      </c>
      <c r="B83" s="26" t="s">
        <v>51</v>
      </c>
      <c r="C83" s="27" t="s">
        <v>51</v>
      </c>
      <c r="D83" s="23">
        <f>SUM(D81:D82)</f>
        <v>32128</v>
      </c>
      <c r="E83" s="24">
        <f>SUM(E81:E82)</f>
        <v>600</v>
      </c>
      <c r="F83" s="25">
        <f>SUM(F81:F82)</f>
        <v>32728</v>
      </c>
      <c r="G83" s="3"/>
    </row>
    <row r="84" spans="1:7" ht="12.75">
      <c r="A84" s="5"/>
      <c r="B84" s="29"/>
      <c r="C84" s="29"/>
      <c r="D84" s="29"/>
      <c r="E84" s="30"/>
      <c r="F84" s="18"/>
      <c r="G84" s="3"/>
    </row>
    <row r="85" spans="1:7" ht="13.5" thickBot="1">
      <c r="A85" s="38" t="s">
        <v>44</v>
      </c>
      <c r="B85" s="39">
        <f>SUM(B12,B14,B16,B21,B23,B25,B30,B36,B38,B49,B51,B58,B63,B65,B69,B79,B83)</f>
        <v>2864583</v>
      </c>
      <c r="C85" s="39">
        <f>SUM(C12,C14,C16,C21,C23,C25,C30,C36,C38,C49,C51,C58,C63,C65,C69,C79,C83)</f>
        <v>11398107</v>
      </c>
      <c r="D85" s="39">
        <f>SUM(D12,D14,D16,D21,D23,D25,D30,D36,D38,D49,D51,D58,D63,D65,D69,D79,D83)</f>
        <v>4170403</v>
      </c>
      <c r="E85" s="40">
        <f>SUM(E12,E14,E16,E21,E23,E25,E30,E36,E38,E49,E51,E58,E63,E65,E69,E79,E83)</f>
        <v>191497</v>
      </c>
      <c r="F85" s="41">
        <f>SUM(F12,F14,F16,F21,F23,F25,F30,F36,F38,F49,F51,F58,F63,F65,F69,F79,F83)</f>
        <v>18624590</v>
      </c>
      <c r="G85" s="3"/>
    </row>
    <row r="86" ht="12.75">
      <c r="F86" s="1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2001-11-12T14:39:31Z</cp:lastPrinted>
  <dcterms:created xsi:type="dcterms:W3CDTF">2000-01-05T09:14:08Z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