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firstSheet="50" activeTab="62"/>
  </bookViews>
  <sheets>
    <sheet name="11.1" sheetId="1" r:id="rId1"/>
    <sheet name="11.2" sheetId="2" r:id="rId2"/>
    <sheet name="11.3" sheetId="3" r:id="rId3"/>
    <sheet name="11.4" sheetId="4" r:id="rId4"/>
    <sheet name="11.5" sheetId="5" r:id="rId5"/>
    <sheet name="11.6" sheetId="6" r:id="rId6"/>
    <sheet name="11.7" sheetId="7" r:id="rId7"/>
    <sheet name="11.8" sheetId="8" r:id="rId8"/>
    <sheet name="11.9" sheetId="9" r:id="rId9"/>
    <sheet name="11.10" sheetId="10" r:id="rId10"/>
    <sheet name="11.11" sheetId="11" r:id="rId11"/>
    <sheet name="11.12" sheetId="12" r:id="rId12"/>
    <sheet name="11.13" sheetId="13" r:id="rId13"/>
    <sheet name="11.14" sheetId="14" r:id="rId14"/>
    <sheet name="11.15" sheetId="15" r:id="rId15"/>
    <sheet name="11.16" sheetId="16" r:id="rId16"/>
    <sheet name="11.17" sheetId="17" r:id="rId17"/>
    <sheet name="11.18" sheetId="18" r:id="rId18"/>
    <sheet name="11.19" sheetId="19" r:id="rId19"/>
    <sheet name="11.20" sheetId="20" r:id="rId20"/>
    <sheet name="11.21" sheetId="21" r:id="rId21"/>
    <sheet name="11.22" sheetId="22" r:id="rId22"/>
    <sheet name="11.23" sheetId="23" r:id="rId23"/>
    <sheet name="11.24" sheetId="24" r:id="rId24"/>
    <sheet name="11.25" sheetId="25" r:id="rId25"/>
    <sheet name="11.26" sheetId="26" r:id="rId26"/>
    <sheet name="11.27" sheetId="27" r:id="rId27"/>
    <sheet name="11.28" sheetId="28" r:id="rId28"/>
    <sheet name="11.29" sheetId="29" r:id="rId29"/>
    <sheet name="11.30" sheetId="30" r:id="rId30"/>
    <sheet name="11.31" sheetId="31" r:id="rId31"/>
    <sheet name="11.32" sheetId="32" r:id="rId32"/>
    <sheet name="11.33" sheetId="33" r:id="rId33"/>
    <sheet name="11.34" sheetId="34" r:id="rId34"/>
    <sheet name="11.35" sheetId="35" r:id="rId35"/>
    <sheet name="11.36" sheetId="36" r:id="rId36"/>
    <sheet name="11.37" sheetId="37" r:id="rId37"/>
    <sheet name="11.38" sheetId="38" r:id="rId38"/>
    <sheet name="11.39" sheetId="39" r:id="rId39"/>
    <sheet name="11.40" sheetId="40" r:id="rId40"/>
    <sheet name="11.41" sheetId="41" r:id="rId41"/>
    <sheet name="11.42" sheetId="42" r:id="rId42"/>
    <sheet name="11.43" sheetId="43" r:id="rId43"/>
    <sheet name="11.44" sheetId="44" r:id="rId44"/>
    <sheet name="11.45" sheetId="45" r:id="rId45"/>
    <sheet name="11.46" sheetId="46" r:id="rId46"/>
    <sheet name="11.47" sheetId="47" r:id="rId47"/>
    <sheet name="11.48" sheetId="48" r:id="rId48"/>
    <sheet name="11.49" sheetId="49" r:id="rId49"/>
    <sheet name="11.50" sheetId="50" r:id="rId50"/>
    <sheet name="11.51" sheetId="51" r:id="rId51"/>
    <sheet name="11.52" sheetId="52" r:id="rId52"/>
    <sheet name="11.53" sheetId="53" r:id="rId53"/>
    <sheet name="11.54" sheetId="54" r:id="rId54"/>
    <sheet name="11.55" sheetId="55" r:id="rId55"/>
    <sheet name="11.56" sheetId="56" r:id="rId56"/>
    <sheet name="11.57" sheetId="57" r:id="rId57"/>
    <sheet name="11.58" sheetId="58" r:id="rId58"/>
    <sheet name="11.59" sheetId="59" r:id="rId59"/>
    <sheet name="11.60" sheetId="60" r:id="rId60"/>
    <sheet name="11.61" sheetId="61" r:id="rId61"/>
    <sheet name="11.62" sheetId="62" r:id="rId62"/>
    <sheet name="11.63" sheetId="63" r:id="rId63"/>
    <sheet name="11.64" sheetId="64" r:id="rId64"/>
    <sheet name="11.65" sheetId="65" r:id="rId65"/>
    <sheet name="11.66" sheetId="66" r:id="rId66"/>
  </sheets>
  <externalReferences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\A" localSheetId="10">'[3]p19'!#REF!</definedName>
    <definedName name="\A" localSheetId="12">'[3]p19'!#REF!</definedName>
    <definedName name="\A" localSheetId="13">'[3]p19'!#REF!</definedName>
    <definedName name="\A" localSheetId="16">'[3]p19'!#REF!</definedName>
    <definedName name="\A" localSheetId="18">'[3]p19'!#REF!</definedName>
    <definedName name="\A" localSheetId="1">#REF!</definedName>
    <definedName name="\A" localSheetId="20">'[3]p19'!#REF!</definedName>
    <definedName name="\A" localSheetId="22">'[3]p19'!#REF!</definedName>
    <definedName name="\A" localSheetId="24">'[3]p19'!#REF!</definedName>
    <definedName name="\A" localSheetId="25">'[3]p19'!#REF!</definedName>
    <definedName name="\A" localSheetId="28">'[3]p19'!#REF!</definedName>
    <definedName name="\A" localSheetId="30">'[3]p19'!#REF!</definedName>
    <definedName name="\A" localSheetId="32">'[3]p19'!#REF!</definedName>
    <definedName name="\A" localSheetId="34">'[3]p19'!#REF!</definedName>
    <definedName name="\A" localSheetId="35">'[3]p19'!#REF!</definedName>
    <definedName name="\A" localSheetId="39">'11.40'!#REF!</definedName>
    <definedName name="\A" localSheetId="40">'[3]p19'!#REF!</definedName>
    <definedName name="\A" localSheetId="42">'[3]p19'!#REF!</definedName>
    <definedName name="\A" localSheetId="44">'[3]p19'!#REF!</definedName>
    <definedName name="\A" localSheetId="46">'[3]p19'!#REF!</definedName>
    <definedName name="\A" localSheetId="48">'[3]p19'!#REF!</definedName>
    <definedName name="\A" localSheetId="50">'[3]p19'!#REF!</definedName>
    <definedName name="\A" localSheetId="51">'[3]p19'!#REF!</definedName>
    <definedName name="\A" localSheetId="55">'11.56'!#REF!</definedName>
    <definedName name="\A" localSheetId="56">'[3]p19'!#REF!</definedName>
    <definedName name="\A" localSheetId="58">'[3]p19'!#REF!</definedName>
    <definedName name="\A" localSheetId="60">'[3]p19'!#REF!</definedName>
    <definedName name="\A" localSheetId="62">'[3]p19'!#REF!</definedName>
    <definedName name="\A" localSheetId="64">'[3]p19'!#REF!</definedName>
    <definedName name="\A" localSheetId="6">'[3]p19'!#REF!</definedName>
    <definedName name="\A" localSheetId="7">'[3]p19'!#REF!</definedName>
    <definedName name="\A">#REF!</definedName>
    <definedName name="\B" localSheetId="1">#REF!</definedName>
    <definedName name="\B">#REF!</definedName>
    <definedName name="\C" localSheetId="10">'[3]p19'!#REF!</definedName>
    <definedName name="\C" localSheetId="12">'[3]p19'!#REF!</definedName>
    <definedName name="\C" localSheetId="13">'[3]p19'!#REF!</definedName>
    <definedName name="\C" localSheetId="16">'[3]p19'!#REF!</definedName>
    <definedName name="\C" localSheetId="18">'[3]p19'!#REF!</definedName>
    <definedName name="\C" localSheetId="1">#REF!</definedName>
    <definedName name="\C" localSheetId="20">'[3]p19'!#REF!</definedName>
    <definedName name="\C" localSheetId="22">'[3]p19'!#REF!</definedName>
    <definedName name="\C" localSheetId="24">'[3]p19'!#REF!</definedName>
    <definedName name="\C" localSheetId="25">'[3]p19'!#REF!</definedName>
    <definedName name="\C" localSheetId="28">'[3]p19'!#REF!</definedName>
    <definedName name="\C" localSheetId="30">'[3]p19'!#REF!</definedName>
    <definedName name="\C" localSheetId="32">'[3]p19'!#REF!</definedName>
    <definedName name="\C" localSheetId="34">'[3]p19'!#REF!</definedName>
    <definedName name="\C" localSheetId="35">'[3]p19'!#REF!</definedName>
    <definedName name="\C" localSheetId="39">'11.40'!#REF!</definedName>
    <definedName name="\C" localSheetId="40">'[3]p19'!#REF!</definedName>
    <definedName name="\C" localSheetId="42">'[3]p19'!#REF!</definedName>
    <definedName name="\C" localSheetId="44">'[3]p19'!#REF!</definedName>
    <definedName name="\C" localSheetId="46">'[3]p19'!#REF!</definedName>
    <definedName name="\C" localSheetId="48">'[3]p19'!#REF!</definedName>
    <definedName name="\C" localSheetId="50">'[3]p19'!#REF!</definedName>
    <definedName name="\C" localSheetId="51">'[3]p19'!#REF!</definedName>
    <definedName name="\C" localSheetId="55">'11.56'!#REF!</definedName>
    <definedName name="\C" localSheetId="56">'[3]p19'!#REF!</definedName>
    <definedName name="\C" localSheetId="58">'[3]p19'!#REF!</definedName>
    <definedName name="\C" localSheetId="60">'[3]p19'!#REF!</definedName>
    <definedName name="\C" localSheetId="62">'[3]p19'!#REF!</definedName>
    <definedName name="\C" localSheetId="64">'[3]p19'!#REF!</definedName>
    <definedName name="\C" localSheetId="6">'[3]p19'!#REF!</definedName>
    <definedName name="\C" localSheetId="7">'[3]p19'!#REF!</definedName>
    <definedName name="\C">#REF!</definedName>
    <definedName name="\D" localSheetId="1">'[6]19.11-12'!$B$51</definedName>
    <definedName name="\D">'[6]19.11-12'!$B$51</definedName>
    <definedName name="\G" localSheetId="10">'[3]p19'!#REF!</definedName>
    <definedName name="\G" localSheetId="12">'[3]p19'!#REF!</definedName>
    <definedName name="\G" localSheetId="13">'[3]p19'!#REF!</definedName>
    <definedName name="\G" localSheetId="16">'[3]p19'!#REF!</definedName>
    <definedName name="\G" localSheetId="18">'[3]p19'!#REF!</definedName>
    <definedName name="\G" localSheetId="1">#REF!</definedName>
    <definedName name="\G" localSheetId="20">'[3]p19'!#REF!</definedName>
    <definedName name="\G" localSheetId="22">'[3]p19'!#REF!</definedName>
    <definedName name="\G" localSheetId="24">'[3]p19'!#REF!</definedName>
    <definedName name="\G" localSheetId="25">'[3]p19'!#REF!</definedName>
    <definedName name="\G" localSheetId="28">'[3]p19'!#REF!</definedName>
    <definedName name="\G" localSheetId="30">'[3]p19'!#REF!</definedName>
    <definedName name="\G" localSheetId="32">'[3]p19'!#REF!</definedName>
    <definedName name="\G" localSheetId="34">'[3]p19'!#REF!</definedName>
    <definedName name="\G" localSheetId="35">'[3]p19'!#REF!</definedName>
    <definedName name="\G" localSheetId="39">'11.40'!#REF!</definedName>
    <definedName name="\G" localSheetId="40">'[3]p19'!#REF!</definedName>
    <definedName name="\G" localSheetId="42">'[3]p19'!#REF!</definedName>
    <definedName name="\G" localSheetId="44">'[3]p19'!#REF!</definedName>
    <definedName name="\G" localSheetId="46">'[3]p19'!#REF!</definedName>
    <definedName name="\G" localSheetId="48">'[3]p19'!#REF!</definedName>
    <definedName name="\G" localSheetId="50">'[3]p19'!#REF!</definedName>
    <definedName name="\G" localSheetId="51">'[3]p19'!#REF!</definedName>
    <definedName name="\G" localSheetId="55">'11.56'!#REF!</definedName>
    <definedName name="\G" localSheetId="56">'[3]p19'!#REF!</definedName>
    <definedName name="\G" localSheetId="58">'[3]p19'!#REF!</definedName>
    <definedName name="\G" localSheetId="60">'[3]p19'!#REF!</definedName>
    <definedName name="\G" localSheetId="62">'[3]p19'!#REF!</definedName>
    <definedName name="\G" localSheetId="64">'[3]p19'!#REF!</definedName>
    <definedName name="\G" localSheetId="6">'[3]p19'!#REF!</definedName>
    <definedName name="\G" localSheetId="7">'[3]p19'!#REF!</definedName>
    <definedName name="\G">#REF!</definedName>
    <definedName name="\I" localSheetId="1">#REF!</definedName>
    <definedName name="\I">#REF!</definedName>
    <definedName name="\L" localSheetId="1">'[6]19.11-12'!$B$53</definedName>
    <definedName name="\L">'[6]19.11-12'!$B$53</definedName>
    <definedName name="\N" localSheetId="1">#REF!</definedName>
    <definedName name="\N">#REF!</definedName>
    <definedName name="\T" localSheetId="1">'[4]GANADE10'!$B$90</definedName>
    <definedName name="\T">'[4]GANADE10'!$B$90</definedName>
    <definedName name="__123Graph_A" localSheetId="1" hidden="1">'[6]19.14-15'!$B$34:$B$37</definedName>
    <definedName name="__123Graph_A" hidden="1">'[6]19.14-15'!$B$34:$B$37</definedName>
    <definedName name="__123Graph_ACurrent" localSheetId="1" hidden="1">'[6]19.14-15'!$B$34:$B$37</definedName>
    <definedName name="__123Graph_ACurrent" hidden="1">'[6]19.14-15'!$B$34:$B$37</definedName>
    <definedName name="__123Graph_AGrßfico1" localSheetId="1" hidden="1">'[6]19.14-15'!$B$34:$B$37</definedName>
    <definedName name="__123Graph_AGrßfico1" hidden="1">'[6]19.14-15'!$B$34:$B$37</definedName>
    <definedName name="__123Graph_B" localSheetId="0" hidden="1">'[2]p122'!#REF!</definedName>
    <definedName name="__123Graph_B" localSheetId="1" hidden="1">'[1]p122'!#REF!</definedName>
    <definedName name="__123Graph_B" hidden="1">'[1]p122'!#REF!</definedName>
    <definedName name="__123Graph_BCurrent" localSheetId="1" hidden="1">'[6]19.14-15'!#REF!</definedName>
    <definedName name="__123Graph_BCurrent" hidden="1">'[6]19.14-15'!#REF!</definedName>
    <definedName name="__123Graph_BGrßfico1" localSheetId="1" hidden="1">'[6]19.14-15'!#REF!</definedName>
    <definedName name="__123Graph_BGrßfico1" hidden="1">'[6]19.14-15'!#REF!</definedName>
    <definedName name="__123Graph_C" localSheetId="1" hidden="1">'[6]19.14-15'!$C$34:$C$37</definedName>
    <definedName name="__123Graph_C" hidden="1">'[6]19.14-15'!$C$34:$C$37</definedName>
    <definedName name="__123Graph_CCurrent" localSheetId="1" hidden="1">'[6]19.14-15'!$C$34:$C$37</definedName>
    <definedName name="__123Graph_CCurrent" hidden="1">'[6]19.14-15'!$C$34:$C$37</definedName>
    <definedName name="__123Graph_CGrßfico1" localSheetId="1" hidden="1">'[6]19.14-15'!$C$34:$C$37</definedName>
    <definedName name="__123Graph_CGrßfico1" hidden="1">'[6]19.14-15'!$C$34:$C$37</definedName>
    <definedName name="__123Graph_D" localSheetId="0" hidden="1">'[2]p122'!#REF!</definedName>
    <definedName name="__123Graph_D" localSheetId="1" hidden="1">'[1]p122'!#REF!</definedName>
    <definedName name="__123Graph_D" hidden="1">'[1]p122'!#REF!</definedName>
    <definedName name="__123Graph_DCurrent" localSheetId="1" hidden="1">'[6]19.14-15'!#REF!</definedName>
    <definedName name="__123Graph_DCurrent" hidden="1">'[6]19.14-15'!#REF!</definedName>
    <definedName name="__123Graph_DGrßfico1" localSheetId="1" hidden="1">'[6]19.14-15'!#REF!</definedName>
    <definedName name="__123Graph_DGrßfico1" hidden="1">'[6]19.14-15'!#REF!</definedName>
    <definedName name="__123Graph_E" localSheetId="1" hidden="1">'[6]19.14-15'!$D$34:$D$37</definedName>
    <definedName name="__123Graph_E" hidden="1">'[6]19.14-15'!$D$34:$D$37</definedName>
    <definedName name="__123Graph_ECurrent" localSheetId="1" hidden="1">'[6]19.14-15'!$D$34:$D$37</definedName>
    <definedName name="__123Graph_ECurrent" hidden="1">'[6]19.14-15'!$D$34:$D$37</definedName>
    <definedName name="__123Graph_EGrßfico1" localSheetId="1" hidden="1">'[6]19.14-15'!$D$34:$D$37</definedName>
    <definedName name="__123Graph_EGrßfico1" hidden="1">'[6]19.14-15'!$D$34:$D$37</definedName>
    <definedName name="__123Graph_F" localSheetId="0" hidden="1">'[2]p122'!#REF!</definedName>
    <definedName name="__123Graph_F" localSheetId="1" hidden="1">'[1]p122'!#REF!</definedName>
    <definedName name="__123Graph_F" hidden="1">'[1]p122'!#REF!</definedName>
    <definedName name="__123Graph_FCurrent" localSheetId="1" hidden="1">'[6]19.14-15'!#REF!</definedName>
    <definedName name="__123Graph_FCurrent" hidden="1">'[6]19.14-15'!#REF!</definedName>
    <definedName name="__123Graph_FGrßfico1" localSheetId="1" hidden="1">'[6]19.14-15'!#REF!</definedName>
    <definedName name="__123Graph_FGrßfico1" hidden="1">'[6]19.14-15'!#REF!</definedName>
    <definedName name="__123Graph_X" localSheetId="0" hidden="1">'[2]p122'!#REF!</definedName>
    <definedName name="__123Graph_X" localSheetId="1" hidden="1">'[1]p122'!#REF!</definedName>
    <definedName name="__123Graph_X" hidden="1">'[1]p122'!#REF!</definedName>
    <definedName name="__123Graph_XCurrent" localSheetId="1" hidden="1">'[6]19.14-15'!#REF!</definedName>
    <definedName name="__123Graph_XCurrent" hidden="1">'[6]19.14-15'!#REF!</definedName>
    <definedName name="__123Graph_XGrßfico1" localSheetId="1" hidden="1">'[6]19.14-15'!#REF!</definedName>
    <definedName name="__123Graph_XGrßfico1" hidden="1">'[6]19.14-15'!#REF!</definedName>
    <definedName name="A_impresión_IM" localSheetId="1">#REF!</definedName>
    <definedName name="A_impresión_IM">#REF!</definedName>
    <definedName name="alk" localSheetId="1">'[6]19.11-12'!$B$53</definedName>
    <definedName name="alk">'[6]19.11-12'!$B$53</definedName>
    <definedName name="_xlnm.Print_Area" localSheetId="9">'11.10'!$A$1:$I$87</definedName>
    <definedName name="_xlnm.Print_Area" localSheetId="11">'11.12'!$A$1:$I$68</definedName>
    <definedName name="_xlnm.Print_Area" localSheetId="14">'11.15'!$A$1:$I$86</definedName>
    <definedName name="_xlnm.Print_Area" localSheetId="15">'11.16'!$A$1:$E$86</definedName>
    <definedName name="_xlnm.Print_Area" localSheetId="17">'11.18'!$A$1:$I$86</definedName>
    <definedName name="_xlnm.Print_Area" localSheetId="1">'11.2'!$A$1:$B$25</definedName>
    <definedName name="_xlnm.Print_Area" localSheetId="19">'11.20'!$A$1:$I$86</definedName>
    <definedName name="_xlnm.Print_Area" localSheetId="21">'11.22'!$A$1:$I$86</definedName>
    <definedName name="_xlnm.Print_Area" localSheetId="23">'11.24'!$A$1:$I$67</definedName>
    <definedName name="_xlnm.Print_Area" localSheetId="26">'11.27'!$A$1:$I$71</definedName>
    <definedName name="_xlnm.Print_Area" localSheetId="27">'11.28'!$A$1:$I$72</definedName>
    <definedName name="_xlnm.Print_Area" localSheetId="2">'11.3'!$A$1:$I$78</definedName>
    <definedName name="_xlnm.Print_Area" localSheetId="29">'11.30'!$A$1:$I$86</definedName>
    <definedName name="_xlnm.Print_Area" localSheetId="31">'11.32'!$A$1:$I$73</definedName>
    <definedName name="_xlnm.Print_Area" localSheetId="33">'11.34'!$A$1:$I$63</definedName>
    <definedName name="_xlnm.Print_Area" localSheetId="36">'11.37'!$A$1:$I$86</definedName>
    <definedName name="_xlnm.Print_Area" localSheetId="37">'11.38'!$A$1:$G$87</definedName>
    <definedName name="_xlnm.Print_Area" localSheetId="38">'11.39'!$A:$IV</definedName>
    <definedName name="_xlnm.Print_Area" localSheetId="3">'11.4'!$A$1:$F$60</definedName>
    <definedName name="_xlnm.Print_Area" localSheetId="41">'11.42'!$A$1:$I$86</definedName>
    <definedName name="_xlnm.Print_Area" localSheetId="43">'11.44'!$A$1:$I$86</definedName>
    <definedName name="_xlnm.Print_Area" localSheetId="45">'11.46'!$A$1:$I$67</definedName>
    <definedName name="_xlnm.Print_Area" localSheetId="47">'11.48'!$A$1:$I$86</definedName>
    <definedName name="_xlnm.Print_Area" localSheetId="4">'11.5'!$A$1:$E$86</definedName>
    <definedName name="_xlnm.Print_Area" localSheetId="49">'11.50'!$A$1:$I$86</definedName>
    <definedName name="_xlnm.Print_Area" localSheetId="50">'11.51'!$A:$IV</definedName>
    <definedName name="_xlnm.Print_Area" localSheetId="51">'11.52'!$A:$IV</definedName>
    <definedName name="_xlnm.Print_Area" localSheetId="52">'11.53'!$A$1:$I$86</definedName>
    <definedName name="_xlnm.Print_Area" localSheetId="53">'11.54'!$A$1:$I$87</definedName>
    <definedName name="_xlnm.Print_Area" localSheetId="57">'11.58'!$A$1:$I$86</definedName>
    <definedName name="_xlnm.Print_Area" localSheetId="5">'11.6'!$A$1:$G$86</definedName>
    <definedName name="_xlnm.Print_Area" localSheetId="59">'11.60'!$A$1:$D$35</definedName>
    <definedName name="_xlnm.Print_Area" localSheetId="61">'11.62'!$A$1:$I$86</definedName>
    <definedName name="_xlnm.Print_Area" localSheetId="63">'11.64'!$A$1:$I$86</definedName>
    <definedName name="_xlnm.Print_Area" localSheetId="65">'11.66'!$A$1:$I$86</definedName>
    <definedName name="_xlnm.Print_Area" localSheetId="8">'11.9'!$A$1:$I$86</definedName>
    <definedName name="DatosExternos1" localSheetId="2">'11.3'!$B$9:$I$76</definedName>
    <definedName name="DatosExternos1_1" localSheetId="2">'11.3'!$B$9:$I$76</definedName>
    <definedName name="DatosExternos10" localSheetId="11">'11.12'!$B$8:$I$67</definedName>
    <definedName name="DatosExternos10_1" localSheetId="11">'11.12'!$B$8:$I$67</definedName>
    <definedName name="DatosExternos14" localSheetId="14">'11.15'!$B$8:$I$85</definedName>
    <definedName name="DatosExternos14_1" localSheetId="14">'11.15'!$B$8:$I$85</definedName>
    <definedName name="DatosExternos15" localSheetId="17">'11.18'!$B$8:$I$85</definedName>
    <definedName name="DatosExternos16" localSheetId="19">'11.20'!$B$8:$I$85</definedName>
    <definedName name="DatosExternos16_1" localSheetId="19">'11.20'!$B$8:$I$85</definedName>
    <definedName name="DatosExternos17" localSheetId="21">'11.22'!$B$8:$I$85</definedName>
    <definedName name="DatosExternos2" localSheetId="3">'11.4'!$B$9:$F$59</definedName>
    <definedName name="DatosExternos2_1" localSheetId="3">'11.4'!$B$9:$F$59</definedName>
    <definedName name="DatosExternos22" localSheetId="23">'11.24'!$B$8:$I$66</definedName>
    <definedName name="DatosExternos27" localSheetId="26">'11.27'!$B$8:$I$70</definedName>
    <definedName name="DatosExternos29" localSheetId="31">'11.32'!$B$8:$I$72</definedName>
    <definedName name="DatosExternos29_1" localSheetId="31">'11.32'!$B$8:$I$72</definedName>
    <definedName name="DatosExternos3" localSheetId="4">'11.5'!$B$8:$E$85</definedName>
    <definedName name="DatosExternos3_1" localSheetId="4">'11.5'!$B$8:$E$85</definedName>
    <definedName name="DatosExternos30" localSheetId="29">'11.30'!$B$8:$I$85</definedName>
    <definedName name="DatosExternos32" localSheetId="33">'11.34'!$B$8:$I$62</definedName>
    <definedName name="DatosExternos36" localSheetId="36">'11.37'!$B$8:$I$85</definedName>
    <definedName name="DatosExternos37" localSheetId="41">'11.42'!$B$8:$I$85</definedName>
    <definedName name="DatosExternos39" localSheetId="43">'11.44'!$B$8:$I$85</definedName>
    <definedName name="DatosExternos40" localSheetId="45">'11.46'!$B$8:$I$66</definedName>
    <definedName name="DatosExternos41" localSheetId="47">'11.48'!$B$8:$I$85</definedName>
    <definedName name="DatosExternos41_1" localSheetId="47">'11.48'!$B$8:$I$85</definedName>
    <definedName name="DatosExternos42" localSheetId="49">'11.50'!$B$8:$I$85</definedName>
    <definedName name="DatosExternos42_1" localSheetId="49">'11.50'!$B$8:$I$85</definedName>
    <definedName name="DatosExternos47" localSheetId="52">'11.53'!$B$8:$I$85</definedName>
    <definedName name="DatosExternos51" localSheetId="57">'11.58'!$B$8:$I$85</definedName>
    <definedName name="DatosExternos54" localSheetId="61">'11.62'!$B$8:$I$85</definedName>
    <definedName name="DatosExternos55" localSheetId="63">'11.64'!$B$8:$I$85</definedName>
    <definedName name="DatosExternos55_1" localSheetId="63">'11.64'!$B$8:$I$85</definedName>
    <definedName name="DatosExternos56" localSheetId="65">'11.66'!$B$8:$I$85</definedName>
    <definedName name="DatosExternos56_1" localSheetId="65">'11.66'!$B$8:$I$85</definedName>
    <definedName name="DatosExternos59" localSheetId="59">'11.60'!$B$7:$D$34</definedName>
    <definedName name="DatosExternos59_1" localSheetId="59">'11.60'!$B$7:$D$35</definedName>
    <definedName name="DatosExternos61" localSheetId="9">'11.10'!$B$9:$I$86</definedName>
    <definedName name="DatosExternos62" localSheetId="15">'11.16'!$B$8:$E$85</definedName>
    <definedName name="DatosExternos62_1" localSheetId="15">'11.16'!$B$8:$E$85</definedName>
    <definedName name="DatosExternos63" localSheetId="27">'11.28'!$B$9:$I$71</definedName>
    <definedName name="DatosExternos64" localSheetId="37">'11.38'!$B$9:$G$86</definedName>
    <definedName name="DatosExternos65" localSheetId="53">'11.54'!$B$9:$I$86</definedName>
    <definedName name="DatosExternos8" localSheetId="8">'11.9'!$B$8:$I$85</definedName>
    <definedName name="GUION" localSheetId="1">#REF!</definedName>
    <definedName name="GUION">#REF!</definedName>
    <definedName name="Imprimir_área_IM" localSheetId="1">#REF!</definedName>
    <definedName name="Imprimir_área_IM" localSheetId="39">'11.40'!$A$1:$G$77</definedName>
    <definedName name="Imprimir_área_IM" localSheetId="55">'11.56'!$A$1:$E$77</definedName>
    <definedName name="Imprimir_área_IM">#REF!</definedName>
    <definedName name="p421" localSheetId="1">'[7]CARNE1'!$B$44</definedName>
    <definedName name="p421">'[7]CARNE1'!$B$44</definedName>
    <definedName name="p431" localSheetId="1" hidden="1">'[7]CARNE7'!$G$11:$G$93</definedName>
    <definedName name="p431" hidden="1">'[7]CARNE7'!$G$11:$G$93</definedName>
    <definedName name="PEP" localSheetId="1">'[8]GANADE1'!$B$79</definedName>
    <definedName name="PEP">'[8]GANADE1'!$B$79</definedName>
    <definedName name="PEP1" localSheetId="1">'[9]19.11-12'!$B$51</definedName>
    <definedName name="PEP1">'[9]19.11-12'!$B$51</definedName>
    <definedName name="PEP2" localSheetId="1">'[8]GANADE1'!$B$75</definedName>
    <definedName name="PEP2">'[8]GANADE1'!$B$75</definedName>
    <definedName name="PEP3" localSheetId="1">'[9]19.11-12'!$B$53</definedName>
    <definedName name="PEP3">'[9]19.11-12'!$B$53</definedName>
    <definedName name="PEP4" localSheetId="1" hidden="1">'[9]19.14-15'!$B$34:$B$37</definedName>
    <definedName name="PEP4" hidden="1">'[9]19.14-15'!$B$34:$B$37</definedName>
    <definedName name="PP1" localSheetId="1">'[8]GANADE1'!$B$77</definedName>
    <definedName name="PP1">'[8]GANADE1'!$B$77</definedName>
    <definedName name="PP10" localSheetId="1" hidden="1">'[9]19.14-15'!$C$34:$C$37</definedName>
    <definedName name="PP10" hidden="1">'[9]19.14-15'!$C$34:$C$37</definedName>
    <definedName name="PP11" localSheetId="1" hidden="1">'[9]19.14-15'!$C$34:$C$37</definedName>
    <definedName name="PP11" hidden="1">'[9]19.14-15'!$C$34:$C$37</definedName>
    <definedName name="PP12" localSheetId="1" hidden="1">'[9]19.14-15'!$C$34:$C$37</definedName>
    <definedName name="PP12" hidden="1">'[9]19.14-15'!$C$34:$C$37</definedName>
    <definedName name="PP13" localSheetId="1" hidden="1">'[9]19.14-15'!#REF!</definedName>
    <definedName name="PP13" hidden="1">'[9]19.14-15'!#REF!</definedName>
    <definedName name="PP14" localSheetId="1" hidden="1">'[9]19.14-15'!#REF!</definedName>
    <definedName name="PP14" hidden="1">'[9]19.14-15'!#REF!</definedName>
    <definedName name="PP15" localSheetId="1" hidden="1">'[9]19.14-15'!#REF!</definedName>
    <definedName name="PP15" hidden="1">'[9]19.14-15'!#REF!</definedName>
    <definedName name="PP16" localSheetId="1" hidden="1">'[9]19.14-15'!$D$34:$D$37</definedName>
    <definedName name="PP16" hidden="1">'[9]19.14-15'!$D$34:$D$37</definedName>
    <definedName name="PP17" localSheetId="1" hidden="1">'[9]19.14-15'!$D$34:$D$37</definedName>
    <definedName name="PP17" hidden="1">'[9]19.14-15'!$D$34:$D$37</definedName>
    <definedName name="pp18" localSheetId="1" hidden="1">'[9]19.14-15'!$D$34:$D$37</definedName>
    <definedName name="pp18" hidden="1">'[9]19.14-15'!$D$34:$D$37</definedName>
    <definedName name="pp19" localSheetId="1" hidden="1">'[9]19.14-15'!#REF!</definedName>
    <definedName name="pp19" hidden="1">'[9]19.14-15'!#REF!</definedName>
    <definedName name="PP2" localSheetId="1">'[9]19.22'!#REF!</definedName>
    <definedName name="PP2">'[9]19.22'!#REF!</definedName>
    <definedName name="PP20" localSheetId="1" hidden="1">'[9]19.14-15'!#REF!</definedName>
    <definedName name="PP20" hidden="1">'[9]19.14-15'!#REF!</definedName>
    <definedName name="PP21" localSheetId="1" hidden="1">'[9]19.14-15'!#REF!</definedName>
    <definedName name="PP21" hidden="1">'[9]19.14-15'!#REF!</definedName>
    <definedName name="PP22" localSheetId="1" hidden="1">'[9]19.14-15'!#REF!</definedName>
    <definedName name="PP22" hidden="1">'[9]19.14-15'!#REF!</definedName>
    <definedName name="pp23" localSheetId="1" hidden="1">'[9]19.14-15'!#REF!</definedName>
    <definedName name="pp23" hidden="1">'[9]19.14-15'!#REF!</definedName>
    <definedName name="pp24" localSheetId="1" hidden="1">'[9]19.14-15'!#REF!</definedName>
    <definedName name="pp24" hidden="1">'[9]19.14-15'!#REF!</definedName>
    <definedName name="pp25" localSheetId="1" hidden="1">'[9]19.14-15'!#REF!</definedName>
    <definedName name="pp25" hidden="1">'[9]19.14-15'!#REF!</definedName>
    <definedName name="pp26" localSheetId="1" hidden="1">'[9]19.14-15'!#REF!</definedName>
    <definedName name="pp26" hidden="1">'[9]19.14-15'!#REF!</definedName>
    <definedName name="pp27" localSheetId="1" hidden="1">'[9]19.14-15'!#REF!</definedName>
    <definedName name="pp27" hidden="1">'[9]19.14-15'!#REF!</definedName>
    <definedName name="PP3" localSheetId="1">'[8]GANADE1'!$B$79</definedName>
    <definedName name="PP3">'[8]GANADE1'!$B$79</definedName>
    <definedName name="PP4" localSheetId="1">'[9]19.11-12'!$B$51</definedName>
    <definedName name="PP4">'[9]19.11-12'!$B$51</definedName>
    <definedName name="PP5" localSheetId="1" hidden="1">'[9]19.14-15'!$B$34:$B$37</definedName>
    <definedName name="PP5" hidden="1">'[9]19.14-15'!$B$34:$B$37</definedName>
    <definedName name="PP6" localSheetId="1" hidden="1">'[9]19.14-15'!$B$34:$B$37</definedName>
    <definedName name="PP6" hidden="1">'[9]19.14-15'!$B$34:$B$37</definedName>
    <definedName name="PP7" localSheetId="1" hidden="1">'[9]19.14-15'!#REF!</definedName>
    <definedName name="PP7" hidden="1">'[9]19.14-15'!#REF!</definedName>
    <definedName name="PP8" localSheetId="1" hidden="1">'[9]19.14-15'!#REF!</definedName>
    <definedName name="PP8" hidden="1">'[9]19.14-15'!#REF!</definedName>
    <definedName name="PP9" localSheetId="1" hidden="1">'[9]19.14-15'!#REF!</definedName>
    <definedName name="PP9" hidden="1">'[9]19.14-15'!#REF!</definedName>
    <definedName name="RUTINA" localSheetId="1">#REF!</definedName>
    <definedName name="RUTINA">#REF!</definedName>
    <definedName name="TABLE" localSheetId="30">'11.31'!$A$9:$H$16</definedName>
    <definedName name="TABLE" localSheetId="34">'11.35'!$A$9:$H$21</definedName>
    <definedName name="TABLE" localSheetId="35">'11.36'!#REF!</definedName>
    <definedName name="TABLE_2" localSheetId="34">'11.35'!#REF!</definedName>
    <definedName name="TABLE_2" localSheetId="35">'11.36'!$A$8:$G$20</definedName>
  </definedNames>
  <calcPr fullCalcOnLoad="1"/>
</workbook>
</file>

<file path=xl/sharedStrings.xml><?xml version="1.0" encoding="utf-8"?>
<sst xmlns="http://schemas.openxmlformats.org/spreadsheetml/2006/main" count="8069" uniqueCount="374">
  <si>
    <t>HORTALIZAS</t>
  </si>
  <si>
    <t>11.1.  HORTALIZAS: Serie histórica de la superficie, producción y valor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</si>
  <si>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</si>
  <si>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</si>
  <si>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</si>
  <si>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</si>
  <si>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</si>
  <si>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</si>
  <si>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</si>
  <si>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11.7.  COL: Serie histórica de superficie, rendimiento, producción, valor y comercio exterior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</si>
  <si>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</si>
  <si>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</si>
  <si>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</si>
  <si>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</si>
  <si>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</si>
  <si>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</si>
  <si>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</si>
  <si>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</si>
  <si>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</si>
  <si>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</si>
  <si>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</si>
  <si>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</si>
  <si>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</si>
  <si>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Col-repollo</t>
  </si>
  <si>
    <t>Col de Bruselas</t>
  </si>
  <si>
    <t>Otras coles</t>
  </si>
  <si>
    <t>de hojas lisas</t>
  </si>
  <si>
    <t>de hojas rizadas o de Milán</t>
  </si>
  <si>
    <t>11.11.  ESPARRAGO: Serie histórica de superficie, rendimiento, producción, valor y comercio exterior</t>
  </si>
  <si>
    <t>11.13.  LECHUGA: Serie histórica de superficie, rendimiento, producción, valor y comercio exterior</t>
  </si>
  <si>
    <t>Lechuga romana</t>
  </si>
  <si>
    <t>Lechuga acogollada</t>
  </si>
  <si>
    <t>11.17.  ESCAROLA: Serie histórica de superficie, rendimiento, producción, valor y comercio exterior</t>
  </si>
  <si>
    <t>Comercio exterior (1)</t>
  </si>
  <si>
    <t xml:space="preserve"> (1) Incluye la endivia.</t>
  </si>
  <si>
    <t>11.19. ESPINACA: Serie histórica de superficie, rendimiento, producción, valor y comercio exterior</t>
  </si>
  <si>
    <t>11.21. ACELGA: Serie histórica de superficie, rendimiento, producción y valor</t>
  </si>
  <si>
    <t>11.23. SANDIA: Serie histórica de superficie, rendimiento, producción, valor y comercio exterior</t>
  </si>
  <si>
    <t>11.25. MELON: Serie histórica de superficie, rendimiento, producción, valor y comercio exterior</t>
  </si>
  <si>
    <t>Melón de piel lisa</t>
  </si>
  <si>
    <t>Melón tendral</t>
  </si>
  <si>
    <t>Melón cantalupo</t>
  </si>
  <si>
    <t>Otros melones</t>
  </si>
  <si>
    <t>11.29. PEPINO: Serie histórica de superficie, rendimiento, producción, valor y comercio exterior</t>
  </si>
  <si>
    <t>11.31. CALABACIN: Serie histórica de superficie, rendimiento, producción, valor y comercio exterior</t>
  </si>
  <si>
    <t>11.33. BERENJENA: Serie histórica de superficie, rendimiento, producción, valor y comercio exterior</t>
  </si>
  <si>
    <t>11.35. TOMATE: Serie histórica de superficie, rendimiento, producción, valor y comercio exterior</t>
  </si>
  <si>
    <t>Recolección del 1-I al 31-V</t>
  </si>
  <si>
    <t>Recolección del 1-VI al 30-IX</t>
  </si>
  <si>
    <t>Recolección del 1-X al 31-XII</t>
  </si>
  <si>
    <t>11.41. PIMIENTO: Serie histórica de superficie, rendimiento, producción, valor y comercio exterior</t>
  </si>
  <si>
    <t>11.43. FRESA Y FRESON: Serie histórica de superficie, rendimiento, producción, valor y comercio exterior</t>
  </si>
  <si>
    <t>11.45. ALCACHOFA: Serie histórica de superficie, rendimiento, producción, valor y comercio exterior</t>
  </si>
  <si>
    <t>11.47. COLIFLOR: Serie histórica de superficie, rendimiento, producción, valor y comercio exterior</t>
  </si>
  <si>
    <t xml:space="preserve"> (1) Incluye el broculi.</t>
  </si>
  <si>
    <t>11.49. AJO: Serie histórica de superficie, rendimiento, producción, valor y comercio exterior</t>
  </si>
  <si>
    <t>11.51. CEBOLLA: Serie histórica de superficie, rendimiento, producción, valor y comercio exterior</t>
  </si>
  <si>
    <t>Cebolla babosa</t>
  </si>
  <si>
    <t>Cebolla medio grano o Liria</t>
  </si>
  <si>
    <t>Cebolla grano o valenciana</t>
  </si>
  <si>
    <t>Otras cebollas</t>
  </si>
  <si>
    <t>11.57. ZANAHORIA: Serie histórica de superficie, rendimiento, producción y valor</t>
  </si>
  <si>
    <t>(hectáreas)</t>
  </si>
  <si>
    <t>11.59. CHAMPIÑON: Serie histórica de superficie, rendimiento, producción, valor y comercio exterior</t>
  </si>
  <si>
    <t>(áreas)</t>
  </si>
  <si>
    <t>(kg/a)</t>
  </si>
  <si>
    <t>11.61. JUDIAS VERDES: Serie histórica de superficie, rendimiento, producción, valor y comercio exterior</t>
  </si>
  <si>
    <t>11.63. GUISANTES VERDES: Serie histórica de superficie, rendimiento, producción, valor y comercio exterior</t>
  </si>
  <si>
    <t>Producción (1)</t>
  </si>
  <si>
    <t>11.65. HABAS VERDES: Serie histórica de superficie, rendimiento, producción, valor y comercio exterior</t>
  </si>
  <si>
    <t>Comercio exterior (2)</t>
  </si>
  <si>
    <t xml:space="preserve">(1) Con vaina. (2) El comercio exterior de 1993 incluye todas las legumbres, incluso desvainadas, frescas o refrigeradas, distintas de guisantes </t>
  </si>
  <si>
    <t xml:space="preserve">  y alubias.</t>
  </si>
  <si>
    <t>Países</t>
  </si>
  <si>
    <t xml:space="preserve"> Unión Europea</t>
  </si>
  <si>
    <t xml:space="preserve">   Alemania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</si>
  <si>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</si>
  <si>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</si>
  <si>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</si>
  <si>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</si>
  <si>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</si>
  <si>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</si>
  <si>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</si>
  <si>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</si>
  <si>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</si>
  <si>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</si>
  <si>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</si>
  <si>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</si>
  <si>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</si>
  <si>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</si>
  <si>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</si>
  <si>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</si>
  <si>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</si>
  <si>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</si>
  <si>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</si>
  <si>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</si>
  <si>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</si>
  <si>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Canadá</t>
  </si>
  <si>
    <t xml:space="preserve">   Estados Unidos</t>
  </si>
  <si>
    <t xml:space="preserve">   Islandia</t>
  </si>
  <si>
    <t xml:space="preserve">   Noruega</t>
  </si>
  <si>
    <t xml:space="preserve">   Suiza</t>
  </si>
  <si>
    <t>Fuente: Estadística del Comercio Exterior de España. Departamento de Aduanas e Impuestos Especiales. Agencia Tributaria.</t>
  </si>
  <si>
    <t/>
  </si>
  <si>
    <t>MUNDO</t>
  </si>
  <si>
    <t xml:space="preserve">   Austria</t>
  </si>
  <si>
    <t xml:space="preserve">   Chipre</t>
  </si>
  <si>
    <t xml:space="preserve">   Turquía</t>
  </si>
  <si>
    <t xml:space="preserve">   Argentina</t>
  </si>
  <si>
    <t xml:space="preserve">   Australia</t>
  </si>
  <si>
    <t xml:space="preserve">   Brasil</t>
  </si>
  <si>
    <t xml:space="preserve">   Nueva Zelanda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</si>
  <si>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</si>
  <si>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</si>
  <si>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</si>
  <si>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</si>
  <si>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</si>
  <si>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</si>
  <si>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</si>
  <si>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</si>
  <si>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</si>
  <si>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</si>
  <si>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</si>
  <si>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</si>
  <si>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</si>
  <si>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</si>
  <si>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</si>
  <si>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</si>
  <si>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</si>
  <si>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</si>
  <si>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</si>
  <si>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</si>
  <si>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</si>
  <si>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</si>
  <si>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</si>
  <si>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</si>
  <si>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</si>
  <si>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</si>
  <si>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</si>
  <si>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</si>
  <si>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</si>
  <si>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</si>
  <si>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11.2.  BALANCE DE HORTALIZAS (miles de toneladas)</t>
  </si>
  <si>
    <t>Cobertura geográfica: ESPAÑA</t>
  </si>
  <si>
    <t>Campaña 2000/01; período 1.7-30.6</t>
  </si>
  <si>
    <t>Conceptos</t>
  </si>
  <si>
    <t>PRODUCCION UTILIZABLE</t>
  </si>
  <si>
    <t>IMPORTACIONES</t>
  </si>
  <si>
    <t xml:space="preserve">  De la U.E.</t>
  </si>
  <si>
    <t>EXPORTACIONES</t>
  </si>
  <si>
    <t xml:space="preserve">  A la U.E.</t>
  </si>
  <si>
    <t>VARIACION DE EXISTENCIAS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</si>
  <si>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</si>
  <si>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</si>
  <si>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</si>
  <si>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</si>
  <si>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</si>
  <si>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>11.3.  HORTALIZAS: Resumen nacional de superficie, rendimiento y producción, 2001</t>
  </si>
  <si>
    <t>Superficie (hectáreas)</t>
  </si>
  <si>
    <t>Rendimiento (kg/ha)</t>
  </si>
  <si>
    <t>Cultivos</t>
  </si>
  <si>
    <t>Regadío</t>
  </si>
  <si>
    <t>Secano</t>
  </si>
  <si>
    <t>Aire libre</t>
  </si>
  <si>
    <t>Protegido</t>
  </si>
  <si>
    <t>Total</t>
  </si>
  <si>
    <t>DE HOJA O TALLO:</t>
  </si>
  <si>
    <t xml:space="preserve">   Col–repollo de hojas lisas</t>
  </si>
  <si>
    <t xml:space="preserve">   Col–repollo de hojas rizadas o de Milán</t>
  </si>
  <si>
    <t xml:space="preserve">   Col de Bruselas</t>
  </si>
  <si>
    <t xml:space="preserve">   Otras coles</t>
  </si>
  <si>
    <t xml:space="preserve"> COL TOTAL</t>
  </si>
  <si>
    <t xml:space="preserve"> BERZA</t>
  </si>
  <si>
    <t xml:space="preserve"> APIO</t>
  </si>
  <si>
    <t xml:space="preserve">   Lechuga romana</t>
  </si>
  <si>
    <t xml:space="preserve">   Lechuga acogollada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</si>
  <si>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</si>
  <si>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</si>
  <si>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</si>
  <si>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</si>
  <si>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</si>
  <si>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ACHICORIA VERDE</t>
  </si>
  <si>
    <t xml:space="preserve"> ENDIVIA</t>
  </si>
  <si>
    <t xml:space="preserve"> BORRAJA</t>
  </si>
  <si>
    <t>DE FRUTO:</t>
  </si>
  <si>
    <t xml:space="preserve">   Melón de piel lisa</t>
  </si>
  <si>
    <t xml:space="preserve">   Melón tendral</t>
  </si>
  <si>
    <t xml:space="preserve">   Melón cantalupo</t>
  </si>
  <si>
    <t xml:space="preserve">   Otros melones</t>
  </si>
  <si>
    <t xml:space="preserve"> CALABAZA</t>
  </si>
  <si>
    <t xml:space="preserve"> PEPINO</t>
  </si>
  <si>
    <t xml:space="preserve"> PEPINILLO</t>
  </si>
  <si>
    <t xml:space="preserve"> BERENJENA</t>
  </si>
  <si>
    <t xml:space="preserve">   Tomate, recolección 1–I a 31–V</t>
  </si>
  <si>
    <t xml:space="preserve">   Tomate, recolección 1–VI a 30–IX</t>
  </si>
  <si>
    <t xml:space="preserve">   Tomate, recolección 1–X a 31–XII</t>
  </si>
  <si>
    <t xml:space="preserve"> TOMATE TOTAL</t>
  </si>
  <si>
    <t xml:space="preserve"> PIMIENTO</t>
  </si>
  <si>
    <t xml:space="preserve"> GUINDILLA </t>
  </si>
  <si>
    <t>DE FLOR:</t>
  </si>
  <si>
    <t xml:space="preserve"> ALCACHOFA</t>
  </si>
  <si>
    <t xml:space="preserve"> COLIFLOR</t>
  </si>
  <si>
    <t>RAICES Y BULBOS:</t>
  </si>
  <si>
    <t xml:space="preserve"> AJO</t>
  </si>
  <si>
    <t xml:space="preserve">   Cebolla babosa</t>
  </si>
  <si>
    <t xml:space="preserve">   Cebolla medio grano o Liria</t>
  </si>
  <si>
    <t xml:space="preserve">   Cebolla grano o valenciana</t>
  </si>
  <si>
    <t xml:space="preserve">   Otras cebollas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</si>
  <si>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</si>
  <si>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</si>
  <si>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</si>
  <si>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</si>
  <si>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</si>
  <si>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NABO</t>
  </si>
  <si>
    <t>LEGUMINOSAS:</t>
  </si>
  <si>
    <t xml:space="preserve"> GUISANTES VERDES</t>
  </si>
  <si>
    <t xml:space="preserve"> HABAS VERDES</t>
  </si>
  <si>
    <t>HORTALIZAS VARIAS:</t>
  </si>
  <si>
    <t xml:space="preserve"> SETAS (1)</t>
  </si>
  <si>
    <t xml:space="preserve"> OTRAS HORTALIZAS</t>
  </si>
  <si>
    <t>TOTAL HORTALIZAS</t>
  </si>
  <si>
    <t>Consumo propio</t>
  </si>
  <si>
    <t>Ventas</t>
  </si>
  <si>
    <t>para alimentación</t>
  </si>
  <si>
    <t>Consumo</t>
  </si>
  <si>
    <t>Transfor-</t>
  </si>
  <si>
    <t>Animal</t>
  </si>
  <si>
    <t>Humana</t>
  </si>
  <si>
    <t>en fresco</t>
  </si>
  <si>
    <t>mación</t>
  </si>
  <si>
    <t>Provincias y</t>
  </si>
  <si>
    <t>Superficie total</t>
  </si>
  <si>
    <t>Comunidades Autónomas</t>
  </si>
  <si>
    <t>Al aire libre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</si>
  <si>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</si>
  <si>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</si>
  <si>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</si>
  <si>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</si>
  <si>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</si>
  <si>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</si>
  <si>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</si>
  <si>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</si>
  <si>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</si>
  <si>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</si>
  <si>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</si>
  <si>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</si>
  <si>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</si>
  <si>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</si>
  <si>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</si>
  <si>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</si>
  <si>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</si>
  <si>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</si>
  <si>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</si>
  <si>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</si>
  <si>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</si>
  <si>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</si>
  <si>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</si>
  <si>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</si>
  <si>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</si>
  <si>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</si>
  <si>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</si>
  <si>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</si>
  <si>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</si>
  <si>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</si>
  <si>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</si>
  <si>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</si>
  <si>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</si>
  <si>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</si>
  <si>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</si>
  <si>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</si>
  <si>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</si>
  <si>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</si>
  <si>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</si>
  <si>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</si>
  <si>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</si>
  <si>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</si>
  <si>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</si>
  <si>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</si>
  <si>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</si>
  <si>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</si>
  <si>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</si>
  <si>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</si>
  <si>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</si>
  <si>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</si>
  <si>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</si>
  <si>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</si>
  <si>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</si>
  <si>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</si>
  <si>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</si>
  <si>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</si>
  <si>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</si>
  <si>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Hortalizas</t>
  </si>
  <si>
    <t>Raíces</t>
  </si>
  <si>
    <t>de hoja o</t>
  </si>
  <si>
    <t>de</t>
  </si>
  <si>
    <t>y</t>
  </si>
  <si>
    <t>Leguminosas</t>
  </si>
  <si>
    <t>Otras</t>
  </si>
  <si>
    <t>tallo</t>
  </si>
  <si>
    <t>fruto</t>
  </si>
  <si>
    <t>flor</t>
  </si>
  <si>
    <t>bulbos</t>
  </si>
  <si>
    <t>11.10.  COL: Análisis provincial de superficie y producción según variedades, 2001</t>
  </si>
  <si>
    <t>11.9.  COL: Análisis provincial de superficie, rendimiento y producción, 2001</t>
  </si>
  <si>
    <t>11.12  ESPARRAGO: Análisis provincial de superficie, rendimiento y producción, 2001</t>
  </si>
  <si>
    <t>11.15.  LECHUGA: Análisis provincial de superficie, rendimiento y producción, 2001</t>
  </si>
  <si>
    <t>11.16.  LECHUGA: Análisis provincial de superficie y producción según clases, 2001</t>
  </si>
  <si>
    <t>11.18.  ESCAROLA: Análisis provincial de superficie, rendimiento y producción, 2001</t>
  </si>
  <si>
    <t>11.20.  ESPINACA: Análisis provincial de superficie, rendimiento y producción, 2001</t>
  </si>
  <si>
    <t>11.22.  ACELGA: Análisis provincial de superficie, rendimiento y producción, 2001</t>
  </si>
  <si>
    <t>11.24.  SANDIA: Análisis provincial de superficie, rendimiento y producción, 2001</t>
  </si>
  <si>
    <t>11.27.  MELON: Análisis provincial de superficie, rendimiento y producción, 2001</t>
  </si>
  <si>
    <t>11.28.  MELON: Análisis provincial de superficie y producción según clases, 2001</t>
  </si>
  <si>
    <t>Melón</t>
  </si>
  <si>
    <t>de piel lisa</t>
  </si>
  <si>
    <t>11.30.  PEPINO: Análisis provincial de superficie, rendimiento y producción, 2001</t>
  </si>
  <si>
    <t>11.32.  CALABACIN: Análisis provincial de superficie, rendimiento y producción, 2001</t>
  </si>
  <si>
    <t>11.34.  BERENJENA: Análisis provincial de superficie, rendimiento y producción, 2001</t>
  </si>
  <si>
    <t>11.37.  TOMATE: Análisis provincial de superficie, rendimiento y producción, 2001</t>
  </si>
  <si>
    <t>11.38.  TOMATE: Análisis provincial de superficie y producción según épocas de recolección, 2001</t>
  </si>
  <si>
    <t>Recolección de</t>
  </si>
  <si>
    <t>1-I a 31-V</t>
  </si>
  <si>
    <t>1-VI a 30-IX</t>
  </si>
  <si>
    <t>1-X a 31-XII</t>
  </si>
  <si>
    <t>11.42.  PIMIENTO: Análisis provincial de superficie, rendimiento y producción, 2001</t>
  </si>
  <si>
    <t>11.44.  FRESA Y FRESON: Análisis provincial de superficie, rendimiento y producción, 2001</t>
  </si>
  <si>
    <t>11.46.  ALCACHOFA: Análisis provincial de superficie, rendimiento y producción, 2001</t>
  </si>
  <si>
    <t>11.48.  COLIFLOR: Análisis provincial de superficie, rendimiento y producción, 2001</t>
  </si>
  <si>
    <t>11.50.  AJO: Análisis provincial de superficie, rendimiento y producción, 2001</t>
  </si>
  <si>
    <t>11.53.  CEBOLLA: Análisis provincial de superficie, rendimiento y producción, 2001</t>
  </si>
  <si>
    <t>11.54.  CEBOLLA: Análisis provincial de superficie y producción según variedades, 2001</t>
  </si>
  <si>
    <t>Cebolla medio grano</t>
  </si>
  <si>
    <t>Cebolla grano</t>
  </si>
  <si>
    <t>o Liria</t>
  </si>
  <si>
    <t>o valenciana</t>
  </si>
  <si>
    <t>11.58.  ZANAHORIA: Análisis provincial de superficie, rendimiento y producción, 2001</t>
  </si>
  <si>
    <t>11.60.  CHAMPIÑON: Análisis provincial de superficie, rendimiento y producción, 2001</t>
  </si>
  <si>
    <t>11.62.  JUDIAS VERDES: Análisis provincial de superficie, rendimiento y producción, 2001</t>
  </si>
  <si>
    <t>11.64.  GUISANTES VERDES: Análisis provincial de superficie, rendimiento y producción, 2001</t>
  </si>
  <si>
    <t>11.66.  HABAS VERDES: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</si>
  <si>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</si>
  <si>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</si>
  <si>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</si>
  <si>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</si>
  <si>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  Rumania</t>
  </si>
  <si>
    <t xml:space="preserve"> Total Hortalizas</t>
  </si>
  <si>
    <t>UTILIZACION INTERIOR TOTAL</t>
  </si>
  <si>
    <t>11.8.  COL: Serie histórica de superficie y producción según variedades</t>
  </si>
  <si>
    <t>11.14.  LECHUGA: Serie histórica de superficie y producción según clases</t>
  </si>
  <si>
    <t>11.26. MELON: Serie histórica de superficie y producción según variedades</t>
  </si>
  <si>
    <t>11.36. TOMATE: Serie histórica de superficie y producción según épocas de recolección</t>
  </si>
  <si>
    <t>11.39. TOMATE: Comercio exterior de España, según países (toneladas)</t>
  </si>
  <si>
    <t>11.52. CEBOLLA: Serie histórica de superficie y producción según variedades</t>
  </si>
  <si>
    <t>11.55. CEBOLLA: Comercio exterior de España, según países (toneladas)</t>
  </si>
  <si>
    <t xml:space="preserve"> (miles de ha) </t>
  </si>
  <si>
    <t xml:space="preserve"> (miles de t) </t>
  </si>
  <si>
    <t>11.4.  HORTALIZAS: Destino de la producción, 2001 (toneladas)</t>
  </si>
  <si>
    <t>11.5.  HORTALIZAS: Análisis provincial de superficie según formas de cultivo, 2001 (hectáreas)</t>
  </si>
  <si>
    <t>11.6.  HORTALIZAS: Análisis provincial de superficie total según cultivos, 2001 (hectáreas)</t>
  </si>
  <si>
    <t>11.40. TOMATES FRESCOS: Datos de superficie, producción y comercio exterior de diferentes países del mundo, 2001</t>
  </si>
  <si>
    <t>11.56. CEBOLLAS SECAS: Datos de superficie, producción y comercio exterior de diferentes países del mundo, 2001</t>
  </si>
  <si>
    <t xml:space="preserve"> ESPARRAGO</t>
  </si>
  <si>
    <t xml:space="preserve"> RABANO</t>
  </si>
  <si>
    <t>OTROS PAISES DEL MUNDO</t>
  </si>
  <si>
    <t>PAISES DE EUROPA</t>
  </si>
  <si>
    <t xml:space="preserve"> JUDIAS VERDES</t>
  </si>
  <si>
    <t xml:space="preserve"> SANDIA</t>
  </si>
  <si>
    <t xml:space="preserve"> CALABACIN</t>
  </si>
  <si>
    <t xml:space="preserve"> FRESA Y FRESON</t>
  </si>
  <si>
    <t xml:space="preserve"> CHAMPIÑON (1)</t>
  </si>
  <si>
    <t xml:space="preserve"> MELON TOTAL</t>
  </si>
  <si>
    <t>Nota: Para los cultivos con espacio en blanco solamente se dispone del dato total.</t>
  </si>
  <si>
    <t>(1) Superficie en áreas y rendimiento en kg/área.</t>
  </si>
  <si>
    <t>(1) Con vaina.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</si>
</sst>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8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176" fontId="0" fillId="0" borderId="9" xfId="21" applyFont="1" applyFill="1" applyBorder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0" fillId="0" borderId="0" xfId="21" applyFont="1" applyFill="1" applyBorder="1" applyAlignment="1">
      <alignment horizontal="center"/>
      <protection/>
    </xf>
    <xf numFmtId="176" fontId="4" fillId="0" borderId="0" xfId="21" applyFont="1" applyFill="1" applyAlignment="1">
      <alignment horizontal="center"/>
      <protection/>
    </xf>
    <xf numFmtId="176" fontId="5" fillId="0" borderId="0" xfId="21" applyFont="1" applyFill="1">
      <alignment/>
      <protection/>
    </xf>
    <xf numFmtId="176" fontId="5" fillId="0" borderId="0" xfId="21" applyNumberFormat="1" applyFont="1" applyFill="1" applyProtection="1">
      <alignment/>
      <protection/>
    </xf>
    <xf numFmtId="176" fontId="6" fillId="0" borderId="0" xfId="21" applyFont="1" applyFill="1">
      <alignment/>
      <protection/>
    </xf>
    <xf numFmtId="176" fontId="6" fillId="0" borderId="0" xfId="21" applyNumberFormat="1" applyFont="1" applyFill="1" applyProtection="1">
      <alignment/>
      <protection/>
    </xf>
    <xf numFmtId="176" fontId="0" fillId="0" borderId="10" xfId="21" applyFont="1" applyFill="1" applyBorder="1" applyAlignment="1">
      <alignment horizontal="center"/>
      <protection/>
    </xf>
    <xf numFmtId="176" fontId="0" fillId="0" borderId="10" xfId="21" applyFont="1" applyFill="1" applyBorder="1">
      <alignment/>
      <protection/>
    </xf>
    <xf numFmtId="176" fontId="0" fillId="0" borderId="11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8" xfId="21" applyNumberFormat="1" applyFont="1" applyFill="1" applyBorder="1" applyAlignment="1">
      <alignment horizontal="center"/>
      <protection/>
    </xf>
    <xf numFmtId="176" fontId="0" fillId="0" borderId="4" xfId="21" applyFont="1" applyFill="1" applyBorder="1" applyAlignment="1">
      <alignment horizontal="center"/>
      <protection/>
    </xf>
    <xf numFmtId="1" fontId="0" fillId="0" borderId="12" xfId="21" applyNumberFormat="1" applyFont="1" applyFill="1" applyBorder="1" applyAlignment="1">
      <alignment horizontal="center"/>
      <protection/>
    </xf>
    <xf numFmtId="176" fontId="7" fillId="0" borderId="5" xfId="21" applyFont="1" applyFill="1" applyBorder="1">
      <alignment/>
      <protection/>
    </xf>
    <xf numFmtId="176" fontId="7" fillId="0" borderId="6" xfId="21" applyFont="1" applyFill="1" applyBorder="1" applyAlignment="1">
      <alignment horizontal="right"/>
      <protection/>
    </xf>
    <xf numFmtId="176" fontId="7" fillId="0" borderId="6" xfId="21" applyNumberFormat="1" applyFont="1" applyFill="1" applyBorder="1" applyAlignment="1">
      <alignment horizontal="right"/>
      <protection/>
    </xf>
    <xf numFmtId="176" fontId="0" fillId="0" borderId="2" xfId="21" applyFont="1" applyFill="1" applyBorder="1">
      <alignment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1" xfId="21" applyNumberFormat="1" applyFont="1" applyFill="1" applyBorder="1" applyAlignment="1">
      <alignment horizontal="right"/>
      <protection/>
    </xf>
    <xf numFmtId="15" fontId="0" fillId="0" borderId="2" xfId="21" applyNumberFormat="1" applyFont="1" applyFill="1" applyBorder="1">
      <alignment/>
      <protection/>
    </xf>
    <xf numFmtId="176" fontId="0" fillId="0" borderId="8" xfId="21" applyFont="1" applyFill="1" applyBorder="1" applyAlignment="1">
      <alignment horizontal="right"/>
      <protection/>
    </xf>
    <xf numFmtId="176" fontId="0" fillId="0" borderId="3" xfId="21" applyFont="1" applyFill="1" applyBorder="1">
      <alignment/>
      <protection/>
    </xf>
    <xf numFmtId="176" fontId="0" fillId="0" borderId="4" xfId="21" applyNumberFormat="1" applyFont="1" applyFill="1" applyBorder="1" applyAlignment="1">
      <alignment horizontal="right"/>
      <protection/>
    </xf>
    <xf numFmtId="176" fontId="0" fillId="0" borderId="4" xfId="21" applyFont="1" applyFill="1" applyBorder="1" applyAlignment="1">
      <alignment horizontal="right"/>
      <protection/>
    </xf>
    <xf numFmtId="176" fontId="0" fillId="0" borderId="12" xfId="21" applyFont="1" applyFill="1" applyBorder="1" applyAlignment="1">
      <alignment horizontal="right"/>
      <protection/>
    </xf>
    <xf numFmtId="176" fontId="7" fillId="0" borderId="7" xfId="21" applyFont="1" applyFill="1" applyBorder="1">
      <alignment/>
      <protection/>
    </xf>
    <xf numFmtId="176" fontId="0" fillId="0" borderId="8" xfId="21" applyFont="1" applyFill="1" applyBorder="1">
      <alignment/>
      <protection/>
    </xf>
    <xf numFmtId="176" fontId="0" fillId="0" borderId="8" xfId="21" applyNumberFormat="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4" xfId="21" applyFont="1" applyFill="1" applyBorder="1">
      <alignment/>
      <protection/>
    </xf>
    <xf numFmtId="176" fontId="0" fillId="0" borderId="8" xfId="21" applyFont="1" applyFill="1" applyBorder="1" applyAlignment="1">
      <alignment horizontal="center"/>
      <protection/>
    </xf>
    <xf numFmtId="176" fontId="7" fillId="0" borderId="7" xfId="21" applyNumberFormat="1" applyFont="1" applyFill="1" applyBorder="1" applyAlignment="1">
      <alignment horizontal="right"/>
      <protection/>
    </xf>
    <xf numFmtId="176" fontId="0" fillId="0" borderId="12" xfId="21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Continuous"/>
    </xf>
    <xf numFmtId="176" fontId="0" fillId="0" borderId="1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7" fillId="0" borderId="2" xfId="21" applyFont="1" applyFill="1" applyBorder="1">
      <alignment/>
      <protection/>
    </xf>
    <xf numFmtId="176" fontId="7" fillId="0" borderId="1" xfId="21" applyNumberFormat="1" applyFont="1" applyFill="1" applyBorder="1" applyAlignment="1">
      <alignment horizontal="right"/>
      <protection/>
    </xf>
    <xf numFmtId="176" fontId="7" fillId="0" borderId="8" xfId="21" applyNumberFormat="1" applyFont="1" applyFill="1" applyBorder="1" applyAlignment="1">
      <alignment horizontal="right"/>
      <protection/>
    </xf>
    <xf numFmtId="186" fontId="7" fillId="0" borderId="8" xfId="0" applyNumberFormat="1" applyFont="1" applyFill="1" applyBorder="1" applyAlignment="1" applyProtection="1">
      <alignment horizontal="right"/>
      <protection/>
    </xf>
    <xf numFmtId="186" fontId="0" fillId="0" borderId="8" xfId="0" applyNumberFormat="1" applyFont="1" applyFill="1" applyBorder="1" applyAlignment="1" applyProtection="1">
      <alignment horizontal="right"/>
      <protection/>
    </xf>
    <xf numFmtId="186" fontId="7" fillId="0" borderId="8" xfId="0" applyNumberFormat="1" applyFont="1" applyFill="1" applyBorder="1" applyAlignment="1">
      <alignment horizontal="right"/>
    </xf>
    <xf numFmtId="186" fontId="0" fillId="0" borderId="8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8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centerContinuous"/>
    </xf>
    <xf numFmtId="0" fontId="0" fillId="0" borderId="8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86" fontId="0" fillId="0" borderId="7" xfId="0" applyNumberFormat="1" applyFont="1" applyFill="1" applyBorder="1" applyAlignment="1" applyProtection="1">
      <alignment horizontal="right"/>
      <protection/>
    </xf>
    <xf numFmtId="186" fontId="0" fillId="0" borderId="7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8" xfId="0" applyNumberFormat="1" applyFont="1" applyFill="1" applyBorder="1" applyAlignment="1" applyProtection="1">
      <alignment horizontal="right"/>
      <protection locked="0"/>
    </xf>
    <xf numFmtId="186" fontId="0" fillId="0" borderId="8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 quotePrefix="1">
      <alignment horizontal="right"/>
    </xf>
    <xf numFmtId="0" fontId="7" fillId="0" borderId="16" xfId="0" applyFont="1" applyFill="1" applyBorder="1" applyAlignment="1">
      <alignment/>
    </xf>
    <xf numFmtId="186" fontId="7" fillId="0" borderId="12" xfId="0" applyNumberFormat="1" applyFont="1" applyFill="1" applyBorder="1" applyAlignment="1">
      <alignment horizontal="right"/>
    </xf>
    <xf numFmtId="186" fontId="7" fillId="0" borderId="12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178" fontId="0" fillId="0" borderId="8" xfId="0" applyNumberFormat="1" applyFont="1" applyFill="1" applyBorder="1" applyAlignment="1" applyProtection="1">
      <alignment horizontal="right"/>
      <protection/>
    </xf>
    <xf numFmtId="37" fontId="0" fillId="0" borderId="8" xfId="0" applyNumberFormat="1" applyFont="1" applyFill="1" applyBorder="1" applyAlignment="1">
      <alignment horizontal="right"/>
    </xf>
    <xf numFmtId="39" fontId="0" fillId="0" borderId="8" xfId="0" applyNumberFormat="1" applyFont="1" applyFill="1" applyBorder="1" applyAlignment="1" applyProtection="1">
      <alignment horizontal="right"/>
      <protection/>
    </xf>
    <xf numFmtId="37" fontId="0" fillId="0" borderId="8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4" xfId="0" applyNumberFormat="1" applyFont="1" applyFill="1" applyBorder="1" applyAlignment="1">
      <alignment horizontal="right"/>
    </xf>
    <xf numFmtId="37" fontId="0" fillId="0" borderId="4" xfId="0" applyNumberFormat="1" applyFont="1" applyFill="1" applyBorder="1" applyAlignment="1">
      <alignment horizontal="right"/>
    </xf>
    <xf numFmtId="39" fontId="0" fillId="0" borderId="4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86" fontId="0" fillId="0" borderId="7" xfId="0" applyNumberFormat="1" applyFont="1" applyFill="1" applyBorder="1" applyAlignment="1" quotePrefix="1">
      <alignment horizontal="right"/>
    </xf>
    <xf numFmtId="186" fontId="7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186" fontId="0" fillId="0" borderId="6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/>
    </xf>
    <xf numFmtId="186" fontId="7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86" fontId="0" fillId="0" borderId="1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/>
    </xf>
    <xf numFmtId="39" fontId="0" fillId="0" borderId="7" xfId="0" applyNumberFormat="1" applyFont="1" applyFill="1" applyBorder="1" applyAlignment="1">
      <alignment horizontal="right"/>
    </xf>
    <xf numFmtId="39" fontId="0" fillId="0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178" fontId="0" fillId="0" borderId="8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178" fontId="0" fillId="0" borderId="4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Continuous"/>
    </xf>
    <xf numFmtId="0" fontId="0" fillId="0" borderId="14" xfId="0" applyFont="1" applyFill="1" applyBorder="1" applyAlignment="1" quotePrefix="1">
      <alignment horizontal="centerContinuous"/>
    </xf>
    <xf numFmtId="178" fontId="0" fillId="0" borderId="7" xfId="0" applyNumberFormat="1" applyFont="1" applyFill="1" applyBorder="1" applyAlignment="1" applyProtection="1">
      <alignment/>
      <protection/>
    </xf>
    <xf numFmtId="178" fontId="0" fillId="0" borderId="8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39" fontId="0" fillId="0" borderId="7" xfId="0" applyNumberFormat="1" applyFont="1" applyFill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/>
    </xf>
    <xf numFmtId="39" fontId="0" fillId="0" borderId="8" xfId="0" applyNumberFormat="1" applyFont="1" applyFill="1" applyBorder="1" applyAlignment="1" applyProtection="1">
      <alignment/>
      <protection/>
    </xf>
    <xf numFmtId="37" fontId="0" fillId="0" borderId="8" xfId="0" applyNumberFormat="1" applyFont="1" applyFill="1" applyBorder="1" applyAlignment="1" applyProtection="1">
      <alignment/>
      <protection/>
    </xf>
    <xf numFmtId="39" fontId="0" fillId="0" borderId="1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9" fontId="0" fillId="0" borderId="1" xfId="0" applyNumberFormat="1" applyFont="1" applyFill="1" applyBorder="1" applyAlignment="1">
      <alignment/>
    </xf>
    <xf numFmtId="39" fontId="0" fillId="0" borderId="4" xfId="0" applyNumberFormat="1" applyFont="1" applyFill="1" applyBorder="1" applyAlignment="1">
      <alignment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8" xfId="0" applyNumberFormat="1" applyFont="1" applyFill="1" applyBorder="1" applyAlignment="1">
      <alignment horizontal="right"/>
    </xf>
    <xf numFmtId="179" fontId="0" fillId="0" borderId="8" xfId="0" applyNumberFormat="1" applyFont="1" applyFill="1" applyBorder="1" applyAlignment="1" applyProtection="1">
      <alignment horizontal="right"/>
      <protection/>
    </xf>
    <xf numFmtId="176" fontId="0" fillId="0" borderId="8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9" fontId="0" fillId="0" borderId="4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9" fontId="0" fillId="0" borderId="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left" wrapText="1"/>
    </xf>
    <xf numFmtId="180" fontId="0" fillId="0" borderId="6" xfId="0" applyNumberFormat="1" applyFont="1" applyFill="1" applyBorder="1" applyAlignment="1">
      <alignment horizontal="right" wrapText="1"/>
    </xf>
    <xf numFmtId="180" fontId="0" fillId="0" borderId="7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180" fontId="0" fillId="0" borderId="1" xfId="0" applyNumberFormat="1" applyFont="1" applyFill="1" applyBorder="1" applyAlignment="1">
      <alignment horizontal="right" wrapText="1"/>
    </xf>
    <xf numFmtId="180" fontId="0" fillId="0" borderId="8" xfId="0" applyNumberFormat="1" applyFont="1" applyFill="1" applyBorder="1" applyAlignment="1">
      <alignment horizontal="right" wrapText="1"/>
    </xf>
    <xf numFmtId="180" fontId="0" fillId="0" borderId="1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180" fontId="0" fillId="0" borderId="4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right" wrapText="1"/>
    </xf>
    <xf numFmtId="4" fontId="0" fillId="0" borderId="6" xfId="0" applyNumberFormat="1" applyFont="1" applyFill="1" applyBorder="1" applyAlignment="1">
      <alignment horizontal="right" wrapText="1"/>
    </xf>
    <xf numFmtId="3" fontId="0" fillId="0" borderId="6" xfId="0" applyNumberFormat="1" applyFont="1" applyFill="1" applyBorder="1" applyAlignment="1">
      <alignment horizontal="right" wrapText="1"/>
    </xf>
    <xf numFmtId="3" fontId="0" fillId="0" borderId="7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 horizontal="right" wrapText="1"/>
    </xf>
    <xf numFmtId="4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18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176" fontId="0" fillId="0" borderId="4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right" wrapText="1"/>
    </xf>
    <xf numFmtId="2" fontId="0" fillId="0" borderId="6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182" fontId="0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 wrapText="1"/>
    </xf>
    <xf numFmtId="180" fontId="0" fillId="0" borderId="1" xfId="0" applyNumberFormat="1" applyFont="1" applyFill="1" applyBorder="1" applyAlignment="1">
      <alignment wrapText="1"/>
    </xf>
    <xf numFmtId="180" fontId="0" fillId="0" borderId="4" xfId="0" applyNumberFormat="1" applyFont="1" applyFill="1" applyBorder="1" applyAlignment="1">
      <alignment wrapText="1"/>
    </xf>
    <xf numFmtId="1" fontId="0" fillId="0" borderId="4" xfId="0" applyNumberFormat="1" applyFont="1" applyFill="1" applyBorder="1" applyAlignment="1">
      <alignment wrapText="1"/>
    </xf>
    <xf numFmtId="2" fontId="0" fillId="0" borderId="4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176" fontId="0" fillId="0" borderId="1" xfId="0" applyNumberFormat="1" applyFont="1" applyFill="1" applyBorder="1" applyAlignment="1" quotePrefix="1">
      <alignment horizontal="right"/>
    </xf>
    <xf numFmtId="176" fontId="0" fillId="0" borderId="8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9" fontId="0" fillId="0" borderId="7" xfId="0" applyNumberFormat="1" applyFont="1" applyFill="1" applyBorder="1" applyAlignment="1" applyProtection="1">
      <alignment/>
      <protection/>
    </xf>
    <xf numFmtId="176" fontId="0" fillId="0" borderId="7" xfId="0" applyNumberFormat="1" applyFont="1" applyFill="1" applyBorder="1" applyAlignment="1" applyProtection="1">
      <alignment/>
      <protection/>
    </xf>
    <xf numFmtId="179" fontId="0" fillId="0" borderId="8" xfId="0" applyNumberFormat="1" applyFont="1" applyFill="1" applyBorder="1" applyAlignment="1" applyProtection="1">
      <alignment/>
      <protection/>
    </xf>
    <xf numFmtId="176" fontId="0" fillId="0" borderId="8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>
      <alignment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left"/>
    </xf>
    <xf numFmtId="0" fontId="0" fillId="0" borderId="19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178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 horizontal="right"/>
    </xf>
    <xf numFmtId="179" fontId="0" fillId="0" borderId="8" xfId="0" applyNumberFormat="1" applyFont="1" applyFill="1" applyBorder="1" applyAlignment="1">
      <alignment horizontal="right"/>
    </xf>
    <xf numFmtId="178" fontId="0" fillId="0" borderId="4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7" xfId="0" applyNumberFormat="1" applyFont="1" applyFill="1" applyBorder="1" applyAlignment="1" applyProtection="1">
      <alignment horizontal="right"/>
      <protection/>
    </xf>
    <xf numFmtId="1" fontId="0" fillId="0" borderId="8" xfId="0" applyNumberFormat="1" applyFont="1" applyFill="1" applyBorder="1" applyAlignment="1" applyProtection="1">
      <alignment horizontal="right"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>
      <alignment/>
    </xf>
    <xf numFmtId="1" fontId="0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0" fontId="7" fillId="0" borderId="13" xfId="0" applyFont="1" applyFill="1" applyBorder="1" applyAlignment="1" quotePrefix="1">
      <alignment horizontal="left"/>
    </xf>
    <xf numFmtId="177" fontId="0" fillId="0" borderId="7" xfId="0" applyNumberFormat="1" applyFont="1" applyFill="1" applyBorder="1" applyAlignment="1">
      <alignment horizontal="right"/>
    </xf>
    <xf numFmtId="177" fontId="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6" fontId="0" fillId="0" borderId="8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Fill="1" applyBorder="1" applyAlignment="1" quotePrefix="1">
      <alignment horizontal="left"/>
    </xf>
    <xf numFmtId="0" fontId="7" fillId="0" borderId="16" xfId="0" applyFont="1" applyFill="1" applyBorder="1" applyAlignment="1" quotePrefix="1">
      <alignment horizontal="left" indent="2"/>
    </xf>
    <xf numFmtId="186" fontId="0" fillId="0" borderId="2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185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85" fontId="0" fillId="0" borderId="0" xfId="0" applyNumberFormat="1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185" fontId="0" fillId="0" borderId="16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176" fontId="3" fillId="0" borderId="0" xfId="21" applyFont="1" applyFill="1" applyAlignment="1">
      <alignment horizontal="center"/>
      <protection/>
    </xf>
    <xf numFmtId="176" fontId="0" fillId="0" borderId="26" xfId="21" applyFont="1" applyFill="1" applyBorder="1" applyAlignment="1">
      <alignment horizontal="center"/>
      <protection/>
    </xf>
    <xf numFmtId="176" fontId="0" fillId="0" borderId="20" xfId="21" applyFont="1" applyFill="1" applyBorder="1" applyAlignment="1">
      <alignment horizontal="center"/>
      <protection/>
    </xf>
    <xf numFmtId="176" fontId="4" fillId="0" borderId="0" xfId="21" applyFont="1" applyFill="1" applyAlignment="1" quotePrefix="1">
      <alignment horizontal="center"/>
      <protection/>
    </xf>
    <xf numFmtId="176" fontId="4" fillId="0" borderId="0" xfId="21" applyFont="1" applyFill="1" applyAlignment="1">
      <alignment horizontal="center"/>
      <protection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  <xf numFmtId="176" fontId="10" fillId="0" borderId="0" xfId="21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externalLink" Target="externalLinks/externalLink2.xml" /><Relationship Id="rId71" Type="http://schemas.openxmlformats.org/officeDocument/2006/relationships/externalLink" Target="externalLinks/externalLink3.xml" /><Relationship Id="rId72" Type="http://schemas.openxmlformats.org/officeDocument/2006/relationships/externalLink" Target="externalLinks/externalLink4.xml" /><Relationship Id="rId73" Type="http://schemas.openxmlformats.org/officeDocument/2006/relationships/externalLink" Target="externalLinks/externalLink5.xml" /><Relationship Id="rId74" Type="http://schemas.openxmlformats.org/officeDocument/2006/relationships/externalLink" Target="externalLinks/externalLink6.xml" /><Relationship Id="rId75" Type="http://schemas.openxmlformats.org/officeDocument/2006/relationships/externalLink" Target="externalLinks/externalLink7.xml" /><Relationship Id="rId76" Type="http://schemas.openxmlformats.org/officeDocument/2006/relationships/externalLink" Target="externalLinks/externalLink8.xml" /><Relationship Id="rId77" Type="http://schemas.openxmlformats.org/officeDocument/2006/relationships/externalLink" Target="externalLinks/externalLink9.xml" /><Relationship Id="rId7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2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64" customWidth="1"/>
    <col min="5" max="16384" width="11.421875" style="64" customWidth="1"/>
  </cols>
  <sheetData>
    <row r="1" spans="1:6" ht="18">
      <c r="A1" s="321" t="s">
        <v>0</v>
      </c>
      <c r="B1" s="321"/>
      <c r="C1" s="321"/>
      <c r="D1" s="321"/>
      <c r="E1" s="76"/>
      <c r="F1" s="76"/>
    </row>
    <row r="2" s="1" customFormat="1" ht="15"/>
    <row r="3" spans="1:6" s="1" customFormat="1" ht="15">
      <c r="A3" s="320" t="s">
        <v>1</v>
      </c>
      <c r="B3" s="320"/>
      <c r="C3" s="320"/>
      <c r="D3" s="320"/>
      <c r="E3" s="2"/>
      <c r="F3" s="2"/>
    </row>
    <row r="4" s="1" customFormat="1" ht="15"/>
    <row r="5" spans="1:4" ht="12.75">
      <c r="A5" s="65"/>
      <c r="B5" s="66" t="s">
        <v>2</v>
      </c>
      <c r="C5" s="66" t="s">
        <v>3</v>
      </c>
      <c r="D5" s="66" t="s">
        <v>4</v>
      </c>
    </row>
    <row r="6" spans="1:4" ht="13.5" thickBot="1">
      <c r="A6" s="67" t="s">
        <v>5</v>
      </c>
      <c r="B6" s="68" t="s">
        <v>6</v>
      </c>
      <c r="C6" s="68" t="s">
        <v>7</v>
      </c>
      <c r="D6" s="68" t="s">
        <v>8</v>
      </c>
    </row>
    <row r="7" spans="1:4" ht="12.75">
      <c r="A7" s="69">
        <v>1985</v>
      </c>
      <c r="B7" s="70">
        <v>481</v>
      </c>
      <c r="C7" s="70">
        <v>9692</v>
      </c>
      <c r="D7" s="70">
        <v>1816348.7312634476</v>
      </c>
    </row>
    <row r="8" spans="1:4" ht="12.75">
      <c r="A8" s="71">
        <v>1986</v>
      </c>
      <c r="B8" s="72">
        <v>476</v>
      </c>
      <c r="C8" s="72">
        <v>9785</v>
      </c>
      <c r="D8" s="72">
        <v>2315783.779885327</v>
      </c>
    </row>
    <row r="9" spans="1:4" ht="12.75">
      <c r="A9" s="71">
        <v>1987</v>
      </c>
      <c r="B9" s="72">
        <v>479</v>
      </c>
      <c r="C9" s="72">
        <v>9983</v>
      </c>
      <c r="D9" s="72">
        <v>2566736.384070775</v>
      </c>
    </row>
    <row r="10" spans="1:4" ht="12.75">
      <c r="A10" s="71">
        <v>1988</v>
      </c>
      <c r="B10" s="72">
        <v>504</v>
      </c>
      <c r="C10" s="72">
        <v>10628</v>
      </c>
      <c r="D10" s="72">
        <v>2767149.880398591</v>
      </c>
    </row>
    <row r="11" spans="1:4" ht="12.75">
      <c r="A11" s="71">
        <v>1989</v>
      </c>
      <c r="B11" s="72">
        <v>516</v>
      </c>
      <c r="C11" s="72">
        <v>11180</v>
      </c>
      <c r="D11" s="72">
        <v>3085836.548748092</v>
      </c>
    </row>
    <row r="12" spans="1:4" ht="12.75">
      <c r="A12" s="71">
        <v>1990</v>
      </c>
      <c r="B12" s="72">
        <v>509</v>
      </c>
      <c r="C12" s="72">
        <v>11780</v>
      </c>
      <c r="D12" s="72">
        <v>3820387.5326049067</v>
      </c>
    </row>
    <row r="13" spans="1:4" ht="12.75">
      <c r="A13" s="71">
        <v>1991</v>
      </c>
      <c r="B13" s="72">
        <v>482</v>
      </c>
      <c r="C13" s="72">
        <v>10816</v>
      </c>
      <c r="D13" s="72">
        <v>3358461.649417619</v>
      </c>
    </row>
    <row r="14" spans="1:4" ht="12.75">
      <c r="A14" s="71">
        <v>1992</v>
      </c>
      <c r="B14" s="72">
        <v>462</v>
      </c>
      <c r="C14" s="72">
        <v>10712</v>
      </c>
      <c r="D14" s="72">
        <v>3114799.322058346</v>
      </c>
    </row>
    <row r="15" spans="1:4" ht="12.75">
      <c r="A15" s="71">
        <v>1993</v>
      </c>
      <c r="B15" s="72">
        <v>435</v>
      </c>
      <c r="C15" s="72">
        <v>10473</v>
      </c>
      <c r="D15" s="72">
        <v>3308199.0071280035</v>
      </c>
    </row>
    <row r="16" spans="1:4" ht="12.75">
      <c r="A16" s="71">
        <v>1994</v>
      </c>
      <c r="B16" s="72">
        <v>430</v>
      </c>
      <c r="C16" s="72">
        <v>10856</v>
      </c>
      <c r="D16" s="72">
        <v>3652735.2060870505</v>
      </c>
    </row>
    <row r="17" spans="1:4" ht="12.75">
      <c r="A17" s="71">
        <v>1995</v>
      </c>
      <c r="B17" s="72">
        <v>401</v>
      </c>
      <c r="C17" s="72">
        <v>10615</v>
      </c>
      <c r="D17" s="72">
        <v>3532009.90467948</v>
      </c>
    </row>
    <row r="18" spans="1:4" ht="12.75">
      <c r="A18" s="71">
        <v>1996</v>
      </c>
      <c r="B18" s="72">
        <v>399</v>
      </c>
      <c r="C18" s="72">
        <v>11407</v>
      </c>
      <c r="D18" s="72">
        <v>3919812.965033116</v>
      </c>
    </row>
    <row r="19" spans="1:4" ht="12.75">
      <c r="A19" s="71">
        <v>1997</v>
      </c>
      <c r="B19" s="72">
        <v>402</v>
      </c>
      <c r="C19" s="72">
        <v>11886</v>
      </c>
      <c r="D19" s="72">
        <v>4176661.497962569</v>
      </c>
    </row>
    <row r="20" spans="1:4" ht="12.75">
      <c r="A20" s="71">
        <v>1998</v>
      </c>
      <c r="B20" s="72">
        <v>398</v>
      </c>
      <c r="C20" s="72">
        <v>12264</v>
      </c>
      <c r="D20" s="72">
        <v>4343808.974312742</v>
      </c>
    </row>
    <row r="21" spans="1:4" ht="12.75">
      <c r="A21" s="71">
        <v>1999</v>
      </c>
      <c r="B21" s="72">
        <v>410</v>
      </c>
      <c r="C21" s="72">
        <v>12961</v>
      </c>
      <c r="D21" s="72">
        <v>4531563</v>
      </c>
    </row>
    <row r="22" spans="1:4" ht="12.75">
      <c r="A22" s="71">
        <v>2000</v>
      </c>
      <c r="B22" s="72">
        <v>408.848</v>
      </c>
      <c r="C22" s="72">
        <v>12802.044</v>
      </c>
      <c r="D22" s="72">
        <v>5290937</v>
      </c>
    </row>
    <row r="23" spans="1:4" ht="13.5" thickBot="1">
      <c r="A23" s="73">
        <v>2001</v>
      </c>
      <c r="B23" s="74">
        <v>400.109</v>
      </c>
      <c r="C23" s="74">
        <v>12885.81</v>
      </c>
      <c r="D23" s="75">
        <v>5115068.761325186</v>
      </c>
    </row>
  </sheetData>
  <mergeCells count="2">
    <mergeCell ref="A3:D3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61">
    <pageSetUpPr fitToPage="1"/>
  </sheetPr>
  <dimension ref="A1:I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3.7109375" style="64" customWidth="1"/>
    <col min="10" max="10" width="0" style="64" hidden="1" customWidth="1"/>
    <col min="11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pans="1:9" s="78" customFormat="1" ht="15">
      <c r="A2" s="2"/>
      <c r="B2" s="2"/>
      <c r="C2" s="2"/>
      <c r="D2" s="2"/>
      <c r="E2" s="2"/>
      <c r="F2" s="2"/>
      <c r="G2" s="2"/>
      <c r="H2" s="2"/>
      <c r="I2" s="2"/>
    </row>
    <row r="3" spans="1:9" s="78" customFormat="1" ht="15">
      <c r="A3" s="322" t="s">
        <v>302</v>
      </c>
      <c r="B3" s="322"/>
      <c r="C3" s="322"/>
      <c r="D3" s="322"/>
      <c r="E3" s="322"/>
      <c r="F3" s="322"/>
      <c r="G3" s="322"/>
      <c r="H3" s="322"/>
      <c r="I3" s="322"/>
    </row>
    <row r="4" spans="1:9" s="78" customFormat="1" ht="14.25">
      <c r="A4" s="128"/>
      <c r="B4" s="128"/>
      <c r="C4" s="128"/>
      <c r="D4" s="128"/>
      <c r="E4" s="128"/>
      <c r="F4" s="128"/>
      <c r="G4" s="128"/>
      <c r="H4" s="128"/>
      <c r="I4" s="128"/>
    </row>
    <row r="5" spans="1:9" ht="12.75">
      <c r="A5" s="65"/>
      <c r="B5" s="234" t="s">
        <v>23</v>
      </c>
      <c r="C5" s="235"/>
      <c r="D5" s="234" t="s">
        <v>23</v>
      </c>
      <c r="E5" s="235"/>
      <c r="F5" s="234" t="s">
        <v>24</v>
      </c>
      <c r="G5" s="235"/>
      <c r="H5" s="234" t="s">
        <v>25</v>
      </c>
      <c r="I5" s="235"/>
    </row>
    <row r="6" spans="1:9" ht="12.75">
      <c r="A6" s="165" t="s">
        <v>230</v>
      </c>
      <c r="B6" s="81" t="s">
        <v>26</v>
      </c>
      <c r="C6" s="82"/>
      <c r="D6" s="81" t="s">
        <v>27</v>
      </c>
      <c r="E6" s="82"/>
      <c r="F6" s="276"/>
      <c r="G6" s="277"/>
      <c r="H6" s="276"/>
      <c r="I6" s="277"/>
    </row>
    <row r="7" spans="1:9" ht="12.75">
      <c r="A7" s="165" t="s">
        <v>232</v>
      </c>
      <c r="B7" s="68" t="s">
        <v>2</v>
      </c>
      <c r="C7" s="85" t="s">
        <v>3</v>
      </c>
      <c r="D7" s="68" t="s">
        <v>2</v>
      </c>
      <c r="E7" s="85" t="s">
        <v>3</v>
      </c>
      <c r="F7" s="68" t="s">
        <v>2</v>
      </c>
      <c r="G7" s="85" t="s">
        <v>3</v>
      </c>
      <c r="H7" s="68" t="s">
        <v>2</v>
      </c>
      <c r="I7" s="85" t="s">
        <v>3</v>
      </c>
    </row>
    <row r="8" spans="1:9" ht="13.5" thickBot="1">
      <c r="A8" s="86"/>
      <c r="B8" s="130" t="s">
        <v>62</v>
      </c>
      <c r="C8" s="87" t="s">
        <v>14</v>
      </c>
      <c r="D8" s="130" t="s">
        <v>62</v>
      </c>
      <c r="E8" s="87" t="s">
        <v>14</v>
      </c>
      <c r="F8" s="130" t="s">
        <v>62</v>
      </c>
      <c r="G8" s="87" t="s">
        <v>14</v>
      </c>
      <c r="H8" s="130" t="s">
        <v>62</v>
      </c>
      <c r="I8" s="87" t="s">
        <v>14</v>
      </c>
    </row>
    <row r="9" spans="1:9" ht="12.75">
      <c r="A9" s="88" t="s">
        <v>234</v>
      </c>
      <c r="B9" s="125">
        <v>910</v>
      </c>
      <c r="C9" s="125">
        <v>20180</v>
      </c>
      <c r="D9" s="90" t="s">
        <v>20</v>
      </c>
      <c r="E9" s="90" t="s">
        <v>20</v>
      </c>
      <c r="F9" s="90" t="s">
        <v>20</v>
      </c>
      <c r="G9" s="90" t="s">
        <v>20</v>
      </c>
      <c r="H9" s="89" t="s">
        <v>20</v>
      </c>
      <c r="I9" s="89" t="s">
        <v>20</v>
      </c>
    </row>
    <row r="10" spans="1:9" ht="12.75">
      <c r="A10" s="92" t="s">
        <v>235</v>
      </c>
      <c r="B10" s="59" t="s">
        <v>20</v>
      </c>
      <c r="C10" s="59" t="s">
        <v>20</v>
      </c>
      <c r="D10" s="61" t="s">
        <v>20</v>
      </c>
      <c r="E10" s="61" t="s">
        <v>20</v>
      </c>
      <c r="F10" s="61" t="s">
        <v>20</v>
      </c>
      <c r="G10" s="61" t="s">
        <v>20</v>
      </c>
      <c r="H10" s="95">
        <v>1022</v>
      </c>
      <c r="I10" s="95">
        <v>19796</v>
      </c>
    </row>
    <row r="11" spans="1:9" ht="12.75">
      <c r="A11" s="92" t="s">
        <v>236</v>
      </c>
      <c r="B11" s="61" t="s">
        <v>20</v>
      </c>
      <c r="C11" s="61" t="s">
        <v>20</v>
      </c>
      <c r="D11" s="61" t="s">
        <v>20</v>
      </c>
      <c r="E11" s="61" t="s">
        <v>20</v>
      </c>
      <c r="F11" s="61" t="s">
        <v>20</v>
      </c>
      <c r="G11" s="61" t="s">
        <v>20</v>
      </c>
      <c r="H11" s="61">
        <v>517</v>
      </c>
      <c r="I11" s="61">
        <v>10306</v>
      </c>
    </row>
    <row r="12" spans="1:9" ht="12.75">
      <c r="A12" s="92" t="s">
        <v>237</v>
      </c>
      <c r="B12" s="59" t="s">
        <v>20</v>
      </c>
      <c r="C12" s="59" t="s">
        <v>20</v>
      </c>
      <c r="D12" s="59" t="s">
        <v>20</v>
      </c>
      <c r="E12" s="59" t="s">
        <v>20</v>
      </c>
      <c r="F12" s="61" t="s">
        <v>20</v>
      </c>
      <c r="G12" s="61" t="s">
        <v>20</v>
      </c>
      <c r="H12" s="59">
        <v>488</v>
      </c>
      <c r="I12" s="59">
        <v>20544</v>
      </c>
    </row>
    <row r="13" spans="1:9" ht="12.75">
      <c r="A13" s="93" t="s">
        <v>238</v>
      </c>
      <c r="B13" s="60">
        <v>910</v>
      </c>
      <c r="C13" s="60">
        <v>20180</v>
      </c>
      <c r="D13" s="60" t="s">
        <v>20</v>
      </c>
      <c r="E13" s="60" t="s">
        <v>20</v>
      </c>
      <c r="F13" s="60" t="s">
        <v>20</v>
      </c>
      <c r="G13" s="60" t="s">
        <v>20</v>
      </c>
      <c r="H13" s="60">
        <v>2027</v>
      </c>
      <c r="I13" s="60">
        <v>50646</v>
      </c>
    </row>
    <row r="14" spans="1:9" ht="12.75">
      <c r="A14" s="92"/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93" t="s">
        <v>239</v>
      </c>
      <c r="B15" s="58">
        <v>29</v>
      </c>
      <c r="C15" s="58">
        <v>696</v>
      </c>
      <c r="D15" s="58">
        <v>79</v>
      </c>
      <c r="E15" s="58">
        <v>1896</v>
      </c>
      <c r="F15" s="58">
        <v>7</v>
      </c>
      <c r="G15" s="58">
        <v>168</v>
      </c>
      <c r="H15" s="60" t="s">
        <v>20</v>
      </c>
      <c r="I15" s="60" t="s">
        <v>20</v>
      </c>
    </row>
    <row r="16" spans="1:9" ht="12.75">
      <c r="A16" s="92"/>
      <c r="B16" s="61"/>
      <c r="C16" s="61"/>
      <c r="D16" s="61"/>
      <c r="E16" s="61"/>
      <c r="F16" s="61"/>
      <c r="G16" s="61"/>
      <c r="H16" s="61"/>
      <c r="I16" s="61"/>
    </row>
    <row r="17" spans="1:9" ht="12.75">
      <c r="A17" s="93" t="s">
        <v>240</v>
      </c>
      <c r="B17" s="60">
        <v>52</v>
      </c>
      <c r="C17" s="60">
        <v>900</v>
      </c>
      <c r="D17" s="60">
        <v>23</v>
      </c>
      <c r="E17" s="60">
        <v>345</v>
      </c>
      <c r="F17" s="60">
        <v>3</v>
      </c>
      <c r="G17" s="60">
        <v>42</v>
      </c>
      <c r="H17" s="60">
        <v>2</v>
      </c>
      <c r="I17" s="60">
        <v>20</v>
      </c>
    </row>
    <row r="18" spans="1:9" ht="12.75">
      <c r="A18" s="92"/>
      <c r="B18" s="61"/>
      <c r="C18" s="61"/>
      <c r="D18" s="61"/>
      <c r="E18" s="61"/>
      <c r="F18" s="61"/>
      <c r="G18" s="61"/>
      <c r="H18" s="61"/>
      <c r="I18" s="61"/>
    </row>
    <row r="19" spans="1:9" ht="12.75">
      <c r="A19" s="92" t="s">
        <v>241</v>
      </c>
      <c r="B19" s="59">
        <v>36</v>
      </c>
      <c r="C19" s="59">
        <v>1019</v>
      </c>
      <c r="D19" s="59" t="s">
        <v>20</v>
      </c>
      <c r="E19" s="59" t="s">
        <v>20</v>
      </c>
      <c r="F19" s="59" t="s">
        <v>20</v>
      </c>
      <c r="G19" s="59" t="s">
        <v>20</v>
      </c>
      <c r="H19" s="59" t="s">
        <v>20</v>
      </c>
      <c r="I19" s="59" t="s">
        <v>20</v>
      </c>
    </row>
    <row r="20" spans="1:9" ht="12.75">
      <c r="A20" s="92" t="s">
        <v>242</v>
      </c>
      <c r="B20" s="59">
        <v>16</v>
      </c>
      <c r="C20" s="59">
        <v>400</v>
      </c>
      <c r="D20" s="61" t="s">
        <v>20</v>
      </c>
      <c r="E20" s="61" t="s">
        <v>20</v>
      </c>
      <c r="F20" s="61" t="s">
        <v>20</v>
      </c>
      <c r="G20" s="61" t="s">
        <v>20</v>
      </c>
      <c r="H20" s="61" t="s">
        <v>20</v>
      </c>
      <c r="I20" s="61" t="s">
        <v>20</v>
      </c>
    </row>
    <row r="21" spans="1:9" ht="12.75">
      <c r="A21" s="92" t="s">
        <v>243</v>
      </c>
      <c r="B21" s="59">
        <v>48</v>
      </c>
      <c r="C21" s="59">
        <v>1206</v>
      </c>
      <c r="D21" s="59" t="s">
        <v>20</v>
      </c>
      <c r="E21" s="59" t="s">
        <v>20</v>
      </c>
      <c r="F21" s="61" t="s">
        <v>20</v>
      </c>
      <c r="G21" s="61" t="s">
        <v>20</v>
      </c>
      <c r="H21" s="61" t="s">
        <v>20</v>
      </c>
      <c r="I21" s="61" t="s">
        <v>20</v>
      </c>
    </row>
    <row r="22" spans="1:9" ht="12.75">
      <c r="A22" s="93" t="s">
        <v>340</v>
      </c>
      <c r="B22" s="60">
        <v>100</v>
      </c>
      <c r="C22" s="60">
        <v>2625</v>
      </c>
      <c r="D22" s="60" t="s">
        <v>20</v>
      </c>
      <c r="E22" s="60" t="s">
        <v>20</v>
      </c>
      <c r="F22" s="60" t="s">
        <v>20</v>
      </c>
      <c r="G22" s="60" t="s">
        <v>20</v>
      </c>
      <c r="H22" s="60" t="s">
        <v>20</v>
      </c>
      <c r="I22" s="60" t="s">
        <v>20</v>
      </c>
    </row>
    <row r="23" spans="1:9" ht="12.75">
      <c r="A23" s="92"/>
      <c r="B23" s="61"/>
      <c r="C23" s="61"/>
      <c r="D23" s="61"/>
      <c r="E23" s="61"/>
      <c r="F23" s="61"/>
      <c r="G23" s="61"/>
      <c r="H23" s="61"/>
      <c r="I23" s="61"/>
    </row>
    <row r="24" spans="1:9" ht="12.75">
      <c r="A24" s="93" t="s">
        <v>244</v>
      </c>
      <c r="B24" s="58">
        <v>35</v>
      </c>
      <c r="C24" s="58">
        <v>1015</v>
      </c>
      <c r="D24" s="58">
        <v>30</v>
      </c>
      <c r="E24" s="58">
        <v>847</v>
      </c>
      <c r="F24" s="58">
        <v>1</v>
      </c>
      <c r="G24" s="58">
        <v>18</v>
      </c>
      <c r="H24" s="58">
        <v>6</v>
      </c>
      <c r="I24" s="58">
        <v>146</v>
      </c>
    </row>
    <row r="25" spans="1:9" ht="12.75">
      <c r="A25" s="92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93" t="s">
        <v>245</v>
      </c>
      <c r="B26" s="58">
        <v>72</v>
      </c>
      <c r="C26" s="58">
        <v>2804</v>
      </c>
      <c r="D26" s="58">
        <v>135</v>
      </c>
      <c r="E26" s="58">
        <v>5200</v>
      </c>
      <c r="F26" s="58">
        <v>12</v>
      </c>
      <c r="G26" s="58">
        <v>204</v>
      </c>
      <c r="H26" s="96">
        <v>10</v>
      </c>
      <c r="I26" s="96">
        <v>380</v>
      </c>
    </row>
    <row r="27" spans="1:9" ht="12.75">
      <c r="A27" s="92"/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92" t="s">
        <v>246</v>
      </c>
      <c r="B28" s="61" t="s">
        <v>20</v>
      </c>
      <c r="C28" s="61" t="s">
        <v>20</v>
      </c>
      <c r="D28" s="61" t="s">
        <v>20</v>
      </c>
      <c r="E28" s="61" t="s">
        <v>20</v>
      </c>
      <c r="F28" s="61" t="s">
        <v>20</v>
      </c>
      <c r="G28" s="61" t="s">
        <v>20</v>
      </c>
      <c r="H28" s="61" t="s">
        <v>20</v>
      </c>
      <c r="I28" s="61" t="s">
        <v>20</v>
      </c>
    </row>
    <row r="29" spans="1:9" ht="12.75">
      <c r="A29" s="92" t="s">
        <v>247</v>
      </c>
      <c r="B29" s="61">
        <v>12</v>
      </c>
      <c r="C29" s="61">
        <v>312</v>
      </c>
      <c r="D29" s="61" t="s">
        <v>20</v>
      </c>
      <c r="E29" s="61" t="s">
        <v>20</v>
      </c>
      <c r="F29" s="61" t="s">
        <v>20</v>
      </c>
      <c r="G29" s="61" t="s">
        <v>20</v>
      </c>
      <c r="H29" s="61" t="s">
        <v>20</v>
      </c>
      <c r="I29" s="61" t="s">
        <v>20</v>
      </c>
    </row>
    <row r="30" spans="1:9" ht="12.75">
      <c r="A30" s="92" t="s">
        <v>248</v>
      </c>
      <c r="B30" s="59">
        <v>151</v>
      </c>
      <c r="C30" s="59">
        <v>3775</v>
      </c>
      <c r="D30" s="59">
        <v>172</v>
      </c>
      <c r="E30" s="59">
        <v>4300</v>
      </c>
      <c r="F30" s="59" t="s">
        <v>20</v>
      </c>
      <c r="G30" s="59" t="s">
        <v>20</v>
      </c>
      <c r="H30" s="61" t="s">
        <v>20</v>
      </c>
      <c r="I30" s="61" t="s">
        <v>20</v>
      </c>
    </row>
    <row r="31" spans="1:9" ht="12.75">
      <c r="A31" s="93" t="s">
        <v>341</v>
      </c>
      <c r="B31" s="60">
        <v>163</v>
      </c>
      <c r="C31" s="60">
        <v>4087</v>
      </c>
      <c r="D31" s="60">
        <v>172</v>
      </c>
      <c r="E31" s="60">
        <v>4300</v>
      </c>
      <c r="F31" s="60" t="s">
        <v>20</v>
      </c>
      <c r="G31" s="60" t="s">
        <v>20</v>
      </c>
      <c r="H31" s="60" t="s">
        <v>20</v>
      </c>
      <c r="I31" s="60" t="s">
        <v>20</v>
      </c>
    </row>
    <row r="32" spans="1:9" ht="12.75">
      <c r="A32" s="92"/>
      <c r="B32" s="61"/>
      <c r="C32" s="61"/>
      <c r="D32" s="61"/>
      <c r="E32" s="61"/>
      <c r="F32" s="61"/>
      <c r="G32" s="61"/>
      <c r="H32" s="61"/>
      <c r="I32" s="61"/>
    </row>
    <row r="33" spans="1:9" ht="12.75">
      <c r="A33" s="92" t="s">
        <v>249</v>
      </c>
      <c r="B33" s="94">
        <v>189</v>
      </c>
      <c r="C33" s="94">
        <v>5292</v>
      </c>
      <c r="D33" s="94">
        <v>261</v>
      </c>
      <c r="E33" s="94">
        <v>7368</v>
      </c>
      <c r="F33" s="94">
        <v>4</v>
      </c>
      <c r="G33" s="94">
        <v>116</v>
      </c>
      <c r="H33" s="94">
        <v>33</v>
      </c>
      <c r="I33" s="94">
        <v>1095</v>
      </c>
    </row>
    <row r="34" spans="1:9" ht="12.75">
      <c r="A34" s="92" t="s">
        <v>250</v>
      </c>
      <c r="B34" s="95">
        <v>20</v>
      </c>
      <c r="C34" s="95">
        <v>760</v>
      </c>
      <c r="D34" s="61" t="s">
        <v>20</v>
      </c>
      <c r="E34" s="61" t="s">
        <v>20</v>
      </c>
      <c r="F34" s="61" t="s">
        <v>20</v>
      </c>
      <c r="G34" s="61" t="s">
        <v>20</v>
      </c>
      <c r="H34" s="94">
        <v>33</v>
      </c>
      <c r="I34" s="94">
        <v>1250</v>
      </c>
    </row>
    <row r="35" spans="1:9" ht="12.75">
      <c r="A35" s="92" t="s">
        <v>251</v>
      </c>
      <c r="B35" s="94">
        <v>31</v>
      </c>
      <c r="C35" s="94">
        <v>936</v>
      </c>
      <c r="D35" s="94">
        <v>53</v>
      </c>
      <c r="E35" s="94">
        <v>1569</v>
      </c>
      <c r="F35" s="94">
        <v>2</v>
      </c>
      <c r="G35" s="94">
        <v>30</v>
      </c>
      <c r="H35" s="94" t="s">
        <v>20</v>
      </c>
      <c r="I35" s="94" t="s">
        <v>20</v>
      </c>
    </row>
    <row r="36" spans="1:9" ht="12.75">
      <c r="A36" s="92" t="s">
        <v>252</v>
      </c>
      <c r="B36" s="94">
        <v>121</v>
      </c>
      <c r="C36" s="94">
        <v>3624</v>
      </c>
      <c r="D36" s="94">
        <v>108</v>
      </c>
      <c r="E36" s="94">
        <v>3253</v>
      </c>
      <c r="F36" s="94">
        <v>88</v>
      </c>
      <c r="G36" s="94">
        <v>2650</v>
      </c>
      <c r="H36" s="94">
        <v>56</v>
      </c>
      <c r="I36" s="94">
        <v>1687</v>
      </c>
    </row>
    <row r="37" spans="1:9" ht="12.75">
      <c r="A37" s="93" t="s">
        <v>253</v>
      </c>
      <c r="B37" s="60">
        <v>361</v>
      </c>
      <c r="C37" s="60">
        <v>10612</v>
      </c>
      <c r="D37" s="60">
        <v>422</v>
      </c>
      <c r="E37" s="60">
        <v>12190</v>
      </c>
      <c r="F37" s="60">
        <v>94</v>
      </c>
      <c r="G37" s="60">
        <v>2796</v>
      </c>
      <c r="H37" s="60">
        <v>122</v>
      </c>
      <c r="I37" s="60">
        <v>4032</v>
      </c>
    </row>
    <row r="38" spans="1:9" ht="12.75">
      <c r="A38" s="92"/>
      <c r="B38" s="61"/>
      <c r="C38" s="61"/>
      <c r="D38" s="61"/>
      <c r="E38" s="61"/>
      <c r="F38" s="61"/>
      <c r="G38" s="61"/>
      <c r="H38" s="61"/>
      <c r="I38" s="61"/>
    </row>
    <row r="39" spans="1:9" ht="12.75">
      <c r="A39" s="93" t="s">
        <v>254</v>
      </c>
      <c r="B39" s="58">
        <v>22</v>
      </c>
      <c r="C39" s="58">
        <v>905</v>
      </c>
      <c r="D39" s="58">
        <v>43</v>
      </c>
      <c r="E39" s="58">
        <v>1810</v>
      </c>
      <c r="F39" s="60" t="s">
        <v>20</v>
      </c>
      <c r="G39" s="60" t="s">
        <v>20</v>
      </c>
      <c r="H39" s="96">
        <v>433</v>
      </c>
      <c r="I39" s="96">
        <v>18168</v>
      </c>
    </row>
    <row r="40" spans="1:9" ht="12.75">
      <c r="A40" s="92"/>
      <c r="B40" s="61"/>
      <c r="C40" s="61"/>
      <c r="D40" s="61"/>
      <c r="E40" s="61"/>
      <c r="F40" s="61"/>
      <c r="G40" s="61"/>
      <c r="H40" s="61"/>
      <c r="I40" s="61"/>
    </row>
    <row r="41" spans="1:9" ht="12.75">
      <c r="A41" s="92" t="s">
        <v>255</v>
      </c>
      <c r="B41" s="59">
        <v>18</v>
      </c>
      <c r="C41" s="59">
        <v>450</v>
      </c>
      <c r="D41" s="59">
        <v>9</v>
      </c>
      <c r="E41" s="59">
        <v>225</v>
      </c>
      <c r="F41" s="61" t="s">
        <v>20</v>
      </c>
      <c r="G41" s="61" t="s">
        <v>20</v>
      </c>
      <c r="H41" s="61" t="s">
        <v>20</v>
      </c>
      <c r="I41" s="61" t="s">
        <v>20</v>
      </c>
    </row>
    <row r="42" spans="1:9" ht="12.75">
      <c r="A42" s="92" t="s">
        <v>256</v>
      </c>
      <c r="B42" s="59">
        <v>46</v>
      </c>
      <c r="C42" s="59">
        <v>1416</v>
      </c>
      <c r="D42" s="61" t="s">
        <v>20</v>
      </c>
      <c r="E42" s="61" t="s">
        <v>20</v>
      </c>
      <c r="F42" s="61" t="s">
        <v>20</v>
      </c>
      <c r="G42" s="61" t="s">
        <v>20</v>
      </c>
      <c r="H42" s="59">
        <v>127</v>
      </c>
      <c r="I42" s="59">
        <v>4244</v>
      </c>
    </row>
    <row r="43" spans="1:9" ht="12.75">
      <c r="A43" s="92" t="s">
        <v>257</v>
      </c>
      <c r="B43" s="59">
        <v>65</v>
      </c>
      <c r="C43" s="59">
        <v>1742</v>
      </c>
      <c r="D43" s="59">
        <v>163</v>
      </c>
      <c r="E43" s="59">
        <v>4590</v>
      </c>
      <c r="F43" s="59">
        <v>2</v>
      </c>
      <c r="G43" s="59">
        <v>40</v>
      </c>
      <c r="H43" s="59">
        <v>140</v>
      </c>
      <c r="I43" s="59">
        <v>4060</v>
      </c>
    </row>
    <row r="44" spans="1:9" ht="12.75">
      <c r="A44" s="92" t="s">
        <v>258</v>
      </c>
      <c r="B44" s="61" t="s">
        <v>20</v>
      </c>
      <c r="C44" s="61" t="s">
        <v>20</v>
      </c>
      <c r="D44" s="61" t="s">
        <v>20</v>
      </c>
      <c r="E44" s="61" t="s">
        <v>20</v>
      </c>
      <c r="F44" s="61" t="s">
        <v>20</v>
      </c>
      <c r="G44" s="61" t="s">
        <v>20</v>
      </c>
      <c r="H44" s="59">
        <v>5</v>
      </c>
      <c r="I44" s="59">
        <v>125</v>
      </c>
    </row>
    <row r="45" spans="1:9" ht="12.75">
      <c r="A45" s="92" t="s">
        <v>259</v>
      </c>
      <c r="B45" s="59">
        <v>30</v>
      </c>
      <c r="C45" s="59">
        <v>270</v>
      </c>
      <c r="D45" s="59">
        <v>11</v>
      </c>
      <c r="E45" s="59">
        <v>99</v>
      </c>
      <c r="F45" s="59">
        <v>1</v>
      </c>
      <c r="G45" s="59">
        <v>9</v>
      </c>
      <c r="H45" s="59">
        <v>10</v>
      </c>
      <c r="I45" s="59">
        <v>60</v>
      </c>
    </row>
    <row r="46" spans="1:9" ht="12.75">
      <c r="A46" s="92" t="s">
        <v>260</v>
      </c>
      <c r="B46" s="59">
        <v>7</v>
      </c>
      <c r="C46" s="59">
        <v>280</v>
      </c>
      <c r="D46" s="59">
        <v>6</v>
      </c>
      <c r="E46" s="59">
        <v>240</v>
      </c>
      <c r="F46" s="61" t="s">
        <v>20</v>
      </c>
      <c r="G46" s="61" t="s">
        <v>20</v>
      </c>
      <c r="H46" s="61" t="s">
        <v>20</v>
      </c>
      <c r="I46" s="61" t="s">
        <v>20</v>
      </c>
    </row>
    <row r="47" spans="1:9" ht="12.75">
      <c r="A47" s="92" t="s">
        <v>261</v>
      </c>
      <c r="B47" s="59">
        <v>2</v>
      </c>
      <c r="C47" s="59">
        <v>60</v>
      </c>
      <c r="D47" s="59">
        <v>4</v>
      </c>
      <c r="E47" s="59">
        <v>120</v>
      </c>
      <c r="F47" s="61" t="s">
        <v>20</v>
      </c>
      <c r="G47" s="61" t="s">
        <v>20</v>
      </c>
      <c r="H47" s="59">
        <v>22</v>
      </c>
      <c r="I47" s="59">
        <v>640</v>
      </c>
    </row>
    <row r="48" spans="1:9" ht="12.75">
      <c r="A48" s="92" t="s">
        <v>262</v>
      </c>
      <c r="B48" s="59">
        <v>7</v>
      </c>
      <c r="C48" s="59">
        <v>182</v>
      </c>
      <c r="D48" s="59">
        <v>8</v>
      </c>
      <c r="E48" s="59">
        <v>208</v>
      </c>
      <c r="F48" s="61" t="s">
        <v>20</v>
      </c>
      <c r="G48" s="61" t="s">
        <v>20</v>
      </c>
      <c r="H48" s="61" t="s">
        <v>20</v>
      </c>
      <c r="I48" s="61" t="s">
        <v>20</v>
      </c>
    </row>
    <row r="49" spans="1:9" ht="12.75">
      <c r="A49" s="92" t="s">
        <v>263</v>
      </c>
      <c r="B49" s="59">
        <v>27</v>
      </c>
      <c r="C49" s="59">
        <v>594</v>
      </c>
      <c r="D49" s="59" t="s">
        <v>20</v>
      </c>
      <c r="E49" s="59" t="s">
        <v>20</v>
      </c>
      <c r="F49" s="61" t="s">
        <v>20</v>
      </c>
      <c r="G49" s="61" t="s">
        <v>20</v>
      </c>
      <c r="H49" s="59">
        <v>33</v>
      </c>
      <c r="I49" s="59">
        <v>686</v>
      </c>
    </row>
    <row r="50" spans="1:9" ht="12.75">
      <c r="A50" s="93" t="s">
        <v>342</v>
      </c>
      <c r="B50" s="60">
        <v>202</v>
      </c>
      <c r="C50" s="60">
        <v>4994</v>
      </c>
      <c r="D50" s="60">
        <v>201</v>
      </c>
      <c r="E50" s="60">
        <v>5482</v>
      </c>
      <c r="F50" s="60">
        <v>3</v>
      </c>
      <c r="G50" s="60">
        <v>49</v>
      </c>
      <c r="H50" s="60">
        <v>337</v>
      </c>
      <c r="I50" s="60">
        <v>9815</v>
      </c>
    </row>
    <row r="51" spans="1:9" ht="12.75">
      <c r="A51" s="92"/>
      <c r="B51" s="61"/>
      <c r="C51" s="61"/>
      <c r="D51" s="61"/>
      <c r="E51" s="61"/>
      <c r="F51" s="61"/>
      <c r="G51" s="61"/>
      <c r="H51" s="61"/>
      <c r="I51" s="61"/>
    </row>
    <row r="52" spans="1:9" ht="12.75">
      <c r="A52" s="93" t="s">
        <v>264</v>
      </c>
      <c r="B52" s="96">
        <v>154</v>
      </c>
      <c r="C52" s="96">
        <v>4312</v>
      </c>
      <c r="D52" s="60">
        <v>121</v>
      </c>
      <c r="E52" s="60">
        <v>3388</v>
      </c>
      <c r="F52" s="60" t="s">
        <v>20</v>
      </c>
      <c r="G52" s="60" t="s">
        <v>20</v>
      </c>
      <c r="H52" s="60" t="s">
        <v>20</v>
      </c>
      <c r="I52" s="60" t="s">
        <v>20</v>
      </c>
    </row>
    <row r="53" spans="1:9" ht="12.75">
      <c r="A53" s="92"/>
      <c r="B53" s="61"/>
      <c r="C53" s="61"/>
      <c r="D53" s="61"/>
      <c r="E53" s="61"/>
      <c r="F53" s="61"/>
      <c r="G53" s="61"/>
      <c r="H53" s="61"/>
      <c r="I53" s="61"/>
    </row>
    <row r="54" spans="1:9" ht="12.75">
      <c r="A54" s="92" t="s">
        <v>265</v>
      </c>
      <c r="B54" s="61" t="s">
        <v>20</v>
      </c>
      <c r="C54" s="61" t="s">
        <v>20</v>
      </c>
      <c r="D54" s="61" t="s">
        <v>20</v>
      </c>
      <c r="E54" s="61" t="s">
        <v>20</v>
      </c>
      <c r="F54" s="61" t="s">
        <v>20</v>
      </c>
      <c r="G54" s="61" t="s">
        <v>20</v>
      </c>
      <c r="H54" s="59">
        <v>112</v>
      </c>
      <c r="I54" s="59">
        <v>2800</v>
      </c>
    </row>
    <row r="55" spans="1:9" ht="12.75">
      <c r="A55" s="92" t="s">
        <v>266</v>
      </c>
      <c r="B55" s="59">
        <v>80</v>
      </c>
      <c r="C55" s="59">
        <v>2020</v>
      </c>
      <c r="D55" s="61" t="s">
        <v>20</v>
      </c>
      <c r="E55" s="61" t="s">
        <v>20</v>
      </c>
      <c r="F55" s="61" t="s">
        <v>20</v>
      </c>
      <c r="G55" s="61" t="s">
        <v>20</v>
      </c>
      <c r="H55" s="61" t="s">
        <v>20</v>
      </c>
      <c r="I55" s="61" t="s">
        <v>20</v>
      </c>
    </row>
    <row r="56" spans="1:9" ht="12.75">
      <c r="A56" s="92" t="s">
        <v>267</v>
      </c>
      <c r="B56" s="59">
        <v>25</v>
      </c>
      <c r="C56" s="59">
        <v>650</v>
      </c>
      <c r="D56" s="61" t="s">
        <v>20</v>
      </c>
      <c r="E56" s="61" t="s">
        <v>20</v>
      </c>
      <c r="F56" s="61" t="s">
        <v>20</v>
      </c>
      <c r="G56" s="61" t="s">
        <v>20</v>
      </c>
      <c r="H56" s="61" t="s">
        <v>20</v>
      </c>
      <c r="I56" s="61" t="s">
        <v>20</v>
      </c>
    </row>
    <row r="57" spans="1:9" ht="12.75">
      <c r="A57" s="92" t="s">
        <v>268</v>
      </c>
      <c r="B57" s="59">
        <v>21</v>
      </c>
      <c r="C57" s="59">
        <v>594</v>
      </c>
      <c r="D57" s="59">
        <v>2</v>
      </c>
      <c r="E57" s="59">
        <v>57</v>
      </c>
      <c r="F57" s="59">
        <v>1</v>
      </c>
      <c r="G57" s="59">
        <v>28</v>
      </c>
      <c r="H57" s="61" t="s">
        <v>20</v>
      </c>
      <c r="I57" s="61" t="s">
        <v>20</v>
      </c>
    </row>
    <row r="58" spans="1:9" ht="12.75">
      <c r="A58" s="92" t="s">
        <v>269</v>
      </c>
      <c r="B58" s="59">
        <v>40</v>
      </c>
      <c r="C58" s="59">
        <v>1680</v>
      </c>
      <c r="D58" s="59">
        <v>204</v>
      </c>
      <c r="E58" s="59">
        <v>8568</v>
      </c>
      <c r="F58" s="59">
        <v>23</v>
      </c>
      <c r="G58" s="59">
        <v>966</v>
      </c>
      <c r="H58" s="59">
        <v>116</v>
      </c>
      <c r="I58" s="59">
        <v>4872</v>
      </c>
    </row>
    <row r="59" spans="1:9" ht="12.75">
      <c r="A59" s="93" t="s">
        <v>270</v>
      </c>
      <c r="B59" s="60">
        <v>166</v>
      </c>
      <c r="C59" s="60">
        <v>4944</v>
      </c>
      <c r="D59" s="60">
        <v>206</v>
      </c>
      <c r="E59" s="60">
        <v>8625</v>
      </c>
      <c r="F59" s="60">
        <v>24</v>
      </c>
      <c r="G59" s="60">
        <v>994</v>
      </c>
      <c r="H59" s="60">
        <v>228</v>
      </c>
      <c r="I59" s="60">
        <v>7672</v>
      </c>
    </row>
    <row r="60" spans="1:9" ht="12.75">
      <c r="A60" s="92"/>
      <c r="B60" s="61"/>
      <c r="C60" s="61"/>
      <c r="D60" s="61"/>
      <c r="E60" s="61"/>
      <c r="F60" s="61"/>
      <c r="G60" s="61"/>
      <c r="H60" s="61"/>
      <c r="I60" s="61"/>
    </row>
    <row r="61" spans="1:9" ht="12.75">
      <c r="A61" s="92" t="s">
        <v>271</v>
      </c>
      <c r="B61" s="59">
        <v>120</v>
      </c>
      <c r="C61" s="59">
        <v>3600</v>
      </c>
      <c r="D61" s="59">
        <v>33</v>
      </c>
      <c r="E61" s="59">
        <v>990</v>
      </c>
      <c r="F61" s="59" t="s">
        <v>20</v>
      </c>
      <c r="G61" s="59" t="s">
        <v>20</v>
      </c>
      <c r="H61" s="59" t="s">
        <v>20</v>
      </c>
      <c r="I61" s="59" t="s">
        <v>20</v>
      </c>
    </row>
    <row r="62" spans="1:9" ht="12.75">
      <c r="A62" s="92" t="s">
        <v>272</v>
      </c>
      <c r="B62" s="59">
        <v>31</v>
      </c>
      <c r="C62" s="59">
        <v>418</v>
      </c>
      <c r="D62" s="59">
        <v>143</v>
      </c>
      <c r="E62" s="59">
        <v>3790</v>
      </c>
      <c r="F62" s="59" t="s">
        <v>20</v>
      </c>
      <c r="G62" s="59" t="s">
        <v>20</v>
      </c>
      <c r="H62" s="61" t="s">
        <v>20</v>
      </c>
      <c r="I62" s="61" t="s">
        <v>20</v>
      </c>
    </row>
    <row r="63" spans="1:9" ht="12.75">
      <c r="A63" s="92" t="s">
        <v>273</v>
      </c>
      <c r="B63" s="59">
        <v>100</v>
      </c>
      <c r="C63" s="59">
        <v>3500</v>
      </c>
      <c r="D63" s="59">
        <v>100</v>
      </c>
      <c r="E63" s="59">
        <v>3500</v>
      </c>
      <c r="F63" s="59">
        <v>10</v>
      </c>
      <c r="G63" s="59">
        <v>210</v>
      </c>
      <c r="H63" s="59">
        <v>51</v>
      </c>
      <c r="I63" s="59">
        <v>1377</v>
      </c>
    </row>
    <row r="64" spans="1:9" ht="12.75">
      <c r="A64" s="93" t="s">
        <v>274</v>
      </c>
      <c r="B64" s="60">
        <v>251</v>
      </c>
      <c r="C64" s="60">
        <v>7518</v>
      </c>
      <c r="D64" s="60">
        <v>276</v>
      </c>
      <c r="E64" s="60">
        <v>8280</v>
      </c>
      <c r="F64" s="60">
        <v>10</v>
      </c>
      <c r="G64" s="60">
        <v>210</v>
      </c>
      <c r="H64" s="60">
        <v>51</v>
      </c>
      <c r="I64" s="60">
        <v>1377</v>
      </c>
    </row>
    <row r="65" spans="1:9" ht="12.75">
      <c r="A65" s="92"/>
      <c r="B65" s="61"/>
      <c r="C65" s="61"/>
      <c r="D65" s="61"/>
      <c r="E65" s="61"/>
      <c r="F65" s="61"/>
      <c r="G65" s="61"/>
      <c r="H65" s="61"/>
      <c r="I65" s="61"/>
    </row>
    <row r="66" spans="1:9" ht="12.75">
      <c r="A66" s="93" t="s">
        <v>275</v>
      </c>
      <c r="B66" s="58">
        <v>90</v>
      </c>
      <c r="C66" s="58">
        <v>2808</v>
      </c>
      <c r="D66" s="58">
        <v>16</v>
      </c>
      <c r="E66" s="58">
        <v>461</v>
      </c>
      <c r="F66" s="60" t="s">
        <v>20</v>
      </c>
      <c r="G66" s="60" t="s">
        <v>20</v>
      </c>
      <c r="H66" s="58">
        <v>11</v>
      </c>
      <c r="I66" s="58">
        <v>310</v>
      </c>
    </row>
    <row r="67" spans="1:9" ht="12.75">
      <c r="A67" s="92"/>
      <c r="B67" s="61"/>
      <c r="C67" s="61"/>
      <c r="D67" s="61"/>
      <c r="E67" s="61"/>
      <c r="F67" s="61"/>
      <c r="G67" s="61"/>
      <c r="H67" s="61"/>
      <c r="I67" s="61"/>
    </row>
    <row r="68" spans="1:9" ht="12.75">
      <c r="A68" s="92" t="s">
        <v>276</v>
      </c>
      <c r="B68" s="61" t="s">
        <v>20</v>
      </c>
      <c r="C68" s="59" t="s">
        <v>20</v>
      </c>
      <c r="D68" s="61" t="s">
        <v>20</v>
      </c>
      <c r="E68" s="59" t="s">
        <v>20</v>
      </c>
      <c r="F68" s="61" t="s">
        <v>20</v>
      </c>
      <c r="G68" s="61" t="s">
        <v>20</v>
      </c>
      <c r="H68" s="95">
        <v>200</v>
      </c>
      <c r="I68" s="95">
        <v>10000</v>
      </c>
    </row>
    <row r="69" spans="1:9" ht="12.75">
      <c r="A69" s="92" t="s">
        <v>277</v>
      </c>
      <c r="B69" s="61" t="s">
        <v>20</v>
      </c>
      <c r="C69" s="59" t="s">
        <v>20</v>
      </c>
      <c r="D69" s="61" t="s">
        <v>20</v>
      </c>
      <c r="E69" s="59" t="s">
        <v>20</v>
      </c>
      <c r="F69" s="61" t="s">
        <v>20</v>
      </c>
      <c r="G69" s="61" t="s">
        <v>20</v>
      </c>
      <c r="H69" s="95">
        <v>150</v>
      </c>
      <c r="I69" s="95">
        <v>6000</v>
      </c>
    </row>
    <row r="70" spans="1:9" ht="12.75">
      <c r="A70" s="93" t="s">
        <v>278</v>
      </c>
      <c r="B70" s="60" t="s">
        <v>20</v>
      </c>
      <c r="C70" s="60" t="s">
        <v>20</v>
      </c>
      <c r="D70" s="60" t="s">
        <v>20</v>
      </c>
      <c r="E70" s="60" t="s">
        <v>20</v>
      </c>
      <c r="F70" s="60" t="s">
        <v>20</v>
      </c>
      <c r="G70" s="60" t="s">
        <v>20</v>
      </c>
      <c r="H70" s="96">
        <v>350</v>
      </c>
      <c r="I70" s="96">
        <v>16000</v>
      </c>
    </row>
    <row r="71" spans="1:9" ht="12.75">
      <c r="A71" s="92"/>
      <c r="B71" s="61"/>
      <c r="C71" s="61"/>
      <c r="D71" s="61"/>
      <c r="E71" s="61"/>
      <c r="F71" s="61"/>
      <c r="G71" s="61"/>
      <c r="H71" s="61"/>
      <c r="I71" s="61"/>
    </row>
    <row r="72" spans="1:9" ht="12.75">
      <c r="A72" s="92" t="s">
        <v>279</v>
      </c>
      <c r="B72" s="59">
        <v>20</v>
      </c>
      <c r="C72" s="59">
        <v>400</v>
      </c>
      <c r="D72" s="61" t="s">
        <v>20</v>
      </c>
      <c r="E72" s="61" t="s">
        <v>20</v>
      </c>
      <c r="F72" s="61" t="s">
        <v>20</v>
      </c>
      <c r="G72" s="61" t="s">
        <v>20</v>
      </c>
      <c r="H72" s="59">
        <v>400</v>
      </c>
      <c r="I72" s="59">
        <v>9500</v>
      </c>
    </row>
    <row r="73" spans="1:9" ht="12.75">
      <c r="A73" s="92" t="s">
        <v>280</v>
      </c>
      <c r="B73" s="59">
        <v>266</v>
      </c>
      <c r="C73" s="59">
        <v>11571</v>
      </c>
      <c r="D73" s="59">
        <v>19</v>
      </c>
      <c r="E73" s="59">
        <v>827</v>
      </c>
      <c r="F73" s="61" t="s">
        <v>20</v>
      </c>
      <c r="G73" s="61" t="s">
        <v>20</v>
      </c>
      <c r="H73" s="59">
        <v>15</v>
      </c>
      <c r="I73" s="59">
        <v>652</v>
      </c>
    </row>
    <row r="74" spans="1:9" ht="12.75">
      <c r="A74" s="92" t="s">
        <v>281</v>
      </c>
      <c r="B74" s="59">
        <v>65</v>
      </c>
      <c r="C74" s="59">
        <v>1596</v>
      </c>
      <c r="D74" s="59">
        <v>18</v>
      </c>
      <c r="E74" s="59">
        <v>437</v>
      </c>
      <c r="F74" s="59">
        <v>6</v>
      </c>
      <c r="G74" s="59">
        <v>153</v>
      </c>
      <c r="H74" s="61" t="s">
        <v>20</v>
      </c>
      <c r="I74" s="61" t="s">
        <v>20</v>
      </c>
    </row>
    <row r="75" spans="1:9" ht="12.75">
      <c r="A75" s="92" t="s">
        <v>282</v>
      </c>
      <c r="B75" s="59">
        <v>140</v>
      </c>
      <c r="C75" s="59">
        <v>4271</v>
      </c>
      <c r="D75" s="59">
        <v>70</v>
      </c>
      <c r="E75" s="59">
        <v>2136</v>
      </c>
      <c r="F75" s="61" t="s">
        <v>20</v>
      </c>
      <c r="G75" s="61" t="s">
        <v>20</v>
      </c>
      <c r="H75" s="59">
        <v>145</v>
      </c>
      <c r="I75" s="59">
        <v>4424</v>
      </c>
    </row>
    <row r="76" spans="1:9" ht="12.75">
      <c r="A76" s="92" t="s">
        <v>283</v>
      </c>
      <c r="B76" s="59" t="s">
        <v>20</v>
      </c>
      <c r="C76" s="59" t="s">
        <v>20</v>
      </c>
      <c r="D76" s="95">
        <v>70</v>
      </c>
      <c r="E76" s="95">
        <v>1366</v>
      </c>
      <c r="F76" s="61" t="s">
        <v>20</v>
      </c>
      <c r="G76" s="61" t="s">
        <v>20</v>
      </c>
      <c r="H76" s="61" t="s">
        <v>20</v>
      </c>
      <c r="I76" s="61" t="s">
        <v>20</v>
      </c>
    </row>
    <row r="77" spans="1:9" ht="12.75">
      <c r="A77" s="92" t="s">
        <v>284</v>
      </c>
      <c r="B77" s="59">
        <v>51</v>
      </c>
      <c r="C77" s="59">
        <v>792</v>
      </c>
      <c r="D77" s="61" t="s">
        <v>20</v>
      </c>
      <c r="E77" s="61" t="s">
        <v>20</v>
      </c>
      <c r="F77" s="61" t="s">
        <v>20</v>
      </c>
      <c r="G77" s="61" t="s">
        <v>20</v>
      </c>
      <c r="H77" s="61" t="s">
        <v>20</v>
      </c>
      <c r="I77" s="61" t="s">
        <v>20</v>
      </c>
    </row>
    <row r="78" spans="1:9" ht="12.75">
      <c r="A78" s="92" t="s">
        <v>285</v>
      </c>
      <c r="B78" s="59">
        <v>214</v>
      </c>
      <c r="C78" s="59">
        <v>8560</v>
      </c>
      <c r="D78" s="61" t="s">
        <v>20</v>
      </c>
      <c r="E78" s="61" t="s">
        <v>20</v>
      </c>
      <c r="F78" s="61" t="s">
        <v>20</v>
      </c>
      <c r="G78" s="61" t="s">
        <v>20</v>
      </c>
      <c r="H78" s="61" t="s">
        <v>20</v>
      </c>
      <c r="I78" s="61" t="s">
        <v>20</v>
      </c>
    </row>
    <row r="79" spans="1:9" ht="12.75">
      <c r="A79" s="92" t="s">
        <v>286</v>
      </c>
      <c r="B79" s="59">
        <v>86</v>
      </c>
      <c r="C79" s="59">
        <v>2368</v>
      </c>
      <c r="D79" s="61" t="s">
        <v>20</v>
      </c>
      <c r="E79" s="61" t="s">
        <v>20</v>
      </c>
      <c r="F79" s="61" t="s">
        <v>20</v>
      </c>
      <c r="G79" s="61" t="s">
        <v>20</v>
      </c>
      <c r="H79" s="59">
        <v>15</v>
      </c>
      <c r="I79" s="59">
        <v>356</v>
      </c>
    </row>
    <row r="80" spans="1:9" ht="12.75">
      <c r="A80" s="93" t="s">
        <v>343</v>
      </c>
      <c r="B80" s="60">
        <v>842</v>
      </c>
      <c r="C80" s="60">
        <v>29558</v>
      </c>
      <c r="D80" s="60">
        <v>177</v>
      </c>
      <c r="E80" s="60">
        <v>4766</v>
      </c>
      <c r="F80" s="60">
        <v>6</v>
      </c>
      <c r="G80" s="60">
        <v>153</v>
      </c>
      <c r="H80" s="60">
        <v>575</v>
      </c>
      <c r="I80" s="60">
        <v>14932</v>
      </c>
    </row>
    <row r="81" spans="1:9" ht="12.75">
      <c r="A81" s="92"/>
      <c r="B81" s="61"/>
      <c r="C81" s="61"/>
      <c r="D81" s="61"/>
      <c r="E81" s="61"/>
      <c r="F81" s="61"/>
      <c r="G81" s="61"/>
      <c r="H81" s="61"/>
      <c r="I81" s="61"/>
    </row>
    <row r="82" spans="1:9" ht="12.75">
      <c r="A82" s="92" t="s">
        <v>287</v>
      </c>
      <c r="B82" s="61" t="s">
        <v>20</v>
      </c>
      <c r="C82" s="61" t="s">
        <v>20</v>
      </c>
      <c r="D82" s="61" t="s">
        <v>20</v>
      </c>
      <c r="E82" s="61" t="s">
        <v>20</v>
      </c>
      <c r="F82" s="61" t="s">
        <v>20</v>
      </c>
      <c r="G82" s="61" t="s">
        <v>20</v>
      </c>
      <c r="H82" s="59">
        <v>98</v>
      </c>
      <c r="I82" s="59">
        <v>1732</v>
      </c>
    </row>
    <row r="83" spans="1:9" ht="12.75">
      <c r="A83" s="92" t="s">
        <v>288</v>
      </c>
      <c r="B83" s="59" t="s">
        <v>20</v>
      </c>
      <c r="C83" s="59" t="s">
        <v>20</v>
      </c>
      <c r="D83" s="61" t="s">
        <v>20</v>
      </c>
      <c r="E83" s="61" t="s">
        <v>20</v>
      </c>
      <c r="F83" s="61" t="s">
        <v>20</v>
      </c>
      <c r="G83" s="61" t="s">
        <v>20</v>
      </c>
      <c r="H83" s="95">
        <v>166</v>
      </c>
      <c r="I83" s="95">
        <v>3232</v>
      </c>
    </row>
    <row r="84" spans="1:9" ht="12.75">
      <c r="A84" s="93" t="s">
        <v>289</v>
      </c>
      <c r="B84" s="58" t="s">
        <v>20</v>
      </c>
      <c r="C84" s="58" t="s">
        <v>20</v>
      </c>
      <c r="D84" s="60" t="s">
        <v>20</v>
      </c>
      <c r="E84" s="60" t="s">
        <v>20</v>
      </c>
      <c r="F84" s="60" t="s">
        <v>20</v>
      </c>
      <c r="G84" s="60" t="s">
        <v>20</v>
      </c>
      <c r="H84" s="58">
        <v>264</v>
      </c>
      <c r="I84" s="58">
        <v>4964</v>
      </c>
    </row>
    <row r="85" spans="1:9" ht="12.75">
      <c r="A85" s="92"/>
      <c r="B85" s="61"/>
      <c r="C85" s="61"/>
      <c r="D85" s="61"/>
      <c r="E85" s="61"/>
      <c r="F85" s="61"/>
      <c r="G85" s="61"/>
      <c r="H85" s="61"/>
      <c r="I85" s="61"/>
    </row>
    <row r="86" spans="1:9" ht="13.5" thickBot="1">
      <c r="A86" s="97" t="s">
        <v>290</v>
      </c>
      <c r="B86" s="98">
        <v>3449</v>
      </c>
      <c r="C86" s="98">
        <v>97958</v>
      </c>
      <c r="D86" s="98">
        <v>1901</v>
      </c>
      <c r="E86" s="98">
        <v>57590</v>
      </c>
      <c r="F86" s="98">
        <v>160</v>
      </c>
      <c r="G86" s="98">
        <v>4634</v>
      </c>
      <c r="H86" s="98">
        <v>4416</v>
      </c>
      <c r="I86" s="98">
        <v>128462</v>
      </c>
    </row>
    <row r="87" spans="2:3" ht="12.75">
      <c r="B87" s="156"/>
      <c r="C87" s="156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28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68">
        <v>18.8</v>
      </c>
      <c r="C9" s="168">
        <v>36.8</v>
      </c>
      <c r="D9" s="168">
        <v>69.2</v>
      </c>
      <c r="E9" s="260">
        <v>81.71961583306289</v>
      </c>
      <c r="F9" s="261">
        <v>64338.345774283895</v>
      </c>
      <c r="G9" s="259">
        <v>24</v>
      </c>
      <c r="H9" s="259">
        <v>5273</v>
      </c>
    </row>
    <row r="10" spans="1:8" ht="12.75">
      <c r="A10" s="71">
        <v>1986</v>
      </c>
      <c r="B10" s="169">
        <v>20.3</v>
      </c>
      <c r="C10" s="169">
        <v>33.7</v>
      </c>
      <c r="D10" s="169">
        <v>77.8</v>
      </c>
      <c r="E10" s="262">
        <v>114.30048201170773</v>
      </c>
      <c r="F10" s="263">
        <v>89328.42907456156</v>
      </c>
      <c r="G10" s="54">
        <v>56</v>
      </c>
      <c r="H10" s="54">
        <v>7433</v>
      </c>
    </row>
    <row r="11" spans="1:8" ht="12.75">
      <c r="A11" s="71">
        <v>1987</v>
      </c>
      <c r="B11" s="169">
        <v>21.9</v>
      </c>
      <c r="C11" s="169">
        <v>37.6</v>
      </c>
      <c r="D11" s="169">
        <v>82.3</v>
      </c>
      <c r="E11" s="262">
        <v>126.87365523541645</v>
      </c>
      <c r="F11" s="263">
        <v>99533.61460699818</v>
      </c>
      <c r="G11" s="54">
        <v>149</v>
      </c>
      <c r="H11" s="54">
        <v>11059</v>
      </c>
    </row>
    <row r="12" spans="1:8" ht="12.75">
      <c r="A12" s="71">
        <v>1988</v>
      </c>
      <c r="B12" s="169">
        <v>24.5</v>
      </c>
      <c r="C12" s="169">
        <v>33.7</v>
      </c>
      <c r="D12" s="169">
        <v>82.4</v>
      </c>
      <c r="E12" s="262">
        <v>141.06956114096138</v>
      </c>
      <c r="F12" s="263">
        <v>116241.75110886733</v>
      </c>
      <c r="G12" s="54">
        <v>168</v>
      </c>
      <c r="H12" s="54">
        <v>12520</v>
      </c>
    </row>
    <row r="13" spans="1:8" ht="12.75">
      <c r="A13" s="71">
        <v>1989</v>
      </c>
      <c r="B13" s="169">
        <v>26</v>
      </c>
      <c r="C13" s="169">
        <v>38.20655725102817</v>
      </c>
      <c r="D13" s="169">
        <v>99.4</v>
      </c>
      <c r="E13" s="262">
        <v>188.88007404469127</v>
      </c>
      <c r="F13" s="263">
        <v>187744.1611674059</v>
      </c>
      <c r="G13" s="54">
        <v>246</v>
      </c>
      <c r="H13" s="54">
        <v>13396</v>
      </c>
    </row>
    <row r="14" spans="1:8" ht="12.75">
      <c r="A14" s="71">
        <v>1990</v>
      </c>
      <c r="B14" s="169">
        <v>28.1</v>
      </c>
      <c r="C14" s="169">
        <v>37.188612099644125</v>
      </c>
      <c r="D14" s="169">
        <v>104.5</v>
      </c>
      <c r="E14" s="262">
        <v>129.88472587837921</v>
      </c>
      <c r="F14" s="263">
        <v>135726.56353298956</v>
      </c>
      <c r="G14" s="54">
        <v>375</v>
      </c>
      <c r="H14" s="54">
        <v>18478</v>
      </c>
    </row>
    <row r="15" spans="1:8" ht="12.75">
      <c r="A15" s="71">
        <v>1991</v>
      </c>
      <c r="B15" s="169">
        <v>28.4</v>
      </c>
      <c r="C15" s="169">
        <v>36.02112676056338</v>
      </c>
      <c r="D15" s="169">
        <v>102.3</v>
      </c>
      <c r="E15" s="262">
        <v>127.86532520764969</v>
      </c>
      <c r="F15" s="263">
        <v>130806.22768742562</v>
      </c>
      <c r="G15" s="54">
        <v>607</v>
      </c>
      <c r="H15" s="54">
        <v>21964</v>
      </c>
    </row>
    <row r="16" spans="1:8" ht="12.75">
      <c r="A16" s="71">
        <v>1992</v>
      </c>
      <c r="B16" s="169">
        <v>25.4</v>
      </c>
      <c r="C16" s="169">
        <v>38.02102610544553</v>
      </c>
      <c r="D16" s="169">
        <v>96.6</v>
      </c>
      <c r="E16" s="262">
        <v>137.30121524647507</v>
      </c>
      <c r="F16" s="263">
        <v>132632.9739280949</v>
      </c>
      <c r="G16" s="54">
        <v>778</v>
      </c>
      <c r="H16" s="54">
        <v>21548</v>
      </c>
    </row>
    <row r="17" spans="1:8" ht="12.75">
      <c r="A17" s="71">
        <v>1993</v>
      </c>
      <c r="B17" s="169">
        <v>23.1</v>
      </c>
      <c r="C17" s="169">
        <v>43.76623376623376</v>
      </c>
      <c r="D17" s="169">
        <v>101.1</v>
      </c>
      <c r="E17" s="262">
        <v>119.87186421934538</v>
      </c>
      <c r="F17" s="263">
        <v>121190.45472575816</v>
      </c>
      <c r="G17" s="54">
        <v>671</v>
      </c>
      <c r="H17" s="54">
        <v>21301</v>
      </c>
    </row>
    <row r="18" spans="1:8" ht="12.75">
      <c r="A18" s="71">
        <v>1994</v>
      </c>
      <c r="B18" s="169">
        <v>21.2</v>
      </c>
      <c r="C18" s="169">
        <v>40.75471698113208</v>
      </c>
      <c r="D18" s="169">
        <v>86.4</v>
      </c>
      <c r="E18" s="262">
        <v>103.77676006394769</v>
      </c>
      <c r="F18" s="263">
        <v>89663.1206952508</v>
      </c>
      <c r="G18" s="54">
        <v>1682</v>
      </c>
      <c r="H18" s="54">
        <v>20207</v>
      </c>
    </row>
    <row r="19" spans="1:8" ht="12.75">
      <c r="A19" s="71">
        <v>1995</v>
      </c>
      <c r="B19" s="169">
        <v>18.616</v>
      </c>
      <c r="C19" s="169">
        <v>39.50150408250967</v>
      </c>
      <c r="D19" s="169">
        <v>73.536</v>
      </c>
      <c r="E19" s="262">
        <v>173.23572896758142</v>
      </c>
      <c r="F19" s="53">
        <f aca="true" t="shared" si="0" ref="F19:F26">D19*E19*10</f>
        <v>127390.62565360067</v>
      </c>
      <c r="G19" s="54">
        <v>1352</v>
      </c>
      <c r="H19" s="54">
        <v>20877</v>
      </c>
    </row>
    <row r="20" spans="1:8" ht="12.75">
      <c r="A20" s="113">
        <v>1996</v>
      </c>
      <c r="B20" s="148">
        <v>18.2</v>
      </c>
      <c r="C20" s="170">
        <v>40.71428571428571</v>
      </c>
      <c r="D20" s="148">
        <v>74.1</v>
      </c>
      <c r="E20" s="265">
        <v>159.27421778274615</v>
      </c>
      <c r="F20" s="53">
        <f t="shared" si="0"/>
        <v>118022.19537701488</v>
      </c>
      <c r="G20" s="53">
        <v>1937</v>
      </c>
      <c r="H20" s="54">
        <v>18189</v>
      </c>
    </row>
    <row r="21" spans="1:8" ht="12.75">
      <c r="A21" s="113">
        <v>1997</v>
      </c>
      <c r="B21" s="148">
        <v>15.7</v>
      </c>
      <c r="C21" s="170">
        <v>42.10191082802548</v>
      </c>
      <c r="D21" s="148">
        <v>66.1</v>
      </c>
      <c r="E21" s="265">
        <v>150.24701597490176</v>
      </c>
      <c r="F21" s="53">
        <f t="shared" si="0"/>
        <v>99313.27755941005</v>
      </c>
      <c r="G21" s="53">
        <v>2876</v>
      </c>
      <c r="H21" s="54">
        <v>26217</v>
      </c>
    </row>
    <row r="22" spans="1:8" ht="12.75">
      <c r="A22" s="113">
        <v>1998</v>
      </c>
      <c r="B22" s="148">
        <v>14.2</v>
      </c>
      <c r="C22" s="170">
        <v>38</v>
      </c>
      <c r="D22" s="148">
        <v>54</v>
      </c>
      <c r="E22" s="265">
        <v>159.5867440770257</v>
      </c>
      <c r="F22" s="53">
        <f t="shared" si="0"/>
        <v>86176.8418015939</v>
      </c>
      <c r="G22" s="53">
        <v>2371</v>
      </c>
      <c r="H22" s="54">
        <v>19283</v>
      </c>
    </row>
    <row r="23" spans="1:8" ht="12.75">
      <c r="A23" s="113">
        <v>1999</v>
      </c>
      <c r="B23" s="148">
        <v>15.6</v>
      </c>
      <c r="C23" s="170">
        <f>D23/B23*10</f>
        <v>38.65384615384615</v>
      </c>
      <c r="D23" s="148">
        <v>60.3</v>
      </c>
      <c r="E23" s="265">
        <v>165.5247436683375</v>
      </c>
      <c r="F23" s="53">
        <f t="shared" si="0"/>
        <v>99811.42043200751</v>
      </c>
      <c r="G23" s="53">
        <v>3540</v>
      </c>
      <c r="H23" s="54">
        <v>20786</v>
      </c>
    </row>
    <row r="24" spans="1:8" ht="12.75">
      <c r="A24" s="113">
        <v>2000</v>
      </c>
      <c r="B24" s="148">
        <v>15.7</v>
      </c>
      <c r="C24" s="170">
        <f>D24/B24*10</f>
        <v>38.9171974522293</v>
      </c>
      <c r="D24" s="148">
        <v>61.1</v>
      </c>
      <c r="E24" s="265">
        <v>162.32735927301576</v>
      </c>
      <c r="F24" s="53">
        <f t="shared" si="0"/>
        <v>99182.01651581263</v>
      </c>
      <c r="G24" s="53">
        <v>3718.489</v>
      </c>
      <c r="H24" s="54">
        <v>22108.195</v>
      </c>
    </row>
    <row r="25" spans="1:8" ht="12.75">
      <c r="A25" s="113">
        <v>2001</v>
      </c>
      <c r="B25" s="148">
        <v>15.21</v>
      </c>
      <c r="C25" s="170">
        <f>D25/B25*10</f>
        <v>42.92241946088099</v>
      </c>
      <c r="D25" s="148">
        <v>65.285</v>
      </c>
      <c r="E25" s="265">
        <v>177.55</v>
      </c>
      <c r="F25" s="53">
        <f t="shared" si="0"/>
        <v>115913.5175</v>
      </c>
      <c r="G25" s="53">
        <v>3760.209</v>
      </c>
      <c r="H25" s="54">
        <v>27032.299</v>
      </c>
    </row>
    <row r="26" spans="1:8" ht="13.5" thickBot="1">
      <c r="A26" s="73" t="s">
        <v>22</v>
      </c>
      <c r="B26" s="150">
        <v>14</v>
      </c>
      <c r="C26" s="275">
        <f>D26/B26*10</f>
        <v>42.92857142857143</v>
      </c>
      <c r="D26" s="275">
        <v>60.1</v>
      </c>
      <c r="E26" s="195">
        <v>168.76</v>
      </c>
      <c r="F26" s="62">
        <f t="shared" si="0"/>
        <v>101424.76000000001</v>
      </c>
      <c r="G26" s="62"/>
      <c r="H26" s="63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47">
    <pageSetUpPr fitToPage="1"/>
  </sheetPr>
  <dimension ref="A1:K6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304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92" t="s">
        <v>235</v>
      </c>
      <c r="B8" s="59">
        <v>4</v>
      </c>
      <c r="C8" s="59" t="s">
        <v>20</v>
      </c>
      <c r="D8" s="61" t="s">
        <v>20</v>
      </c>
      <c r="E8" s="61">
        <v>4</v>
      </c>
      <c r="F8" s="59">
        <v>3700</v>
      </c>
      <c r="G8" s="59" t="s">
        <v>20</v>
      </c>
      <c r="H8" s="61" t="s">
        <v>20</v>
      </c>
      <c r="I8" s="59">
        <v>15</v>
      </c>
      <c r="J8" s="91"/>
      <c r="K8" s="91"/>
    </row>
    <row r="9" spans="1:11" ht="12.75">
      <c r="A9" s="93" t="s">
        <v>238</v>
      </c>
      <c r="B9" s="60">
        <v>4</v>
      </c>
      <c r="C9" s="60" t="s">
        <v>20</v>
      </c>
      <c r="D9" s="60" t="s">
        <v>20</v>
      </c>
      <c r="E9" s="60">
        <v>4</v>
      </c>
      <c r="F9" s="58">
        <v>3700</v>
      </c>
      <c r="G9" s="58" t="s">
        <v>20</v>
      </c>
      <c r="H9" s="60" t="s">
        <v>20</v>
      </c>
      <c r="I9" s="60">
        <v>15</v>
      </c>
      <c r="J9" s="91"/>
      <c r="K9" s="91"/>
    </row>
    <row r="10" spans="1:11" ht="12.75">
      <c r="A10" s="92"/>
      <c r="B10" s="61"/>
      <c r="C10" s="61"/>
      <c r="D10" s="61"/>
      <c r="E10" s="61"/>
      <c r="F10" s="59"/>
      <c r="G10" s="59"/>
      <c r="H10" s="61"/>
      <c r="I10" s="61"/>
      <c r="J10" s="91"/>
      <c r="K10" s="91"/>
    </row>
    <row r="11" spans="1:11" ht="12.75">
      <c r="A11" s="92" t="s">
        <v>241</v>
      </c>
      <c r="B11" s="59" t="s">
        <v>20</v>
      </c>
      <c r="C11" s="59">
        <v>1</v>
      </c>
      <c r="D11" s="61" t="s">
        <v>20</v>
      </c>
      <c r="E11" s="61">
        <v>1</v>
      </c>
      <c r="F11" s="59" t="s">
        <v>20</v>
      </c>
      <c r="G11" s="59">
        <v>4000</v>
      </c>
      <c r="H11" s="61" t="s">
        <v>20</v>
      </c>
      <c r="I11" s="59">
        <v>4</v>
      </c>
      <c r="J11" s="91"/>
      <c r="K11" s="91"/>
    </row>
    <row r="12" spans="1:11" ht="12.75">
      <c r="A12" s="93" t="s">
        <v>340</v>
      </c>
      <c r="B12" s="60" t="s">
        <v>20</v>
      </c>
      <c r="C12" s="60">
        <v>1</v>
      </c>
      <c r="D12" s="60" t="s">
        <v>20</v>
      </c>
      <c r="E12" s="60">
        <v>1</v>
      </c>
      <c r="F12" s="58" t="s">
        <v>20</v>
      </c>
      <c r="G12" s="58">
        <v>4000</v>
      </c>
      <c r="H12" s="60" t="s">
        <v>20</v>
      </c>
      <c r="I12" s="60">
        <v>4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244</v>
      </c>
      <c r="B14" s="96">
        <v>1794</v>
      </c>
      <c r="C14" s="58">
        <v>1349</v>
      </c>
      <c r="D14" s="60" t="s">
        <v>20</v>
      </c>
      <c r="E14" s="60">
        <v>3143</v>
      </c>
      <c r="F14" s="96">
        <v>2467</v>
      </c>
      <c r="G14" s="58">
        <v>2212</v>
      </c>
      <c r="H14" s="60" t="s">
        <v>20</v>
      </c>
      <c r="I14" s="58">
        <v>7410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245</v>
      </c>
      <c r="B16" s="96">
        <v>63</v>
      </c>
      <c r="C16" s="58">
        <v>204</v>
      </c>
      <c r="D16" s="60" t="s">
        <v>20</v>
      </c>
      <c r="E16" s="60">
        <v>267</v>
      </c>
      <c r="F16" s="96">
        <v>2800</v>
      </c>
      <c r="G16" s="58">
        <v>3300</v>
      </c>
      <c r="H16" s="60" t="s">
        <v>20</v>
      </c>
      <c r="I16" s="58">
        <v>850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246</v>
      </c>
      <c r="B18" s="61" t="s">
        <v>20</v>
      </c>
      <c r="C18" s="61">
        <v>6</v>
      </c>
      <c r="D18" s="61" t="s">
        <v>20</v>
      </c>
      <c r="E18" s="61">
        <v>6</v>
      </c>
      <c r="F18" s="61" t="s">
        <v>20</v>
      </c>
      <c r="G18" s="59">
        <v>8333</v>
      </c>
      <c r="H18" s="61" t="s">
        <v>20</v>
      </c>
      <c r="I18" s="61">
        <v>50</v>
      </c>
      <c r="J18" s="91"/>
      <c r="K18" s="91"/>
    </row>
    <row r="19" spans="1:11" ht="12.75">
      <c r="A19" s="92" t="s">
        <v>247</v>
      </c>
      <c r="B19" s="61" t="s">
        <v>20</v>
      </c>
      <c r="C19" s="61">
        <v>5</v>
      </c>
      <c r="D19" s="61" t="s">
        <v>20</v>
      </c>
      <c r="E19" s="61">
        <v>5</v>
      </c>
      <c r="F19" s="61" t="s">
        <v>20</v>
      </c>
      <c r="G19" s="59">
        <v>4600</v>
      </c>
      <c r="H19" s="61" t="s">
        <v>20</v>
      </c>
      <c r="I19" s="61">
        <v>23</v>
      </c>
      <c r="J19" s="91"/>
      <c r="K19" s="91"/>
    </row>
    <row r="20" spans="1:11" ht="12.75">
      <c r="A20" s="92" t="s">
        <v>248</v>
      </c>
      <c r="B20" s="95">
        <v>11</v>
      </c>
      <c r="C20" s="59">
        <v>120</v>
      </c>
      <c r="D20" s="61" t="s">
        <v>20</v>
      </c>
      <c r="E20" s="61">
        <v>131</v>
      </c>
      <c r="F20" s="95">
        <v>1000</v>
      </c>
      <c r="G20" s="59">
        <v>3500</v>
      </c>
      <c r="H20" s="61" t="s">
        <v>20</v>
      </c>
      <c r="I20" s="59">
        <v>431</v>
      </c>
      <c r="J20" s="91"/>
      <c r="K20" s="91"/>
    </row>
    <row r="21" spans="1:11" ht="12.75">
      <c r="A21" s="93" t="s">
        <v>341</v>
      </c>
      <c r="B21" s="96">
        <v>11</v>
      </c>
      <c r="C21" s="60">
        <v>131</v>
      </c>
      <c r="D21" s="60" t="s">
        <v>20</v>
      </c>
      <c r="E21" s="60">
        <v>142</v>
      </c>
      <c r="F21" s="96">
        <v>1000</v>
      </c>
      <c r="G21" s="58">
        <v>3763</v>
      </c>
      <c r="H21" s="60" t="s">
        <v>20</v>
      </c>
      <c r="I21" s="60">
        <v>504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2" t="s">
        <v>249</v>
      </c>
      <c r="B23" s="94">
        <v>15</v>
      </c>
      <c r="C23" s="94">
        <v>21</v>
      </c>
      <c r="D23" s="61" t="s">
        <v>20</v>
      </c>
      <c r="E23" s="61">
        <v>36</v>
      </c>
      <c r="F23" s="94">
        <v>3700</v>
      </c>
      <c r="G23" s="94">
        <v>5995</v>
      </c>
      <c r="H23" s="61" t="s">
        <v>20</v>
      </c>
      <c r="I23" s="59">
        <v>181</v>
      </c>
      <c r="J23" s="91"/>
      <c r="K23" s="91"/>
    </row>
    <row r="24" spans="1:11" ht="12.75">
      <c r="A24" s="92" t="s">
        <v>250</v>
      </c>
      <c r="B24" s="94" t="s">
        <v>20</v>
      </c>
      <c r="C24" s="94">
        <v>1</v>
      </c>
      <c r="D24" s="61" t="s">
        <v>20</v>
      </c>
      <c r="E24" s="61">
        <v>1</v>
      </c>
      <c r="F24" s="94" t="s">
        <v>20</v>
      </c>
      <c r="G24" s="94">
        <v>10000</v>
      </c>
      <c r="H24" s="61" t="s">
        <v>20</v>
      </c>
      <c r="I24" s="59">
        <v>10</v>
      </c>
      <c r="J24" s="91"/>
      <c r="K24" s="91"/>
    </row>
    <row r="25" spans="1:11" ht="12.75">
      <c r="A25" s="92" t="s">
        <v>251</v>
      </c>
      <c r="B25" s="94" t="s">
        <v>20</v>
      </c>
      <c r="C25" s="94">
        <v>2</v>
      </c>
      <c r="D25" s="61" t="s">
        <v>20</v>
      </c>
      <c r="E25" s="61">
        <v>2</v>
      </c>
      <c r="F25" s="94" t="s">
        <v>20</v>
      </c>
      <c r="G25" s="94">
        <v>5000</v>
      </c>
      <c r="H25" s="61" t="s">
        <v>20</v>
      </c>
      <c r="I25" s="59">
        <v>10</v>
      </c>
      <c r="J25" s="91"/>
      <c r="K25" s="91"/>
    </row>
    <row r="26" spans="1:11" ht="12.75">
      <c r="A26" s="92" t="s">
        <v>252</v>
      </c>
      <c r="B26" s="94">
        <v>5</v>
      </c>
      <c r="C26" s="94" t="s">
        <v>20</v>
      </c>
      <c r="D26" s="61" t="s">
        <v>20</v>
      </c>
      <c r="E26" s="61">
        <v>5</v>
      </c>
      <c r="F26" s="94">
        <v>2500</v>
      </c>
      <c r="G26" s="94" t="s">
        <v>20</v>
      </c>
      <c r="H26" s="61" t="s">
        <v>20</v>
      </c>
      <c r="I26" s="59">
        <v>13</v>
      </c>
      <c r="J26" s="91"/>
      <c r="K26" s="91"/>
    </row>
    <row r="27" spans="1:11" ht="12.75">
      <c r="A27" s="93" t="s">
        <v>253</v>
      </c>
      <c r="B27" s="60">
        <v>20</v>
      </c>
      <c r="C27" s="60">
        <v>24</v>
      </c>
      <c r="D27" s="60" t="s">
        <v>20</v>
      </c>
      <c r="E27" s="60">
        <v>44</v>
      </c>
      <c r="F27" s="58">
        <v>3400</v>
      </c>
      <c r="G27" s="58">
        <v>6079</v>
      </c>
      <c r="H27" s="60" t="s">
        <v>20</v>
      </c>
      <c r="I27" s="60">
        <v>214</v>
      </c>
      <c r="J27" s="91"/>
      <c r="K27" s="91"/>
    </row>
    <row r="28" spans="1:11" ht="12.75">
      <c r="A28" s="92"/>
      <c r="B28" s="61"/>
      <c r="C28" s="61"/>
      <c r="D28" s="61"/>
      <c r="E28" s="61"/>
      <c r="F28" s="59"/>
      <c r="G28" s="59"/>
      <c r="H28" s="59"/>
      <c r="I28" s="61"/>
      <c r="J28" s="91"/>
      <c r="K28" s="91"/>
    </row>
    <row r="29" spans="1:11" ht="12.75">
      <c r="A29" s="92" t="s">
        <v>255</v>
      </c>
      <c r="B29" s="61" t="s">
        <v>20</v>
      </c>
      <c r="C29" s="59">
        <v>50</v>
      </c>
      <c r="D29" s="61" t="s">
        <v>20</v>
      </c>
      <c r="E29" s="61">
        <v>50</v>
      </c>
      <c r="F29" s="61" t="s">
        <v>20</v>
      </c>
      <c r="G29" s="59">
        <v>4200</v>
      </c>
      <c r="H29" s="61" t="s">
        <v>20</v>
      </c>
      <c r="I29" s="59">
        <v>210</v>
      </c>
      <c r="J29" s="91"/>
      <c r="K29" s="91"/>
    </row>
    <row r="30" spans="1:11" ht="12.75">
      <c r="A30" s="92" t="s">
        <v>256</v>
      </c>
      <c r="B30" s="59" t="s">
        <v>20</v>
      </c>
      <c r="C30" s="59">
        <v>2</v>
      </c>
      <c r="D30" s="61" t="s">
        <v>20</v>
      </c>
      <c r="E30" s="61">
        <v>2</v>
      </c>
      <c r="F30" s="59" t="s">
        <v>20</v>
      </c>
      <c r="G30" s="59">
        <v>3000</v>
      </c>
      <c r="H30" s="61" t="s">
        <v>20</v>
      </c>
      <c r="I30" s="59">
        <v>6</v>
      </c>
      <c r="J30" s="91"/>
      <c r="K30" s="91"/>
    </row>
    <row r="31" spans="1:11" ht="12.75">
      <c r="A31" s="92" t="s">
        <v>259</v>
      </c>
      <c r="B31" s="59" t="s">
        <v>20</v>
      </c>
      <c r="C31" s="59">
        <v>4</v>
      </c>
      <c r="D31" s="61" t="s">
        <v>20</v>
      </c>
      <c r="E31" s="61">
        <v>4</v>
      </c>
      <c r="F31" s="59" t="s">
        <v>20</v>
      </c>
      <c r="G31" s="59">
        <v>5000</v>
      </c>
      <c r="H31" s="61" t="s">
        <v>20</v>
      </c>
      <c r="I31" s="59">
        <v>20</v>
      </c>
      <c r="J31" s="91"/>
      <c r="K31" s="91"/>
    </row>
    <row r="32" spans="1:11" ht="12.75">
      <c r="A32" s="92" t="s">
        <v>260</v>
      </c>
      <c r="B32" s="61" t="s">
        <v>20</v>
      </c>
      <c r="C32" s="59">
        <v>115</v>
      </c>
      <c r="D32" s="61" t="s">
        <v>20</v>
      </c>
      <c r="E32" s="61">
        <v>115</v>
      </c>
      <c r="F32" s="61" t="s">
        <v>20</v>
      </c>
      <c r="G32" s="59">
        <v>5000</v>
      </c>
      <c r="H32" s="61" t="s">
        <v>20</v>
      </c>
      <c r="I32" s="59">
        <v>575</v>
      </c>
      <c r="J32" s="91"/>
      <c r="K32" s="91"/>
    </row>
    <row r="33" spans="1:11" ht="12.75">
      <c r="A33" s="92" t="s">
        <v>262</v>
      </c>
      <c r="B33" s="95">
        <v>30</v>
      </c>
      <c r="C33" s="59">
        <v>20</v>
      </c>
      <c r="D33" s="61" t="s">
        <v>20</v>
      </c>
      <c r="E33" s="61">
        <v>50</v>
      </c>
      <c r="F33" s="95">
        <v>2190</v>
      </c>
      <c r="G33" s="59">
        <v>4500</v>
      </c>
      <c r="H33" s="61" t="s">
        <v>20</v>
      </c>
      <c r="I33" s="59">
        <v>155</v>
      </c>
      <c r="J33" s="91"/>
      <c r="K33" s="91"/>
    </row>
    <row r="34" spans="1:11" ht="12.75">
      <c r="A34" s="92" t="s">
        <v>263</v>
      </c>
      <c r="B34" s="59">
        <v>111</v>
      </c>
      <c r="C34" s="59">
        <v>29</v>
      </c>
      <c r="D34" s="95">
        <v>7</v>
      </c>
      <c r="E34" s="61">
        <v>147</v>
      </c>
      <c r="F34" s="59">
        <v>2340</v>
      </c>
      <c r="G34" s="59">
        <v>7650</v>
      </c>
      <c r="H34" s="95">
        <v>11000</v>
      </c>
      <c r="I34" s="59">
        <v>558</v>
      </c>
      <c r="J34" s="91"/>
      <c r="K34" s="91"/>
    </row>
    <row r="35" spans="1:11" ht="12.75">
      <c r="A35" s="93" t="s">
        <v>342</v>
      </c>
      <c r="B35" s="60">
        <v>141</v>
      </c>
      <c r="C35" s="60">
        <v>220</v>
      </c>
      <c r="D35" s="96">
        <v>7</v>
      </c>
      <c r="E35" s="60">
        <v>368</v>
      </c>
      <c r="F35" s="58">
        <v>2308</v>
      </c>
      <c r="G35" s="58">
        <f>((G29*C29)+(G30*C30)+(G31*C31)+(G32*C32)+(G33*C33)+(G34*C34))/C35</f>
        <v>5103.863636363636</v>
      </c>
      <c r="H35" s="96">
        <v>11000</v>
      </c>
      <c r="I35" s="60">
        <f>SUM(I29:I34)</f>
        <v>1524</v>
      </c>
      <c r="J35" s="91"/>
      <c r="K35" s="91"/>
    </row>
    <row r="36" spans="1:11" ht="12.75">
      <c r="A36" s="92"/>
      <c r="B36" s="61"/>
      <c r="C36" s="61"/>
      <c r="D36" s="61"/>
      <c r="E36" s="61"/>
      <c r="F36" s="59"/>
      <c r="G36" s="59"/>
      <c r="H36" s="59"/>
      <c r="I36" s="61"/>
      <c r="J36" s="91"/>
      <c r="K36" s="91"/>
    </row>
    <row r="37" spans="1:11" ht="12.75">
      <c r="A37" s="93" t="s">
        <v>264</v>
      </c>
      <c r="B37" s="60" t="s">
        <v>20</v>
      </c>
      <c r="C37" s="58">
        <v>199</v>
      </c>
      <c r="D37" s="60" t="s">
        <v>20</v>
      </c>
      <c r="E37" s="60">
        <v>199</v>
      </c>
      <c r="F37" s="60" t="s">
        <v>20</v>
      </c>
      <c r="G37" s="58">
        <v>7850</v>
      </c>
      <c r="H37" s="60" t="s">
        <v>20</v>
      </c>
      <c r="I37" s="58">
        <v>1562</v>
      </c>
      <c r="J37" s="91"/>
      <c r="K37" s="91"/>
    </row>
    <row r="38" spans="1:11" ht="12.75">
      <c r="A38" s="92"/>
      <c r="B38" s="61"/>
      <c r="C38" s="61"/>
      <c r="D38" s="61"/>
      <c r="E38" s="61"/>
      <c r="F38" s="59"/>
      <c r="G38" s="59"/>
      <c r="H38" s="59"/>
      <c r="I38" s="61"/>
      <c r="J38" s="91"/>
      <c r="K38" s="91"/>
    </row>
    <row r="39" spans="1:11" ht="12.75">
      <c r="A39" s="92" t="s">
        <v>265</v>
      </c>
      <c r="B39" s="61" t="s">
        <v>20</v>
      </c>
      <c r="C39" s="59">
        <v>40</v>
      </c>
      <c r="D39" s="61" t="s">
        <v>20</v>
      </c>
      <c r="E39" s="61">
        <v>40</v>
      </c>
      <c r="F39" s="61" t="s">
        <v>20</v>
      </c>
      <c r="G39" s="59">
        <v>4600</v>
      </c>
      <c r="H39" s="61" t="s">
        <v>20</v>
      </c>
      <c r="I39" s="59">
        <v>184</v>
      </c>
      <c r="J39" s="91"/>
      <c r="K39" s="91"/>
    </row>
    <row r="40" spans="1:11" ht="12.75">
      <c r="A40" s="92" t="s">
        <v>266</v>
      </c>
      <c r="B40" s="61" t="s">
        <v>20</v>
      </c>
      <c r="C40" s="59">
        <v>225</v>
      </c>
      <c r="D40" s="61" t="s">
        <v>20</v>
      </c>
      <c r="E40" s="61">
        <v>225</v>
      </c>
      <c r="F40" s="61" t="s">
        <v>20</v>
      </c>
      <c r="G40" s="59">
        <v>4000</v>
      </c>
      <c r="H40" s="61" t="s">
        <v>20</v>
      </c>
      <c r="I40" s="59">
        <v>900</v>
      </c>
      <c r="J40" s="91"/>
      <c r="K40" s="91"/>
    </row>
    <row r="41" spans="1:11" ht="12.75">
      <c r="A41" s="92" t="s">
        <v>267</v>
      </c>
      <c r="B41" s="61" t="s">
        <v>20</v>
      </c>
      <c r="C41" s="59">
        <v>66</v>
      </c>
      <c r="D41" s="61" t="s">
        <v>20</v>
      </c>
      <c r="E41" s="61">
        <v>66</v>
      </c>
      <c r="F41" s="61" t="s">
        <v>20</v>
      </c>
      <c r="G41" s="59">
        <v>4000</v>
      </c>
      <c r="H41" s="61" t="s">
        <v>20</v>
      </c>
      <c r="I41" s="59">
        <v>264</v>
      </c>
      <c r="J41" s="91"/>
      <c r="K41" s="91"/>
    </row>
    <row r="42" spans="1:11" ht="12.75">
      <c r="A42" s="92" t="s">
        <v>268</v>
      </c>
      <c r="B42" s="95">
        <v>30</v>
      </c>
      <c r="C42" s="59">
        <v>270</v>
      </c>
      <c r="D42" s="61" t="s">
        <v>20</v>
      </c>
      <c r="E42" s="61">
        <v>300</v>
      </c>
      <c r="F42" s="95">
        <v>3000</v>
      </c>
      <c r="G42" s="59">
        <v>6500</v>
      </c>
      <c r="H42" s="61" t="s">
        <v>20</v>
      </c>
      <c r="I42" s="59">
        <v>1845</v>
      </c>
      <c r="J42" s="91"/>
      <c r="K42" s="91"/>
    </row>
    <row r="43" spans="1:11" ht="12.75">
      <c r="A43" s="92" t="s">
        <v>269</v>
      </c>
      <c r="B43" s="61" t="s">
        <v>20</v>
      </c>
      <c r="C43" s="59">
        <v>438</v>
      </c>
      <c r="D43" s="61" t="s">
        <v>20</v>
      </c>
      <c r="E43" s="61">
        <v>438</v>
      </c>
      <c r="F43" s="61" t="s">
        <v>20</v>
      </c>
      <c r="G43" s="59">
        <v>7000</v>
      </c>
      <c r="H43" s="61" t="s">
        <v>20</v>
      </c>
      <c r="I43" s="59">
        <v>3066</v>
      </c>
      <c r="J43" s="91"/>
      <c r="K43" s="91"/>
    </row>
    <row r="44" spans="1:11" ht="12.75">
      <c r="A44" s="93" t="s">
        <v>270</v>
      </c>
      <c r="B44" s="96">
        <v>30</v>
      </c>
      <c r="C44" s="60">
        <v>1039</v>
      </c>
      <c r="D44" s="60" t="s">
        <v>20</v>
      </c>
      <c r="E44" s="60">
        <v>1069</v>
      </c>
      <c r="F44" s="96">
        <v>3000</v>
      </c>
      <c r="G44" s="58">
        <v>5937</v>
      </c>
      <c r="H44" s="60" t="s">
        <v>20</v>
      </c>
      <c r="I44" s="60">
        <v>6259</v>
      </c>
      <c r="J44" s="91"/>
      <c r="K44" s="91"/>
    </row>
    <row r="45" spans="1:11" ht="12.75">
      <c r="A45" s="92"/>
      <c r="B45" s="61"/>
      <c r="C45" s="61"/>
      <c r="D45" s="61"/>
      <c r="E45" s="61"/>
      <c r="F45" s="59"/>
      <c r="G45" s="59"/>
      <c r="H45" s="59"/>
      <c r="I45" s="61"/>
      <c r="J45" s="91"/>
      <c r="K45" s="91"/>
    </row>
    <row r="46" spans="1:11" ht="12.75">
      <c r="A46" s="92" t="s">
        <v>271</v>
      </c>
      <c r="B46" s="61" t="s">
        <v>20</v>
      </c>
      <c r="C46" s="59">
        <v>3</v>
      </c>
      <c r="D46" s="59" t="s">
        <v>20</v>
      </c>
      <c r="E46" s="61">
        <v>3</v>
      </c>
      <c r="F46" s="61" t="s">
        <v>20</v>
      </c>
      <c r="G46" s="59">
        <v>10000</v>
      </c>
      <c r="H46" s="59" t="s">
        <v>20</v>
      </c>
      <c r="I46" s="59">
        <v>30</v>
      </c>
      <c r="J46" s="91"/>
      <c r="K46" s="91"/>
    </row>
    <row r="47" spans="1:11" ht="12.75">
      <c r="A47" s="92" t="s">
        <v>272</v>
      </c>
      <c r="B47" s="59">
        <v>2</v>
      </c>
      <c r="C47" s="59">
        <v>13</v>
      </c>
      <c r="D47" s="61" t="s">
        <v>20</v>
      </c>
      <c r="E47" s="61">
        <v>15</v>
      </c>
      <c r="F47" s="59">
        <v>2500</v>
      </c>
      <c r="G47" s="59">
        <v>5500</v>
      </c>
      <c r="H47" s="61" t="s">
        <v>20</v>
      </c>
      <c r="I47" s="59">
        <v>77</v>
      </c>
      <c r="J47" s="91"/>
      <c r="K47" s="91"/>
    </row>
    <row r="48" spans="1:11" ht="12.75">
      <c r="A48" s="92" t="s">
        <v>273</v>
      </c>
      <c r="B48" s="95">
        <v>2</v>
      </c>
      <c r="C48" s="59">
        <v>24</v>
      </c>
      <c r="D48" s="95">
        <v>2</v>
      </c>
      <c r="E48" s="61">
        <v>28</v>
      </c>
      <c r="F48" s="95">
        <v>2000</v>
      </c>
      <c r="G48" s="59">
        <v>4000</v>
      </c>
      <c r="H48" s="95">
        <v>5000</v>
      </c>
      <c r="I48" s="59">
        <v>110</v>
      </c>
      <c r="J48" s="91"/>
      <c r="K48" s="91"/>
    </row>
    <row r="49" spans="1:11" ht="12.75">
      <c r="A49" s="93" t="s">
        <v>274</v>
      </c>
      <c r="B49" s="60">
        <v>4</v>
      </c>
      <c r="C49" s="60">
        <v>40</v>
      </c>
      <c r="D49" s="60">
        <v>2</v>
      </c>
      <c r="E49" s="60">
        <v>46</v>
      </c>
      <c r="F49" s="58">
        <v>2250</v>
      </c>
      <c r="G49" s="58">
        <v>4938</v>
      </c>
      <c r="H49" s="58">
        <v>5000</v>
      </c>
      <c r="I49" s="60">
        <v>217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275</v>
      </c>
      <c r="B51" s="60" t="s">
        <v>20</v>
      </c>
      <c r="C51" s="58">
        <v>4</v>
      </c>
      <c r="D51" s="60" t="s">
        <v>20</v>
      </c>
      <c r="E51" s="60">
        <v>4</v>
      </c>
      <c r="F51" s="60" t="s">
        <v>20</v>
      </c>
      <c r="G51" s="58">
        <v>9875</v>
      </c>
      <c r="H51" s="60" t="s">
        <v>20</v>
      </c>
      <c r="I51" s="58">
        <v>40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276</v>
      </c>
      <c r="B53" s="61" t="s">
        <v>20</v>
      </c>
      <c r="C53" s="59" t="s">
        <v>20</v>
      </c>
      <c r="D53" s="95">
        <v>1400</v>
      </c>
      <c r="E53" s="61">
        <v>1400</v>
      </c>
      <c r="F53" s="61" t="s">
        <v>20</v>
      </c>
      <c r="G53" s="59" t="s">
        <v>20</v>
      </c>
      <c r="H53" s="95">
        <v>4500</v>
      </c>
      <c r="I53" s="59">
        <v>6300</v>
      </c>
      <c r="J53" s="91"/>
      <c r="K53" s="91"/>
    </row>
    <row r="54" spans="1:11" ht="12.75">
      <c r="A54" s="92" t="s">
        <v>277</v>
      </c>
      <c r="B54" s="61" t="s">
        <v>20</v>
      </c>
      <c r="C54" s="59" t="s">
        <v>20</v>
      </c>
      <c r="D54" s="95">
        <v>1300</v>
      </c>
      <c r="E54" s="61">
        <v>1300</v>
      </c>
      <c r="F54" s="61" t="s">
        <v>20</v>
      </c>
      <c r="G54" s="59" t="s">
        <v>20</v>
      </c>
      <c r="H54" s="95">
        <v>4300</v>
      </c>
      <c r="I54" s="59">
        <v>5590</v>
      </c>
      <c r="J54" s="91"/>
      <c r="K54" s="91"/>
    </row>
    <row r="55" spans="1:11" ht="12.75">
      <c r="A55" s="93" t="s">
        <v>278</v>
      </c>
      <c r="B55" s="60" t="s">
        <v>20</v>
      </c>
      <c r="C55" s="60" t="s">
        <v>20</v>
      </c>
      <c r="D55" s="96">
        <v>2700</v>
      </c>
      <c r="E55" s="60">
        <v>2700</v>
      </c>
      <c r="F55" s="60" t="s">
        <v>20</v>
      </c>
      <c r="G55" s="58" t="s">
        <v>20</v>
      </c>
      <c r="H55" s="96">
        <v>4404</v>
      </c>
      <c r="I55" s="60">
        <v>11890</v>
      </c>
      <c r="J55" s="91"/>
      <c r="K55" s="91"/>
    </row>
    <row r="56" spans="1:11" ht="12.75">
      <c r="A56" s="92"/>
      <c r="B56" s="61"/>
      <c r="C56" s="61"/>
      <c r="D56" s="61"/>
      <c r="E56" s="61"/>
      <c r="F56" s="59"/>
      <c r="G56" s="59"/>
      <c r="H56" s="59"/>
      <c r="I56" s="61"/>
      <c r="J56" s="91"/>
      <c r="K56" s="91"/>
    </row>
    <row r="57" spans="1:11" ht="12.75">
      <c r="A57" s="92" t="s">
        <v>279</v>
      </c>
      <c r="B57" s="61" t="s">
        <v>20</v>
      </c>
      <c r="C57" s="59">
        <v>20</v>
      </c>
      <c r="D57" s="59" t="s">
        <v>20</v>
      </c>
      <c r="E57" s="61">
        <v>20</v>
      </c>
      <c r="F57" s="61" t="s">
        <v>20</v>
      </c>
      <c r="G57" s="59">
        <v>8000</v>
      </c>
      <c r="H57" s="59" t="s">
        <v>20</v>
      </c>
      <c r="I57" s="59">
        <v>160</v>
      </c>
      <c r="J57" s="91"/>
      <c r="K57" s="91"/>
    </row>
    <row r="58" spans="1:11" ht="12.75">
      <c r="A58" s="92" t="s">
        <v>280</v>
      </c>
      <c r="B58" s="95">
        <v>72</v>
      </c>
      <c r="C58" s="59">
        <v>510</v>
      </c>
      <c r="D58" s="61" t="s">
        <v>20</v>
      </c>
      <c r="E58" s="61">
        <v>582</v>
      </c>
      <c r="F58" s="95">
        <v>3100</v>
      </c>
      <c r="G58" s="59">
        <v>5500</v>
      </c>
      <c r="H58" s="61" t="s">
        <v>20</v>
      </c>
      <c r="I58" s="59">
        <v>3028</v>
      </c>
      <c r="J58" s="91"/>
      <c r="K58" s="91"/>
    </row>
    <row r="59" spans="1:11" ht="12.75">
      <c r="A59" s="92" t="s">
        <v>281</v>
      </c>
      <c r="B59" s="59">
        <v>57</v>
      </c>
      <c r="C59" s="59">
        <v>842</v>
      </c>
      <c r="D59" s="61" t="s">
        <v>20</v>
      </c>
      <c r="E59" s="61">
        <v>899</v>
      </c>
      <c r="F59" s="59">
        <v>2500</v>
      </c>
      <c r="G59" s="59">
        <v>3500</v>
      </c>
      <c r="H59" s="61" t="s">
        <v>20</v>
      </c>
      <c r="I59" s="59">
        <v>3090</v>
      </c>
      <c r="J59" s="91"/>
      <c r="K59" s="91"/>
    </row>
    <row r="60" spans="1:11" ht="12.75">
      <c r="A60" s="92" t="s">
        <v>282</v>
      </c>
      <c r="B60" s="61" t="s">
        <v>20</v>
      </c>
      <c r="C60" s="59">
        <v>3000</v>
      </c>
      <c r="D60" s="61" t="s">
        <v>20</v>
      </c>
      <c r="E60" s="61">
        <v>3000</v>
      </c>
      <c r="F60" s="61" t="s">
        <v>20</v>
      </c>
      <c r="G60" s="59">
        <v>5000</v>
      </c>
      <c r="H60" s="61" t="s">
        <v>20</v>
      </c>
      <c r="I60" s="59">
        <v>15000</v>
      </c>
      <c r="J60" s="91"/>
      <c r="K60" s="91"/>
    </row>
    <row r="61" spans="1:11" ht="12.75">
      <c r="A61" s="92" t="s">
        <v>283</v>
      </c>
      <c r="B61" s="59">
        <v>1</v>
      </c>
      <c r="C61" s="59">
        <v>49</v>
      </c>
      <c r="D61" s="61" t="s">
        <v>20</v>
      </c>
      <c r="E61" s="61">
        <v>50</v>
      </c>
      <c r="F61" s="59">
        <v>3000</v>
      </c>
      <c r="G61" s="59">
        <v>4500</v>
      </c>
      <c r="H61" s="61" t="s">
        <v>20</v>
      </c>
      <c r="I61" s="59">
        <v>224</v>
      </c>
      <c r="J61" s="91"/>
      <c r="K61" s="91"/>
    </row>
    <row r="62" spans="1:11" ht="12.75">
      <c r="A62" s="92" t="s">
        <v>284</v>
      </c>
      <c r="B62" s="59">
        <v>8</v>
      </c>
      <c r="C62" s="59">
        <v>1332</v>
      </c>
      <c r="D62" s="61" t="s">
        <v>20</v>
      </c>
      <c r="E62" s="61">
        <v>1340</v>
      </c>
      <c r="F62" s="59">
        <v>2500</v>
      </c>
      <c r="G62" s="59">
        <v>5600</v>
      </c>
      <c r="H62" s="61" t="s">
        <v>20</v>
      </c>
      <c r="I62" s="59">
        <v>7479</v>
      </c>
      <c r="J62" s="91"/>
      <c r="K62" s="91"/>
    </row>
    <row r="63" spans="1:11" ht="12.75">
      <c r="A63" s="92" t="s">
        <v>285</v>
      </c>
      <c r="B63" s="95">
        <v>114</v>
      </c>
      <c r="C63" s="59">
        <v>185</v>
      </c>
      <c r="D63" s="61" t="s">
        <v>20</v>
      </c>
      <c r="E63" s="61">
        <v>299</v>
      </c>
      <c r="F63" s="95">
        <v>3000</v>
      </c>
      <c r="G63" s="59">
        <v>6000</v>
      </c>
      <c r="H63" s="61" t="s">
        <v>20</v>
      </c>
      <c r="I63" s="59">
        <v>1452</v>
      </c>
      <c r="J63" s="91"/>
      <c r="K63" s="91"/>
    </row>
    <row r="64" spans="1:11" ht="12.75">
      <c r="A64" s="92" t="s">
        <v>286</v>
      </c>
      <c r="B64" s="95">
        <v>40</v>
      </c>
      <c r="C64" s="59">
        <v>994</v>
      </c>
      <c r="D64" s="61" t="s">
        <v>20</v>
      </c>
      <c r="E64" s="61">
        <v>1034</v>
      </c>
      <c r="F64" s="95">
        <v>1594</v>
      </c>
      <c r="G64" s="59">
        <v>4325</v>
      </c>
      <c r="H64" s="61" t="s">
        <v>20</v>
      </c>
      <c r="I64" s="59">
        <v>4363</v>
      </c>
      <c r="J64" s="91"/>
      <c r="K64" s="91"/>
    </row>
    <row r="65" spans="1:11" ht="12.75">
      <c r="A65" s="93" t="s">
        <v>343</v>
      </c>
      <c r="B65" s="60">
        <v>292</v>
      </c>
      <c r="C65" s="60">
        <v>6932</v>
      </c>
      <c r="D65" s="60" t="s">
        <v>20</v>
      </c>
      <c r="E65" s="60">
        <v>7224</v>
      </c>
      <c r="F65" s="58">
        <v>2721</v>
      </c>
      <c r="G65" s="58">
        <v>4905</v>
      </c>
      <c r="H65" s="58" t="s">
        <v>20</v>
      </c>
      <c r="I65" s="60">
        <v>34796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3.5" thickBot="1">
      <c r="A67" s="97" t="s">
        <v>290</v>
      </c>
      <c r="B67" s="98">
        <f>SUM(B9,B12,B14,B16,B21,B27,B35,B37,B44,B49,B51,B55,B65)</f>
        <v>2359</v>
      </c>
      <c r="C67" s="98">
        <v>10143</v>
      </c>
      <c r="D67" s="98">
        <v>2709</v>
      </c>
      <c r="E67" s="98">
        <f>SUM(E9,E12,E14,E16,E21,E27,E35,E37,E44,E49,E51,E55,E65)</f>
        <v>15211</v>
      </c>
      <c r="F67" s="99">
        <v>2527</v>
      </c>
      <c r="G67" s="99">
        <f>((G12*C12)+(G14*C14)+(G16*C16)+(G21*C21)+(G27*C27)+(G35*C35)+(G37*C37)+(G44*C44)+(G49*C49)+(G51*C51)+(G65*C65))/C67</f>
        <v>4672.390811397023</v>
      </c>
      <c r="H67" s="99">
        <v>4421</v>
      </c>
      <c r="I67" s="98">
        <f>SUM(I9,I12,I14,I16,I21,I27,I35,I37,I44,I49,I51,I55,I65)</f>
        <v>65285</v>
      </c>
      <c r="J67" s="91"/>
      <c r="K67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29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271">
        <v>24.4</v>
      </c>
      <c r="C9" s="184">
        <v>244</v>
      </c>
      <c r="D9" s="271">
        <v>595</v>
      </c>
      <c r="E9" s="272">
        <v>13.035952544084239</v>
      </c>
      <c r="F9" s="182">
        <v>85680.285600952</v>
      </c>
      <c r="G9" s="184" t="s">
        <v>20</v>
      </c>
      <c r="H9" s="184">
        <v>37523</v>
      </c>
    </row>
    <row r="10" spans="1:8" ht="12.75">
      <c r="A10" s="71">
        <v>1986</v>
      </c>
      <c r="B10" s="273">
        <v>24.9</v>
      </c>
      <c r="C10" s="187">
        <v>237</v>
      </c>
      <c r="D10" s="273">
        <v>589.4</v>
      </c>
      <c r="E10" s="274">
        <v>13.180195449136347</v>
      </c>
      <c r="F10" s="185">
        <v>81082.54300241606</v>
      </c>
      <c r="G10" s="187">
        <v>17</v>
      </c>
      <c r="H10" s="187">
        <v>55082</v>
      </c>
    </row>
    <row r="11" spans="1:8" ht="12.75">
      <c r="A11" s="71">
        <v>1987</v>
      </c>
      <c r="B11" s="273">
        <v>26.1</v>
      </c>
      <c r="C11" s="187">
        <v>239</v>
      </c>
      <c r="D11" s="273">
        <v>624.4</v>
      </c>
      <c r="E11" s="274">
        <v>16.305458391932014</v>
      </c>
      <c r="F11" s="185">
        <v>104942.72354645222</v>
      </c>
      <c r="G11" s="187">
        <v>184</v>
      </c>
      <c r="H11" s="187">
        <v>79568</v>
      </c>
    </row>
    <row r="12" spans="1:8" ht="12.75">
      <c r="A12" s="71">
        <v>1988</v>
      </c>
      <c r="B12" s="273">
        <v>33.3</v>
      </c>
      <c r="C12" s="187">
        <v>272</v>
      </c>
      <c r="D12" s="273">
        <v>905.9</v>
      </c>
      <c r="E12" s="274">
        <v>17.627685021576333</v>
      </c>
      <c r="F12" s="185">
        <v>159688.91613477096</v>
      </c>
      <c r="G12" s="187">
        <v>735</v>
      </c>
      <c r="H12" s="187">
        <v>106327</v>
      </c>
    </row>
    <row r="13" spans="1:8" ht="12.75">
      <c r="A13" s="71">
        <v>1989</v>
      </c>
      <c r="B13" s="273">
        <v>35.4</v>
      </c>
      <c r="C13" s="187">
        <v>270</v>
      </c>
      <c r="D13" s="273">
        <v>955.3</v>
      </c>
      <c r="E13" s="274">
        <v>19.514863029341413</v>
      </c>
      <c r="F13" s="185">
        <v>186425.48651929846</v>
      </c>
      <c r="G13" s="187">
        <v>3029</v>
      </c>
      <c r="H13" s="187">
        <v>111524</v>
      </c>
    </row>
    <row r="14" spans="1:8" ht="12.75">
      <c r="A14" s="71">
        <v>1990</v>
      </c>
      <c r="B14" s="273">
        <v>35</v>
      </c>
      <c r="C14" s="187">
        <v>281.42857142857144</v>
      </c>
      <c r="D14" s="273">
        <v>985</v>
      </c>
      <c r="E14" s="274">
        <v>22.652146214224754</v>
      </c>
      <c r="F14" s="185">
        <v>223123.64021011384</v>
      </c>
      <c r="G14" s="187">
        <v>6011</v>
      </c>
      <c r="H14" s="187">
        <v>115718</v>
      </c>
    </row>
    <row r="15" spans="1:8" ht="12.75">
      <c r="A15" s="71">
        <v>1991</v>
      </c>
      <c r="B15" s="273">
        <v>35.4</v>
      </c>
      <c r="C15" s="187">
        <v>284.49152542372883</v>
      </c>
      <c r="D15" s="273">
        <v>1007.1</v>
      </c>
      <c r="E15" s="274">
        <v>20.356279975478706</v>
      </c>
      <c r="F15" s="185">
        <v>205008.09563304603</v>
      </c>
      <c r="G15" s="187">
        <v>10498</v>
      </c>
      <c r="H15" s="187">
        <v>135625</v>
      </c>
    </row>
    <row r="16" spans="1:8" ht="12.75">
      <c r="A16" s="71">
        <v>1992</v>
      </c>
      <c r="B16" s="273">
        <v>32.5</v>
      </c>
      <c r="C16" s="187">
        <v>296.09502735263385</v>
      </c>
      <c r="D16" s="273">
        <v>963.4</v>
      </c>
      <c r="E16" s="274">
        <v>18.402990636231415</v>
      </c>
      <c r="F16" s="185">
        <v>177294.41178945344</v>
      </c>
      <c r="G16" s="187">
        <v>6386</v>
      </c>
      <c r="H16" s="187">
        <v>170080</v>
      </c>
    </row>
    <row r="17" spans="1:8" ht="12.75">
      <c r="A17" s="71">
        <v>1993</v>
      </c>
      <c r="B17" s="273">
        <v>33.8</v>
      </c>
      <c r="C17" s="187">
        <v>282.10059171597635</v>
      </c>
      <c r="D17" s="273">
        <v>953.5</v>
      </c>
      <c r="E17" s="274">
        <v>18.829709230343898</v>
      </c>
      <c r="F17" s="185">
        <v>179541.27751132907</v>
      </c>
      <c r="G17" s="187">
        <v>6807</v>
      </c>
      <c r="H17" s="187">
        <v>191869</v>
      </c>
    </row>
    <row r="18" spans="1:8" ht="12.75">
      <c r="A18" s="71">
        <v>1994</v>
      </c>
      <c r="B18" s="273">
        <v>34.518</v>
      </c>
      <c r="C18" s="187">
        <v>267.76290630975143</v>
      </c>
      <c r="D18" s="273">
        <v>924.264</v>
      </c>
      <c r="E18" s="274">
        <v>22.69421706153162</v>
      </c>
      <c r="F18" s="185">
        <v>209754.47838159458</v>
      </c>
      <c r="G18" s="187">
        <v>6675</v>
      </c>
      <c r="H18" s="187">
        <v>264447</v>
      </c>
    </row>
    <row r="19" spans="1:8" ht="12.75">
      <c r="A19" s="113">
        <v>1995</v>
      </c>
      <c r="B19" s="118">
        <v>32.633</v>
      </c>
      <c r="C19" s="194">
        <v>275.34612202371835</v>
      </c>
      <c r="D19" s="118">
        <v>898.537</v>
      </c>
      <c r="E19" s="189">
        <v>25.549024557354585</v>
      </c>
      <c r="F19" s="188">
        <v>229567.43878691713</v>
      </c>
      <c r="G19" s="194">
        <v>6414</v>
      </c>
      <c r="H19" s="187">
        <v>295545</v>
      </c>
    </row>
    <row r="20" spans="1:8" ht="12.75">
      <c r="A20" s="113">
        <v>1996</v>
      </c>
      <c r="B20" s="118">
        <v>33.523</v>
      </c>
      <c r="C20" s="194">
        <v>275.5138263281925</v>
      </c>
      <c r="D20" s="118">
        <v>923.605</v>
      </c>
      <c r="E20" s="189">
        <v>34.76855023860181</v>
      </c>
      <c r="F20" s="188">
        <v>321124.06843123824</v>
      </c>
      <c r="G20" s="188">
        <v>5087</v>
      </c>
      <c r="H20" s="185">
        <v>314832</v>
      </c>
    </row>
    <row r="21" spans="1:8" ht="12.75">
      <c r="A21" s="113">
        <v>1997</v>
      </c>
      <c r="B21" s="118">
        <v>37.4</v>
      </c>
      <c r="C21" s="188">
        <v>277</v>
      </c>
      <c r="D21" s="118">
        <v>1034.3</v>
      </c>
      <c r="E21" s="189">
        <v>28.698327984325605</v>
      </c>
      <c r="F21" s="188">
        <v>296826.8063418797</v>
      </c>
      <c r="G21" s="188">
        <v>6013</v>
      </c>
      <c r="H21" s="185">
        <v>376837</v>
      </c>
    </row>
    <row r="22" spans="1:8" ht="12.75">
      <c r="A22" s="113">
        <v>1998</v>
      </c>
      <c r="B22" s="118">
        <v>36.5</v>
      </c>
      <c r="C22" s="188">
        <v>279</v>
      </c>
      <c r="D22" s="118">
        <v>1018.5</v>
      </c>
      <c r="E22" s="189">
        <v>26.853220823867396</v>
      </c>
      <c r="F22" s="188">
        <v>273500.0540910894</v>
      </c>
      <c r="G22" s="188">
        <v>5362</v>
      </c>
      <c r="H22" s="185">
        <v>390876</v>
      </c>
    </row>
    <row r="23" spans="1:8" ht="12.75">
      <c r="A23" s="113">
        <v>1999</v>
      </c>
      <c r="B23" s="118">
        <v>37.8</v>
      </c>
      <c r="C23" s="188">
        <f>D23/B23*10</f>
        <v>276.50793650793656</v>
      </c>
      <c r="D23" s="118">
        <v>1045.2</v>
      </c>
      <c r="E23" s="189">
        <v>28.722368468500957</v>
      </c>
      <c r="F23" s="188">
        <f>D23*E23*10</f>
        <v>300206.19523277204</v>
      </c>
      <c r="G23" s="188">
        <v>7439</v>
      </c>
      <c r="H23" s="185">
        <v>420855</v>
      </c>
    </row>
    <row r="24" spans="1:8" ht="12.75">
      <c r="A24" s="113">
        <v>2000</v>
      </c>
      <c r="B24" s="118">
        <v>36.7</v>
      </c>
      <c r="C24" s="188">
        <f>D24/B24*10</f>
        <v>276.45558583106265</v>
      </c>
      <c r="D24" s="118">
        <v>1014.592</v>
      </c>
      <c r="E24" s="189">
        <v>27.7126681331362</v>
      </c>
      <c r="F24" s="188">
        <f>D24*E24*10</f>
        <v>281170.51386534923</v>
      </c>
      <c r="G24" s="188">
        <v>6270.023</v>
      </c>
      <c r="H24" s="185">
        <v>469268.042</v>
      </c>
    </row>
    <row r="25" spans="1:8" ht="12.75">
      <c r="A25" s="113">
        <v>2001</v>
      </c>
      <c r="B25" s="118">
        <v>36.694</v>
      </c>
      <c r="C25" s="188">
        <f>D25/B25*10</f>
        <v>270.93693791900586</v>
      </c>
      <c r="D25" s="118">
        <v>994.176</v>
      </c>
      <c r="E25" s="189">
        <v>30.12</v>
      </c>
      <c r="F25" s="188">
        <f>D25*E25*10</f>
        <v>299445.8112</v>
      </c>
      <c r="G25" s="188">
        <v>8760.577</v>
      </c>
      <c r="H25" s="185">
        <v>495555.079</v>
      </c>
    </row>
    <row r="26" spans="1:8" ht="13.5" thickBot="1">
      <c r="A26" s="73" t="s">
        <v>22</v>
      </c>
      <c r="B26" s="120">
        <v>33.2</v>
      </c>
      <c r="C26" s="190">
        <f>D26/B26*10</f>
        <v>275.5722891566265</v>
      </c>
      <c r="D26" s="120">
        <v>914.9</v>
      </c>
      <c r="E26" s="191">
        <v>38.15</v>
      </c>
      <c r="F26" s="190">
        <f>D26*E26*10</f>
        <v>349034.35</v>
      </c>
      <c r="G26" s="190"/>
      <c r="H26" s="192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H2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76"/>
      <c r="H1" s="76"/>
    </row>
    <row r="2" s="78" customFormat="1" ht="14.25"/>
    <row r="3" spans="1:6" ht="15">
      <c r="A3" s="320" t="s">
        <v>348</v>
      </c>
      <c r="B3" s="320"/>
      <c r="C3" s="320"/>
      <c r="D3" s="320"/>
      <c r="E3" s="320"/>
      <c r="F3" s="320"/>
    </row>
    <row r="4" spans="1:5" ht="12.75">
      <c r="A4" s="166"/>
      <c r="B4" s="82"/>
      <c r="C4" s="82"/>
      <c r="D4" s="202"/>
      <c r="E4" s="202"/>
    </row>
    <row r="5" spans="3:6" ht="12.75">
      <c r="C5" s="81" t="s">
        <v>30</v>
      </c>
      <c r="D5" s="269"/>
      <c r="E5" s="270" t="s">
        <v>31</v>
      </c>
      <c r="F5" s="269"/>
    </row>
    <row r="6" spans="1:6" ht="12.75">
      <c r="A6" s="104" t="s">
        <v>5</v>
      </c>
      <c r="C6" s="85" t="s">
        <v>2</v>
      </c>
      <c r="D6" s="85" t="s">
        <v>3</v>
      </c>
      <c r="E6" s="85" t="s">
        <v>2</v>
      </c>
      <c r="F6" s="85" t="s">
        <v>3</v>
      </c>
    </row>
    <row r="7" spans="1:6" ht="13.5" thickBot="1">
      <c r="A7" s="92"/>
      <c r="C7" s="85" t="s">
        <v>6</v>
      </c>
      <c r="D7" s="85" t="s">
        <v>7</v>
      </c>
      <c r="E7" s="85" t="s">
        <v>6</v>
      </c>
      <c r="F7" s="85" t="s">
        <v>7</v>
      </c>
    </row>
    <row r="8" spans="1:6" ht="12.75">
      <c r="A8" s="316">
        <v>1985</v>
      </c>
      <c r="B8" s="317"/>
      <c r="C8" s="144">
        <v>10.6</v>
      </c>
      <c r="D8" s="144">
        <v>247.8</v>
      </c>
      <c r="E8" s="144">
        <v>13.8</v>
      </c>
      <c r="F8" s="144">
        <v>347.2</v>
      </c>
    </row>
    <row r="9" spans="1:6" ht="12.75">
      <c r="A9" s="328">
        <v>1986</v>
      </c>
      <c r="B9" s="329"/>
      <c r="C9" s="146">
        <v>10.8</v>
      </c>
      <c r="D9" s="146">
        <v>260.9</v>
      </c>
      <c r="E9" s="146">
        <v>14.2</v>
      </c>
      <c r="F9" s="146">
        <v>328.5</v>
      </c>
    </row>
    <row r="10" spans="1:6" ht="12.75">
      <c r="A10" s="328">
        <v>1987</v>
      </c>
      <c r="B10" s="329"/>
      <c r="C10" s="146">
        <v>10.1</v>
      </c>
      <c r="D10" s="146">
        <v>248.6</v>
      </c>
      <c r="E10" s="146">
        <v>15.9</v>
      </c>
      <c r="F10" s="146">
        <v>375.8</v>
      </c>
    </row>
    <row r="11" spans="1:6" ht="12.75">
      <c r="A11" s="328">
        <v>1988</v>
      </c>
      <c r="B11" s="329"/>
      <c r="C11" s="146">
        <v>12.2</v>
      </c>
      <c r="D11" s="146">
        <v>297</v>
      </c>
      <c r="E11" s="146">
        <v>21</v>
      </c>
      <c r="F11" s="146">
        <v>608.9</v>
      </c>
    </row>
    <row r="12" spans="1:6" ht="12.75">
      <c r="A12" s="328">
        <v>1989</v>
      </c>
      <c r="B12" s="329"/>
      <c r="C12" s="146">
        <v>14.1</v>
      </c>
      <c r="D12" s="146">
        <v>371.6</v>
      </c>
      <c r="E12" s="146">
        <v>21.3</v>
      </c>
      <c r="F12" s="146">
        <v>583.6</v>
      </c>
    </row>
    <row r="13" spans="1:6" ht="12.75">
      <c r="A13" s="328">
        <v>1990</v>
      </c>
      <c r="B13" s="329"/>
      <c r="C13" s="146">
        <v>14.1</v>
      </c>
      <c r="D13" s="146">
        <v>368.5</v>
      </c>
      <c r="E13" s="146">
        <v>21</v>
      </c>
      <c r="F13" s="146">
        <v>616.5</v>
      </c>
    </row>
    <row r="14" spans="1:6" ht="12.75">
      <c r="A14" s="328">
        <v>1991</v>
      </c>
      <c r="B14" s="329"/>
      <c r="C14" s="146">
        <v>14.4</v>
      </c>
      <c r="D14" s="146">
        <v>375.2</v>
      </c>
      <c r="E14" s="146">
        <v>21</v>
      </c>
      <c r="F14" s="146">
        <v>631.9</v>
      </c>
    </row>
    <row r="15" spans="1:6" ht="12.75">
      <c r="A15" s="328">
        <v>1992</v>
      </c>
      <c r="B15" s="329"/>
      <c r="C15" s="148">
        <v>13.3</v>
      </c>
      <c r="D15" s="148">
        <v>381.5</v>
      </c>
      <c r="E15" s="148">
        <v>19.3</v>
      </c>
      <c r="F15" s="146">
        <v>581.9</v>
      </c>
    </row>
    <row r="16" spans="1:6" ht="12.75">
      <c r="A16" s="328">
        <v>1993</v>
      </c>
      <c r="B16" s="329"/>
      <c r="C16" s="148">
        <v>11.4</v>
      </c>
      <c r="D16" s="148">
        <v>325.9</v>
      </c>
      <c r="E16" s="148">
        <v>22.4</v>
      </c>
      <c r="F16" s="146">
        <v>627.6</v>
      </c>
    </row>
    <row r="17" spans="1:6" ht="12.75">
      <c r="A17" s="328">
        <v>1994</v>
      </c>
      <c r="B17" s="329"/>
      <c r="C17" s="148">
        <v>12.6</v>
      </c>
      <c r="D17" s="148">
        <v>339.5</v>
      </c>
      <c r="E17" s="148">
        <v>21.9</v>
      </c>
      <c r="F17" s="146">
        <v>584.8</v>
      </c>
    </row>
    <row r="18" spans="1:6" ht="12.75">
      <c r="A18" s="328">
        <v>1995</v>
      </c>
      <c r="B18" s="329"/>
      <c r="C18" s="148">
        <v>11</v>
      </c>
      <c r="D18" s="148">
        <v>309.2</v>
      </c>
      <c r="E18" s="148">
        <v>21.6</v>
      </c>
      <c r="F18" s="146">
        <v>589.3</v>
      </c>
    </row>
    <row r="19" spans="1:6" ht="12.75">
      <c r="A19" s="328">
        <v>1996</v>
      </c>
      <c r="B19" s="329"/>
      <c r="C19" s="148">
        <v>11</v>
      </c>
      <c r="D19" s="148">
        <v>307.7</v>
      </c>
      <c r="E19" s="148">
        <v>22.5</v>
      </c>
      <c r="F19" s="146">
        <v>615.9</v>
      </c>
    </row>
    <row r="20" spans="1:6" ht="12.75">
      <c r="A20" s="328">
        <v>1997</v>
      </c>
      <c r="B20" s="329"/>
      <c r="C20" s="148">
        <v>12.3</v>
      </c>
      <c r="D20" s="148">
        <v>348.2</v>
      </c>
      <c r="E20" s="148">
        <v>25.1</v>
      </c>
      <c r="F20" s="146">
        <v>686.1</v>
      </c>
    </row>
    <row r="21" spans="1:6" ht="12.75">
      <c r="A21" s="328">
        <v>1998</v>
      </c>
      <c r="B21" s="329"/>
      <c r="C21" s="148">
        <v>12.1</v>
      </c>
      <c r="D21" s="148">
        <v>341.7</v>
      </c>
      <c r="E21" s="148">
        <v>24.4</v>
      </c>
      <c r="F21" s="146">
        <v>676.9</v>
      </c>
    </row>
    <row r="22" spans="1:6" ht="12.75">
      <c r="A22" s="328">
        <v>1999</v>
      </c>
      <c r="B22" s="329"/>
      <c r="C22" s="148">
        <v>12.4</v>
      </c>
      <c r="D22" s="148">
        <v>347.7</v>
      </c>
      <c r="E22" s="148">
        <v>25.4</v>
      </c>
      <c r="F22" s="146">
        <v>697.5</v>
      </c>
    </row>
    <row r="23" spans="1:6" ht="12.75">
      <c r="A23" s="71">
        <v>2000</v>
      </c>
      <c r="B23" s="113"/>
      <c r="C23" s="148">
        <v>11.2</v>
      </c>
      <c r="D23" s="148">
        <v>327.3</v>
      </c>
      <c r="E23" s="148">
        <v>25.5</v>
      </c>
      <c r="F23" s="146">
        <v>687.3</v>
      </c>
    </row>
    <row r="24" spans="1:6" ht="13.5" thickBot="1">
      <c r="A24" s="318">
        <v>2001</v>
      </c>
      <c r="B24" s="319"/>
      <c r="C24" s="150">
        <v>11.159</v>
      </c>
      <c r="D24" s="150">
        <v>332.034</v>
      </c>
      <c r="E24" s="150">
        <v>25.536</v>
      </c>
      <c r="F24" s="172">
        <v>662.142</v>
      </c>
    </row>
    <row r="25" ht="12.75">
      <c r="A25" s="67"/>
    </row>
  </sheetData>
  <mergeCells count="18">
    <mergeCell ref="A24:B24"/>
    <mergeCell ref="A22:B22"/>
    <mergeCell ref="A10:B10"/>
    <mergeCell ref="A21:B21"/>
    <mergeCell ref="A17:B17"/>
    <mergeCell ref="A18:B18"/>
    <mergeCell ref="A19:B19"/>
    <mergeCell ref="A20:B20"/>
    <mergeCell ref="A9:B9"/>
    <mergeCell ref="A1:F1"/>
    <mergeCell ref="A16:B16"/>
    <mergeCell ref="A15:B15"/>
    <mergeCell ref="A14:B14"/>
    <mergeCell ref="A13:B13"/>
    <mergeCell ref="A8:B8"/>
    <mergeCell ref="A3:F3"/>
    <mergeCell ref="A12:B12"/>
    <mergeCell ref="A11:B1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411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305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70</v>
      </c>
      <c r="C8" s="89">
        <v>42</v>
      </c>
      <c r="D8" s="125">
        <v>13</v>
      </c>
      <c r="E8" s="90">
        <v>125</v>
      </c>
      <c r="F8" s="89">
        <v>16000</v>
      </c>
      <c r="G8" s="89">
        <v>17000</v>
      </c>
      <c r="H8" s="125">
        <v>20000</v>
      </c>
      <c r="I8" s="89">
        <v>2094</v>
      </c>
      <c r="J8" s="91"/>
      <c r="K8" s="91"/>
    </row>
    <row r="9" spans="1:11" ht="12.75">
      <c r="A9" s="92" t="s">
        <v>235</v>
      </c>
      <c r="B9" s="59">
        <v>83</v>
      </c>
      <c r="C9" s="59">
        <v>19</v>
      </c>
      <c r="D9" s="95">
        <v>4</v>
      </c>
      <c r="E9" s="61">
        <v>106</v>
      </c>
      <c r="F9" s="59">
        <v>12000</v>
      </c>
      <c r="G9" s="59">
        <v>21000</v>
      </c>
      <c r="H9" s="95">
        <v>32000</v>
      </c>
      <c r="I9" s="59">
        <v>1523</v>
      </c>
      <c r="J9" s="91"/>
      <c r="K9" s="91"/>
    </row>
    <row r="10" spans="1:11" ht="12.75">
      <c r="A10" s="92" t="s">
        <v>236</v>
      </c>
      <c r="B10" s="61">
        <v>4</v>
      </c>
      <c r="C10" s="61">
        <v>90</v>
      </c>
      <c r="D10" s="61" t="s">
        <v>20</v>
      </c>
      <c r="E10" s="61">
        <v>94</v>
      </c>
      <c r="F10" s="59">
        <v>12000</v>
      </c>
      <c r="G10" s="59">
        <v>21000</v>
      </c>
      <c r="H10" s="95">
        <v>32000</v>
      </c>
      <c r="I10" s="61">
        <v>1938</v>
      </c>
      <c r="J10" s="91"/>
      <c r="K10" s="91"/>
    </row>
    <row r="11" spans="1:11" ht="12.75">
      <c r="A11" s="92" t="s">
        <v>237</v>
      </c>
      <c r="B11" s="59" t="s">
        <v>20</v>
      </c>
      <c r="C11" s="59">
        <v>200</v>
      </c>
      <c r="D11" s="95">
        <v>181</v>
      </c>
      <c r="E11" s="61">
        <v>381</v>
      </c>
      <c r="F11" s="59" t="s">
        <v>20</v>
      </c>
      <c r="G11" s="59">
        <v>22000</v>
      </c>
      <c r="H11" s="95">
        <v>32000</v>
      </c>
      <c r="I11" s="59">
        <v>10192</v>
      </c>
      <c r="J11" s="91"/>
      <c r="K11" s="91"/>
    </row>
    <row r="12" spans="1:11" ht="12.75">
      <c r="A12" s="93" t="s">
        <v>238</v>
      </c>
      <c r="B12" s="60">
        <v>157</v>
      </c>
      <c r="C12" s="60">
        <v>351</v>
      </c>
      <c r="D12" s="96">
        <v>198</v>
      </c>
      <c r="E12" s="60">
        <v>706</v>
      </c>
      <c r="F12" s="58">
        <v>13783</v>
      </c>
      <c r="G12" s="58">
        <v>21091</v>
      </c>
      <c r="H12" s="96">
        <v>31212</v>
      </c>
      <c r="I12" s="60">
        <v>15747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120</v>
      </c>
      <c r="C14" s="96">
        <v>70</v>
      </c>
      <c r="D14" s="96">
        <v>30</v>
      </c>
      <c r="E14" s="60">
        <v>220</v>
      </c>
      <c r="F14" s="58">
        <v>18000</v>
      </c>
      <c r="G14" s="96">
        <v>30000</v>
      </c>
      <c r="H14" s="96">
        <v>60000</v>
      </c>
      <c r="I14" s="58">
        <v>6060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31</v>
      </c>
      <c r="C16" s="60" t="s">
        <v>20</v>
      </c>
      <c r="D16" s="96">
        <v>14</v>
      </c>
      <c r="E16" s="60">
        <v>45</v>
      </c>
      <c r="F16" s="58">
        <v>18323</v>
      </c>
      <c r="G16" s="58" t="s">
        <v>20</v>
      </c>
      <c r="H16" s="96">
        <v>66000</v>
      </c>
      <c r="I16" s="60">
        <v>1492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140</v>
      </c>
      <c r="D18" s="95">
        <v>35</v>
      </c>
      <c r="E18" s="61">
        <v>175</v>
      </c>
      <c r="F18" s="59" t="s">
        <v>20</v>
      </c>
      <c r="G18" s="59">
        <v>20500</v>
      </c>
      <c r="H18" s="95">
        <v>38000</v>
      </c>
      <c r="I18" s="59">
        <v>4200</v>
      </c>
      <c r="J18" s="91"/>
      <c r="K18" s="91"/>
    </row>
    <row r="19" spans="1:11" ht="12.75">
      <c r="A19" s="92" t="s">
        <v>242</v>
      </c>
      <c r="B19" s="59">
        <v>55</v>
      </c>
      <c r="C19" s="95">
        <v>30</v>
      </c>
      <c r="D19" s="95">
        <v>40</v>
      </c>
      <c r="E19" s="61">
        <v>125</v>
      </c>
      <c r="F19" s="59">
        <v>18000</v>
      </c>
      <c r="G19" s="95">
        <v>27000</v>
      </c>
      <c r="H19" s="95">
        <v>42000</v>
      </c>
      <c r="I19" s="59">
        <v>3480</v>
      </c>
      <c r="J19" s="91"/>
      <c r="K19" s="91"/>
    </row>
    <row r="20" spans="1:11" ht="12.75">
      <c r="A20" s="92" t="s">
        <v>243</v>
      </c>
      <c r="B20" s="59">
        <v>76</v>
      </c>
      <c r="C20" s="59">
        <v>85</v>
      </c>
      <c r="D20" s="95">
        <v>30</v>
      </c>
      <c r="E20" s="61">
        <v>191</v>
      </c>
      <c r="F20" s="59">
        <v>18000</v>
      </c>
      <c r="G20" s="59">
        <v>27000</v>
      </c>
      <c r="H20" s="95">
        <v>40000</v>
      </c>
      <c r="I20" s="59">
        <v>4863</v>
      </c>
      <c r="J20" s="91"/>
      <c r="K20" s="91"/>
    </row>
    <row r="21" spans="1:11" ht="12.75">
      <c r="A21" s="93" t="s">
        <v>340</v>
      </c>
      <c r="B21" s="60">
        <v>131</v>
      </c>
      <c r="C21" s="60">
        <v>255</v>
      </c>
      <c r="D21" s="96">
        <v>105</v>
      </c>
      <c r="E21" s="60">
        <v>491</v>
      </c>
      <c r="F21" s="58">
        <v>18000</v>
      </c>
      <c r="G21" s="58">
        <v>23431</v>
      </c>
      <c r="H21" s="96">
        <v>40095</v>
      </c>
      <c r="I21" s="60">
        <v>12543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180</v>
      </c>
      <c r="D23" s="96">
        <v>175</v>
      </c>
      <c r="E23" s="60">
        <v>355</v>
      </c>
      <c r="F23" s="60" t="s">
        <v>20</v>
      </c>
      <c r="G23" s="58">
        <v>23525</v>
      </c>
      <c r="H23" s="96">
        <v>31600</v>
      </c>
      <c r="I23" s="58">
        <v>9765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292</v>
      </c>
      <c r="D25" s="96">
        <v>25</v>
      </c>
      <c r="E25" s="60">
        <v>317</v>
      </c>
      <c r="F25" s="60" t="s">
        <v>20</v>
      </c>
      <c r="G25" s="58">
        <v>30000</v>
      </c>
      <c r="H25" s="96">
        <v>42000</v>
      </c>
      <c r="I25" s="58">
        <v>9810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>
        <v>40</v>
      </c>
      <c r="D27" s="61" t="s">
        <v>20</v>
      </c>
      <c r="E27" s="61">
        <v>40</v>
      </c>
      <c r="F27" s="61" t="s">
        <v>20</v>
      </c>
      <c r="G27" s="59">
        <v>48000</v>
      </c>
      <c r="H27" s="61" t="s">
        <v>20</v>
      </c>
      <c r="I27" s="61">
        <v>1920</v>
      </c>
      <c r="J27" s="91"/>
      <c r="K27" s="91"/>
    </row>
    <row r="28" spans="1:11" ht="12.75">
      <c r="A28" s="92" t="s">
        <v>247</v>
      </c>
      <c r="B28" s="61" t="s">
        <v>20</v>
      </c>
      <c r="C28" s="61">
        <v>10</v>
      </c>
      <c r="D28" s="61" t="s">
        <v>20</v>
      </c>
      <c r="E28" s="61">
        <v>10</v>
      </c>
      <c r="F28" s="61" t="s">
        <v>20</v>
      </c>
      <c r="G28" s="59">
        <v>15000</v>
      </c>
      <c r="H28" s="61" t="s">
        <v>20</v>
      </c>
      <c r="I28" s="61">
        <v>150</v>
      </c>
      <c r="J28" s="91"/>
      <c r="K28" s="91"/>
    </row>
    <row r="29" spans="1:11" ht="12.75">
      <c r="A29" s="92" t="s">
        <v>248</v>
      </c>
      <c r="B29" s="61" t="s">
        <v>20</v>
      </c>
      <c r="C29" s="59">
        <v>418</v>
      </c>
      <c r="D29" s="61" t="s">
        <v>20</v>
      </c>
      <c r="E29" s="61">
        <v>418</v>
      </c>
      <c r="F29" s="61" t="s">
        <v>20</v>
      </c>
      <c r="G29" s="59">
        <v>20000</v>
      </c>
      <c r="H29" s="61" t="s">
        <v>20</v>
      </c>
      <c r="I29" s="59">
        <v>8360</v>
      </c>
      <c r="J29" s="91"/>
      <c r="K29" s="91"/>
    </row>
    <row r="30" spans="1:11" ht="12.75">
      <c r="A30" s="93" t="s">
        <v>341</v>
      </c>
      <c r="B30" s="60" t="s">
        <v>20</v>
      </c>
      <c r="C30" s="60">
        <v>468</v>
      </c>
      <c r="D30" s="60" t="s">
        <v>20</v>
      </c>
      <c r="E30" s="60">
        <v>468</v>
      </c>
      <c r="F30" s="60" t="s">
        <v>20</v>
      </c>
      <c r="G30" s="58">
        <v>22286</v>
      </c>
      <c r="H30" s="60" t="s">
        <v>20</v>
      </c>
      <c r="I30" s="60">
        <v>10430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36</v>
      </c>
      <c r="C32" s="94">
        <v>957</v>
      </c>
      <c r="D32" s="95">
        <v>73</v>
      </c>
      <c r="E32" s="61">
        <v>1066</v>
      </c>
      <c r="F32" s="94">
        <v>11504</v>
      </c>
      <c r="G32" s="94">
        <v>28769</v>
      </c>
      <c r="H32" s="95">
        <v>36045</v>
      </c>
      <c r="I32" s="59">
        <v>30577</v>
      </c>
      <c r="J32" s="91"/>
      <c r="K32" s="91"/>
    </row>
    <row r="33" spans="1:11" ht="12.75">
      <c r="A33" s="92" t="s">
        <v>250</v>
      </c>
      <c r="B33" s="94">
        <v>3</v>
      </c>
      <c r="C33" s="94">
        <v>118</v>
      </c>
      <c r="D33" s="61" t="s">
        <v>20</v>
      </c>
      <c r="E33" s="61">
        <v>121</v>
      </c>
      <c r="F33" s="94">
        <v>15000</v>
      </c>
      <c r="G33" s="94">
        <v>34415</v>
      </c>
      <c r="H33" s="61" t="s">
        <v>20</v>
      </c>
      <c r="I33" s="59">
        <v>4106</v>
      </c>
      <c r="J33" s="91"/>
      <c r="K33" s="91"/>
    </row>
    <row r="34" spans="1:11" ht="12.75">
      <c r="A34" s="92" t="s">
        <v>251</v>
      </c>
      <c r="B34" s="94">
        <v>1</v>
      </c>
      <c r="C34" s="94">
        <v>190</v>
      </c>
      <c r="D34" s="61" t="s">
        <v>20</v>
      </c>
      <c r="E34" s="61">
        <v>191</v>
      </c>
      <c r="F34" s="94">
        <v>15000</v>
      </c>
      <c r="G34" s="94">
        <v>29026</v>
      </c>
      <c r="H34" s="61" t="s">
        <v>20</v>
      </c>
      <c r="I34" s="59">
        <v>5530</v>
      </c>
      <c r="J34" s="91"/>
      <c r="K34" s="91"/>
    </row>
    <row r="35" spans="1:11" ht="12.75">
      <c r="A35" s="92" t="s">
        <v>252</v>
      </c>
      <c r="B35" s="94" t="s">
        <v>20</v>
      </c>
      <c r="C35" s="94">
        <v>979</v>
      </c>
      <c r="D35" s="95">
        <v>3</v>
      </c>
      <c r="E35" s="61">
        <v>982</v>
      </c>
      <c r="F35" s="94" t="s">
        <v>20</v>
      </c>
      <c r="G35" s="94">
        <v>37096</v>
      </c>
      <c r="H35" s="95">
        <v>51667</v>
      </c>
      <c r="I35" s="59">
        <v>36472</v>
      </c>
      <c r="J35" s="91"/>
      <c r="K35" s="91"/>
    </row>
    <row r="36" spans="1:11" ht="12.75">
      <c r="A36" s="93" t="s">
        <v>253</v>
      </c>
      <c r="B36" s="60">
        <v>40</v>
      </c>
      <c r="C36" s="60">
        <v>2244</v>
      </c>
      <c r="D36" s="96">
        <v>76</v>
      </c>
      <c r="E36" s="60">
        <v>2360</v>
      </c>
      <c r="F36" s="58">
        <v>11854</v>
      </c>
      <c r="G36" s="58">
        <v>32721</v>
      </c>
      <c r="H36" s="96">
        <v>36662</v>
      </c>
      <c r="I36" s="60">
        <v>76685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 t="s">
        <v>20</v>
      </c>
      <c r="C38" s="58">
        <v>568</v>
      </c>
      <c r="D38" s="60" t="s">
        <v>20</v>
      </c>
      <c r="E38" s="60">
        <v>568</v>
      </c>
      <c r="F38" s="58">
        <v>3000</v>
      </c>
      <c r="G38" s="58">
        <v>31500</v>
      </c>
      <c r="H38" s="60" t="s">
        <v>20</v>
      </c>
      <c r="I38" s="58">
        <v>17892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43</v>
      </c>
      <c r="D40" s="61" t="s">
        <v>20</v>
      </c>
      <c r="E40" s="61">
        <v>43</v>
      </c>
      <c r="F40" s="61" t="s">
        <v>20</v>
      </c>
      <c r="G40" s="59">
        <v>22000</v>
      </c>
      <c r="H40" s="61" t="s">
        <v>20</v>
      </c>
      <c r="I40" s="59">
        <v>946</v>
      </c>
      <c r="J40" s="91"/>
      <c r="K40" s="91"/>
    </row>
    <row r="41" spans="1:11" ht="12.75">
      <c r="A41" s="92" t="s">
        <v>256</v>
      </c>
      <c r="B41" s="59" t="s">
        <v>20</v>
      </c>
      <c r="C41" s="59">
        <v>631</v>
      </c>
      <c r="D41" s="95">
        <v>18</v>
      </c>
      <c r="E41" s="61">
        <v>649</v>
      </c>
      <c r="F41" s="59" t="s">
        <v>20</v>
      </c>
      <c r="G41" s="59">
        <v>40000</v>
      </c>
      <c r="H41" s="95">
        <v>85000</v>
      </c>
      <c r="I41" s="59">
        <v>26770</v>
      </c>
      <c r="J41" s="91"/>
      <c r="K41" s="91"/>
    </row>
    <row r="42" spans="1:11" ht="12.75">
      <c r="A42" s="92" t="s">
        <v>257</v>
      </c>
      <c r="B42" s="59" t="s">
        <v>20</v>
      </c>
      <c r="C42" s="59">
        <v>175</v>
      </c>
      <c r="D42" s="95">
        <v>7</v>
      </c>
      <c r="E42" s="61">
        <v>182</v>
      </c>
      <c r="F42" s="59" t="s">
        <v>20</v>
      </c>
      <c r="G42" s="59">
        <v>27771</v>
      </c>
      <c r="H42" s="95">
        <v>36000</v>
      </c>
      <c r="I42" s="59">
        <v>5112</v>
      </c>
      <c r="J42" s="91"/>
      <c r="K42" s="91"/>
    </row>
    <row r="43" spans="1:11" ht="12.75">
      <c r="A43" s="92" t="s">
        <v>258</v>
      </c>
      <c r="B43" s="61" t="s">
        <v>20</v>
      </c>
      <c r="C43" s="59">
        <v>3</v>
      </c>
      <c r="D43" s="61" t="s">
        <v>20</v>
      </c>
      <c r="E43" s="61">
        <v>3</v>
      </c>
      <c r="F43" s="61" t="s">
        <v>20</v>
      </c>
      <c r="G43" s="59">
        <v>30000</v>
      </c>
      <c r="H43" s="61" t="s">
        <v>20</v>
      </c>
      <c r="I43" s="59">
        <v>90</v>
      </c>
      <c r="J43" s="91"/>
      <c r="K43" s="91"/>
    </row>
    <row r="44" spans="1:11" ht="12.75">
      <c r="A44" s="92" t="s">
        <v>259</v>
      </c>
      <c r="B44" s="59" t="s">
        <v>20</v>
      </c>
      <c r="C44" s="59">
        <v>39</v>
      </c>
      <c r="D44" s="95">
        <v>5</v>
      </c>
      <c r="E44" s="61">
        <v>44</v>
      </c>
      <c r="F44" s="59" t="s">
        <v>20</v>
      </c>
      <c r="G44" s="59">
        <v>20000</v>
      </c>
      <c r="H44" s="95">
        <v>32000</v>
      </c>
      <c r="I44" s="59">
        <v>940</v>
      </c>
      <c r="J44" s="91"/>
      <c r="K44" s="91"/>
    </row>
    <row r="45" spans="1:11" ht="12.75">
      <c r="A45" s="92" t="s">
        <v>260</v>
      </c>
      <c r="B45" s="61" t="s">
        <v>20</v>
      </c>
      <c r="C45" s="59">
        <v>105</v>
      </c>
      <c r="D45" s="61" t="s">
        <v>20</v>
      </c>
      <c r="E45" s="61">
        <v>105</v>
      </c>
      <c r="F45" s="61" t="s">
        <v>20</v>
      </c>
      <c r="G45" s="59">
        <v>40000</v>
      </c>
      <c r="H45" s="61" t="s">
        <v>20</v>
      </c>
      <c r="I45" s="59">
        <v>4200</v>
      </c>
      <c r="J45" s="91"/>
      <c r="K45" s="91"/>
    </row>
    <row r="46" spans="1:11" ht="12.75">
      <c r="A46" s="92" t="s">
        <v>261</v>
      </c>
      <c r="B46" s="59" t="s">
        <v>20</v>
      </c>
      <c r="C46" s="59">
        <v>4</v>
      </c>
      <c r="D46" s="61" t="s">
        <v>20</v>
      </c>
      <c r="E46" s="61">
        <v>4</v>
      </c>
      <c r="F46" s="59" t="s">
        <v>20</v>
      </c>
      <c r="G46" s="59">
        <v>25000</v>
      </c>
      <c r="H46" s="61" t="s">
        <v>20</v>
      </c>
      <c r="I46" s="59">
        <v>100</v>
      </c>
      <c r="J46" s="91"/>
      <c r="K46" s="91"/>
    </row>
    <row r="47" spans="1:11" ht="12.75">
      <c r="A47" s="92" t="s">
        <v>262</v>
      </c>
      <c r="B47" s="61" t="s">
        <v>20</v>
      </c>
      <c r="C47" s="59">
        <v>38</v>
      </c>
      <c r="D47" s="95">
        <v>2</v>
      </c>
      <c r="E47" s="61">
        <v>40</v>
      </c>
      <c r="F47" s="61" t="s">
        <v>20</v>
      </c>
      <c r="G47" s="59">
        <v>31947</v>
      </c>
      <c r="H47" s="95">
        <v>44000</v>
      </c>
      <c r="I47" s="59">
        <v>1302</v>
      </c>
      <c r="J47" s="91"/>
      <c r="K47" s="91"/>
    </row>
    <row r="48" spans="1:11" ht="12.75">
      <c r="A48" s="92" t="s">
        <v>263</v>
      </c>
      <c r="B48" s="59" t="s">
        <v>20</v>
      </c>
      <c r="C48" s="59">
        <v>61</v>
      </c>
      <c r="D48" s="95">
        <v>4</v>
      </c>
      <c r="E48" s="61">
        <v>65</v>
      </c>
      <c r="F48" s="59" t="s">
        <v>20</v>
      </c>
      <c r="G48" s="59">
        <v>20000</v>
      </c>
      <c r="H48" s="95">
        <v>25000</v>
      </c>
      <c r="I48" s="59">
        <v>1320</v>
      </c>
      <c r="J48" s="91"/>
      <c r="K48" s="91"/>
    </row>
    <row r="49" spans="1:11" ht="12.75">
      <c r="A49" s="93" t="s">
        <v>342</v>
      </c>
      <c r="B49" s="60" t="s">
        <v>20</v>
      </c>
      <c r="C49" s="60">
        <v>1099</v>
      </c>
      <c r="D49" s="96">
        <v>36</v>
      </c>
      <c r="E49" s="60">
        <v>1135</v>
      </c>
      <c r="F49" s="58" t="s">
        <v>20</v>
      </c>
      <c r="G49" s="58">
        <v>35168</v>
      </c>
      <c r="H49" s="96">
        <v>59167</v>
      </c>
      <c r="I49" s="60">
        <v>40780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1122</v>
      </c>
      <c r="D51" s="60" t="s">
        <v>20</v>
      </c>
      <c r="E51" s="60">
        <v>1122</v>
      </c>
      <c r="F51" s="60" t="s">
        <v>20</v>
      </c>
      <c r="G51" s="58">
        <v>20000</v>
      </c>
      <c r="H51" s="60" t="s">
        <v>20</v>
      </c>
      <c r="I51" s="58">
        <v>22440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61" t="s">
        <v>20</v>
      </c>
      <c r="C53" s="59">
        <v>380</v>
      </c>
      <c r="D53" s="61" t="s">
        <v>20</v>
      </c>
      <c r="E53" s="61">
        <v>380</v>
      </c>
      <c r="F53" s="61" t="s">
        <v>20</v>
      </c>
      <c r="G53" s="59">
        <f>1000*I53/C53</f>
        <v>72000</v>
      </c>
      <c r="H53" s="61" t="s">
        <v>20</v>
      </c>
      <c r="I53" s="59">
        <v>27360</v>
      </c>
      <c r="J53" s="91"/>
      <c r="K53" s="91"/>
    </row>
    <row r="54" spans="1:11" ht="12.75">
      <c r="A54" s="92" t="s">
        <v>266</v>
      </c>
      <c r="B54" s="61" t="s">
        <v>20</v>
      </c>
      <c r="C54" s="59">
        <v>89</v>
      </c>
      <c r="D54" s="61" t="s">
        <v>20</v>
      </c>
      <c r="E54" s="61">
        <v>89</v>
      </c>
      <c r="F54" s="61" t="s">
        <v>20</v>
      </c>
      <c r="G54" s="59">
        <v>24380</v>
      </c>
      <c r="H54" s="61" t="s">
        <v>20</v>
      </c>
      <c r="I54" s="59">
        <v>2170</v>
      </c>
      <c r="J54" s="91"/>
      <c r="K54" s="91"/>
    </row>
    <row r="55" spans="1:11" ht="12.75">
      <c r="A55" s="92" t="s">
        <v>267</v>
      </c>
      <c r="B55" s="61" t="s">
        <v>20</v>
      </c>
      <c r="C55" s="59">
        <v>44</v>
      </c>
      <c r="D55" s="61" t="s">
        <v>20</v>
      </c>
      <c r="E55" s="61">
        <v>44</v>
      </c>
      <c r="F55" s="61" t="s">
        <v>20</v>
      </c>
      <c r="G55" s="59">
        <v>24200</v>
      </c>
      <c r="H55" s="61" t="s">
        <v>20</v>
      </c>
      <c r="I55" s="59">
        <v>1065</v>
      </c>
      <c r="J55" s="91"/>
      <c r="K55" s="91"/>
    </row>
    <row r="56" spans="1:11" ht="12.75">
      <c r="A56" s="92" t="s">
        <v>268</v>
      </c>
      <c r="B56" s="61" t="s">
        <v>20</v>
      </c>
      <c r="C56" s="59">
        <v>30</v>
      </c>
      <c r="D56" s="61" t="s">
        <v>20</v>
      </c>
      <c r="E56" s="61">
        <v>30</v>
      </c>
      <c r="F56" s="61" t="s">
        <v>20</v>
      </c>
      <c r="G56" s="59">
        <v>26700</v>
      </c>
      <c r="H56" s="61" t="s">
        <v>20</v>
      </c>
      <c r="I56" s="59">
        <v>801</v>
      </c>
      <c r="J56" s="91"/>
      <c r="K56" s="91"/>
    </row>
    <row r="57" spans="1:11" ht="12.75">
      <c r="A57" s="92" t="s">
        <v>269</v>
      </c>
      <c r="B57" s="61" t="s">
        <v>20</v>
      </c>
      <c r="C57" s="59">
        <v>476</v>
      </c>
      <c r="D57" s="61" t="s">
        <v>20</v>
      </c>
      <c r="E57" s="61">
        <v>476</v>
      </c>
      <c r="F57" s="61" t="s">
        <v>20</v>
      </c>
      <c r="G57" s="59">
        <v>29000</v>
      </c>
      <c r="H57" s="61" t="s">
        <v>20</v>
      </c>
      <c r="I57" s="59">
        <v>13804</v>
      </c>
      <c r="J57" s="91"/>
      <c r="K57" s="91"/>
    </row>
    <row r="58" spans="1:11" ht="12.75">
      <c r="A58" s="93" t="s">
        <v>270</v>
      </c>
      <c r="B58" s="60" t="s">
        <v>20</v>
      </c>
      <c r="C58" s="60">
        <v>1019</v>
      </c>
      <c r="D58" s="60" t="s">
        <v>20</v>
      </c>
      <c r="E58" s="60">
        <v>1019</v>
      </c>
      <c r="F58" s="60" t="s">
        <v>20</v>
      </c>
      <c r="G58" s="58">
        <f>((G53*C53)+(G54*C54)+(G55*C55)+(G56*C56)+(G57*C57))/C58</f>
        <v>44356.84003925417</v>
      </c>
      <c r="H58" s="60" t="s">
        <v>20</v>
      </c>
      <c r="I58" s="60">
        <f>SUM(I53:I57)</f>
        <v>45200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858</v>
      </c>
      <c r="D60" s="59" t="s">
        <v>20</v>
      </c>
      <c r="E60" s="61">
        <v>858</v>
      </c>
      <c r="F60" s="61" t="s">
        <v>20</v>
      </c>
      <c r="G60" s="59">
        <v>30000</v>
      </c>
      <c r="H60" s="59" t="s">
        <v>20</v>
      </c>
      <c r="I60" s="59">
        <v>25740</v>
      </c>
      <c r="J60" s="91"/>
      <c r="K60" s="91"/>
    </row>
    <row r="61" spans="1:11" ht="12.75">
      <c r="A61" s="92" t="s">
        <v>272</v>
      </c>
      <c r="B61" s="59" t="s">
        <v>20</v>
      </c>
      <c r="C61" s="59">
        <v>532</v>
      </c>
      <c r="D61" s="61" t="s">
        <v>20</v>
      </c>
      <c r="E61" s="61">
        <v>532</v>
      </c>
      <c r="F61" s="59" t="s">
        <v>20</v>
      </c>
      <c r="G61" s="59">
        <v>25409</v>
      </c>
      <c r="H61" s="61" t="s">
        <v>20</v>
      </c>
      <c r="I61" s="59">
        <v>13518</v>
      </c>
      <c r="J61" s="91"/>
      <c r="K61" s="91"/>
    </row>
    <row r="62" spans="1:11" ht="12.75">
      <c r="A62" s="92" t="s">
        <v>273</v>
      </c>
      <c r="B62" s="61" t="s">
        <v>20</v>
      </c>
      <c r="C62" s="59">
        <v>635</v>
      </c>
      <c r="D62" s="61" t="s">
        <v>20</v>
      </c>
      <c r="E62" s="61">
        <v>635</v>
      </c>
      <c r="F62" s="61" t="s">
        <v>20</v>
      </c>
      <c r="G62" s="59">
        <v>22000</v>
      </c>
      <c r="H62" s="61" t="s">
        <v>20</v>
      </c>
      <c r="I62" s="59">
        <v>13970</v>
      </c>
      <c r="J62" s="91"/>
      <c r="K62" s="91"/>
    </row>
    <row r="63" spans="1:11" ht="12.75">
      <c r="A63" s="93" t="s">
        <v>274</v>
      </c>
      <c r="B63" s="60" t="s">
        <v>20</v>
      </c>
      <c r="C63" s="60">
        <v>2025</v>
      </c>
      <c r="D63" s="60" t="s">
        <v>20</v>
      </c>
      <c r="E63" s="60">
        <v>2025</v>
      </c>
      <c r="F63" s="58" t="s">
        <v>20</v>
      </c>
      <c r="G63" s="58">
        <v>26285</v>
      </c>
      <c r="H63" s="58" t="s">
        <v>20</v>
      </c>
      <c r="I63" s="60">
        <v>53228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13573</v>
      </c>
      <c r="D65" s="96">
        <v>1</v>
      </c>
      <c r="E65" s="60">
        <v>13574</v>
      </c>
      <c r="F65" s="60" t="s">
        <v>20</v>
      </c>
      <c r="G65" s="58">
        <v>27116</v>
      </c>
      <c r="H65" s="96">
        <v>48500</v>
      </c>
      <c r="I65" s="58">
        <v>368094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400</v>
      </c>
      <c r="D67" s="61" t="s">
        <v>20</v>
      </c>
      <c r="E67" s="61">
        <v>400</v>
      </c>
      <c r="F67" s="61" t="s">
        <v>20</v>
      </c>
      <c r="G67" s="59">
        <v>20000</v>
      </c>
      <c r="H67" s="61" t="s">
        <v>20</v>
      </c>
      <c r="I67" s="59">
        <v>8000</v>
      </c>
      <c r="J67" s="91"/>
      <c r="K67" s="91"/>
    </row>
    <row r="68" spans="1:11" ht="12.75">
      <c r="A68" s="92" t="s">
        <v>277</v>
      </c>
      <c r="B68" s="61" t="s">
        <v>20</v>
      </c>
      <c r="C68" s="59">
        <v>200</v>
      </c>
      <c r="D68" s="61" t="s">
        <v>20</v>
      </c>
      <c r="E68" s="61">
        <v>200</v>
      </c>
      <c r="F68" s="61" t="s">
        <v>20</v>
      </c>
      <c r="G68" s="59">
        <v>20000</v>
      </c>
      <c r="H68" s="61" t="s">
        <v>20</v>
      </c>
      <c r="I68" s="59">
        <v>4000</v>
      </c>
      <c r="J68" s="91"/>
      <c r="K68" s="91"/>
    </row>
    <row r="69" spans="1:11" ht="12.75">
      <c r="A69" s="93" t="s">
        <v>278</v>
      </c>
      <c r="B69" s="60" t="s">
        <v>20</v>
      </c>
      <c r="C69" s="60">
        <v>600</v>
      </c>
      <c r="D69" s="60" t="s">
        <v>20</v>
      </c>
      <c r="E69" s="60">
        <v>600</v>
      </c>
      <c r="F69" s="60" t="s">
        <v>20</v>
      </c>
      <c r="G69" s="58">
        <v>20000</v>
      </c>
      <c r="H69" s="60" t="s">
        <v>20</v>
      </c>
      <c r="I69" s="60">
        <v>12000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5574</v>
      </c>
      <c r="D71" s="59" t="s">
        <v>20</v>
      </c>
      <c r="E71" s="61">
        <v>5574</v>
      </c>
      <c r="F71" s="61" t="s">
        <v>20</v>
      </c>
      <c r="G71" s="59">
        <v>24000</v>
      </c>
      <c r="H71" s="59" t="s">
        <v>20</v>
      </c>
      <c r="I71" s="59">
        <v>133776</v>
      </c>
      <c r="J71" s="91"/>
      <c r="K71" s="91"/>
    </row>
    <row r="72" spans="1:11" ht="12.75">
      <c r="A72" s="92" t="s">
        <v>280</v>
      </c>
      <c r="B72" s="61" t="s">
        <v>20</v>
      </c>
      <c r="C72" s="59">
        <v>560</v>
      </c>
      <c r="D72" s="61" t="s">
        <v>20</v>
      </c>
      <c r="E72" s="61">
        <v>560</v>
      </c>
      <c r="F72" s="61" t="s">
        <v>20</v>
      </c>
      <c r="G72" s="59">
        <v>45000</v>
      </c>
      <c r="H72" s="61" t="s">
        <v>20</v>
      </c>
      <c r="I72" s="59">
        <v>25200</v>
      </c>
      <c r="J72" s="91"/>
      <c r="K72" s="91"/>
    </row>
    <row r="73" spans="1:11" ht="12.75">
      <c r="A73" s="92" t="s">
        <v>281</v>
      </c>
      <c r="B73" s="59">
        <v>10</v>
      </c>
      <c r="C73" s="59">
        <v>629</v>
      </c>
      <c r="D73" s="61" t="s">
        <v>20</v>
      </c>
      <c r="E73" s="61">
        <v>639</v>
      </c>
      <c r="F73" s="59">
        <v>9000</v>
      </c>
      <c r="G73" s="59">
        <v>25000</v>
      </c>
      <c r="H73" s="61" t="s">
        <v>20</v>
      </c>
      <c r="I73" s="59">
        <v>15815</v>
      </c>
      <c r="J73" s="91"/>
      <c r="K73" s="91"/>
    </row>
    <row r="74" spans="1:11" ht="12.75">
      <c r="A74" s="92" t="s">
        <v>282</v>
      </c>
      <c r="B74" s="61" t="s">
        <v>20</v>
      </c>
      <c r="C74" s="59">
        <v>3310</v>
      </c>
      <c r="D74" s="61" t="s">
        <v>20</v>
      </c>
      <c r="E74" s="61">
        <v>3310</v>
      </c>
      <c r="F74" s="61" t="s">
        <v>20</v>
      </c>
      <c r="G74" s="59">
        <v>21600</v>
      </c>
      <c r="H74" s="61" t="s">
        <v>20</v>
      </c>
      <c r="I74" s="59">
        <v>71496</v>
      </c>
      <c r="J74" s="91"/>
      <c r="K74" s="91"/>
    </row>
    <row r="75" spans="1:11" ht="12.75">
      <c r="A75" s="92" t="s">
        <v>283</v>
      </c>
      <c r="B75" s="59">
        <v>8</v>
      </c>
      <c r="C75" s="59">
        <v>70</v>
      </c>
      <c r="D75" s="61" t="s">
        <v>20</v>
      </c>
      <c r="E75" s="61">
        <v>78</v>
      </c>
      <c r="F75" s="59">
        <v>7500</v>
      </c>
      <c r="G75" s="59">
        <v>23600</v>
      </c>
      <c r="H75" s="61" t="s">
        <v>20</v>
      </c>
      <c r="I75" s="59">
        <v>1712</v>
      </c>
      <c r="J75" s="91"/>
      <c r="K75" s="91"/>
    </row>
    <row r="76" spans="1:11" ht="12.75">
      <c r="A76" s="92" t="s">
        <v>284</v>
      </c>
      <c r="B76" s="59">
        <v>3</v>
      </c>
      <c r="C76" s="59">
        <v>282</v>
      </c>
      <c r="D76" s="61" t="s">
        <v>20</v>
      </c>
      <c r="E76" s="61">
        <v>285</v>
      </c>
      <c r="F76" s="59">
        <v>6500</v>
      </c>
      <c r="G76" s="59">
        <v>18650</v>
      </c>
      <c r="H76" s="61" t="s">
        <v>20</v>
      </c>
      <c r="I76" s="59">
        <v>5279</v>
      </c>
      <c r="J76" s="91"/>
      <c r="K76" s="91"/>
    </row>
    <row r="77" spans="1:11" ht="12.75">
      <c r="A77" s="92" t="s">
        <v>285</v>
      </c>
      <c r="B77" s="61" t="s">
        <v>20</v>
      </c>
      <c r="C77" s="59">
        <v>735</v>
      </c>
      <c r="D77" s="61" t="s">
        <v>20</v>
      </c>
      <c r="E77" s="61">
        <v>735</v>
      </c>
      <c r="F77" s="61" t="s">
        <v>20</v>
      </c>
      <c r="G77" s="59">
        <v>32000</v>
      </c>
      <c r="H77" s="61" t="s">
        <v>20</v>
      </c>
      <c r="I77" s="59">
        <v>23520</v>
      </c>
      <c r="J77" s="91"/>
      <c r="K77" s="91"/>
    </row>
    <row r="78" spans="1:11" ht="12.75">
      <c r="A78" s="92" t="s">
        <v>286</v>
      </c>
      <c r="B78" s="95">
        <v>25</v>
      </c>
      <c r="C78" s="59">
        <v>182</v>
      </c>
      <c r="D78" s="61" t="s">
        <v>20</v>
      </c>
      <c r="E78" s="61">
        <v>207</v>
      </c>
      <c r="F78" s="95">
        <v>6750</v>
      </c>
      <c r="G78" s="59">
        <v>37706</v>
      </c>
      <c r="H78" s="61" t="s">
        <v>20</v>
      </c>
      <c r="I78" s="59">
        <v>7031</v>
      </c>
      <c r="J78" s="91"/>
      <c r="K78" s="91"/>
    </row>
    <row r="79" spans="1:11" ht="12.75">
      <c r="A79" s="93" t="s">
        <v>343</v>
      </c>
      <c r="B79" s="60">
        <v>46</v>
      </c>
      <c r="C79" s="60">
        <v>11342</v>
      </c>
      <c r="D79" s="60" t="s">
        <v>20</v>
      </c>
      <c r="E79" s="60">
        <v>11388</v>
      </c>
      <c r="F79" s="58">
        <v>7353</v>
      </c>
      <c r="G79" s="58">
        <v>24995</v>
      </c>
      <c r="H79" s="58" t="s">
        <v>20</v>
      </c>
      <c r="I79" s="60">
        <v>283829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61" t="s">
        <v>20</v>
      </c>
      <c r="C81" s="59">
        <v>2</v>
      </c>
      <c r="D81" s="95">
        <v>144</v>
      </c>
      <c r="E81" s="61">
        <v>146</v>
      </c>
      <c r="F81" s="61" t="s">
        <v>20</v>
      </c>
      <c r="G81" s="59">
        <v>8000</v>
      </c>
      <c r="H81" s="95">
        <v>34965</v>
      </c>
      <c r="I81" s="59">
        <v>5051</v>
      </c>
      <c r="J81" s="91"/>
      <c r="K81" s="91"/>
    </row>
    <row r="82" spans="1:11" ht="12.75">
      <c r="A82" s="92" t="s">
        <v>288</v>
      </c>
      <c r="B82" s="59" t="s">
        <v>20</v>
      </c>
      <c r="C82" s="59">
        <v>152</v>
      </c>
      <c r="D82" s="95">
        <v>3</v>
      </c>
      <c r="E82" s="61">
        <v>155</v>
      </c>
      <c r="F82" s="59" t="s">
        <v>20</v>
      </c>
      <c r="G82" s="59">
        <v>20000</v>
      </c>
      <c r="H82" s="95">
        <v>30000</v>
      </c>
      <c r="I82" s="59">
        <v>3130</v>
      </c>
      <c r="J82" s="91"/>
      <c r="K82" s="91"/>
    </row>
    <row r="83" spans="1:11" ht="12.75">
      <c r="A83" s="93" t="s">
        <v>289</v>
      </c>
      <c r="B83" s="58" t="s">
        <v>20</v>
      </c>
      <c r="C83" s="58">
        <v>154</v>
      </c>
      <c r="D83" s="96">
        <v>147</v>
      </c>
      <c r="E83" s="60">
        <v>301</v>
      </c>
      <c r="F83" s="58" t="s">
        <v>20</v>
      </c>
      <c r="G83" s="58">
        <v>19844</v>
      </c>
      <c r="H83" s="96">
        <v>34864</v>
      </c>
      <c r="I83" s="58">
        <v>8181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525</v>
      </c>
      <c r="C85" s="98">
        <v>35362</v>
      </c>
      <c r="D85" s="98">
        <v>807</v>
      </c>
      <c r="E85" s="98">
        <v>36694</v>
      </c>
      <c r="F85" s="99">
        <v>15357</v>
      </c>
      <c r="G85" s="126">
        <f>((G12*C12)+(G14*C14)+(G21*C21)+(G23*C23)+(G25*C25)+(G30*C30)+(G36*C36)+(G38*C38)+(G49*C49)+(G51*C51)+(G58*C58)+(G63*C63)+(G65*C65)+(G69*E69)+(G79*C79)+(G83*C83))/C85</f>
        <v>27044.03679090549</v>
      </c>
      <c r="H85" s="99">
        <v>36907</v>
      </c>
      <c r="I85" s="98">
        <f>SUM(I12:I16,I21:I25,I30,I36:I38,I49:I51,I58,I63:I65,I69,I79,I83)</f>
        <v>994176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71">
    <pageSetUpPr fitToPage="1"/>
  </sheetPr>
  <dimension ref="A1:E8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6.7109375" style="64" customWidth="1"/>
    <col min="2" max="5" width="18.7109375" style="64" customWidth="1"/>
    <col min="6" max="16384" width="11.421875" style="64" customWidth="1"/>
  </cols>
  <sheetData>
    <row r="1" spans="1:5" s="77" customFormat="1" ht="18">
      <c r="A1" s="321" t="s">
        <v>0</v>
      </c>
      <c r="B1" s="321"/>
      <c r="C1" s="321"/>
      <c r="D1" s="321"/>
      <c r="E1" s="321"/>
    </row>
    <row r="2" s="78" customFormat="1" ht="15">
      <c r="A2" s="1"/>
    </row>
    <row r="3" spans="1:5" s="78" customFormat="1" ht="15">
      <c r="A3" s="52" t="s">
        <v>306</v>
      </c>
      <c r="B3" s="79"/>
      <c r="C3" s="79"/>
      <c r="D3" s="79"/>
      <c r="E3" s="79"/>
    </row>
    <row r="4" spans="1:5" s="78" customFormat="1" ht="15">
      <c r="A4" s="52"/>
      <c r="B4" s="79"/>
      <c r="C4" s="79"/>
      <c r="D4" s="79"/>
      <c r="E4" s="79"/>
    </row>
    <row r="5" spans="1:5" ht="12.75">
      <c r="A5" s="310" t="s">
        <v>230</v>
      </c>
      <c r="B5" s="330" t="s">
        <v>30</v>
      </c>
      <c r="C5" s="331"/>
      <c r="D5" s="330" t="s">
        <v>31</v>
      </c>
      <c r="E5" s="332"/>
    </row>
    <row r="6" spans="1:5" ht="12.75">
      <c r="A6" s="67" t="s">
        <v>232</v>
      </c>
      <c r="B6" s="66" t="s">
        <v>2</v>
      </c>
      <c r="C6" s="233" t="s">
        <v>3</v>
      </c>
      <c r="D6" s="66" t="s">
        <v>2</v>
      </c>
      <c r="E6" s="233" t="s">
        <v>3</v>
      </c>
    </row>
    <row r="7" spans="1:5" ht="13.5" thickBot="1">
      <c r="A7" s="86"/>
      <c r="B7" s="130" t="s">
        <v>62</v>
      </c>
      <c r="C7" s="87" t="s">
        <v>14</v>
      </c>
      <c r="D7" s="130" t="s">
        <v>62</v>
      </c>
      <c r="E7" s="87" t="s">
        <v>14</v>
      </c>
    </row>
    <row r="8" spans="1:5" ht="12.75">
      <c r="A8" s="88" t="s">
        <v>234</v>
      </c>
      <c r="B8" s="125">
        <v>50</v>
      </c>
      <c r="C8" s="125">
        <v>854</v>
      </c>
      <c r="D8" s="89">
        <v>75</v>
      </c>
      <c r="E8" s="89">
        <v>1240</v>
      </c>
    </row>
    <row r="9" spans="1:5" ht="12.75">
      <c r="A9" s="92" t="s">
        <v>235</v>
      </c>
      <c r="B9" s="59">
        <v>106</v>
      </c>
      <c r="C9" s="59">
        <v>1523</v>
      </c>
      <c r="D9" s="61" t="s">
        <v>20</v>
      </c>
      <c r="E9" s="61" t="s">
        <v>20</v>
      </c>
    </row>
    <row r="10" spans="1:5" ht="12.75">
      <c r="A10" s="92" t="s">
        <v>236</v>
      </c>
      <c r="B10" s="61">
        <v>70</v>
      </c>
      <c r="C10" s="61" t="s">
        <v>20</v>
      </c>
      <c r="D10" s="61">
        <v>24</v>
      </c>
      <c r="E10" s="61">
        <v>1938</v>
      </c>
    </row>
    <row r="11" spans="1:5" ht="12.75">
      <c r="A11" s="92" t="s">
        <v>237</v>
      </c>
      <c r="B11" s="95">
        <v>189</v>
      </c>
      <c r="C11" s="95">
        <v>5096</v>
      </c>
      <c r="D11" s="59">
        <v>192</v>
      </c>
      <c r="E11" s="59">
        <v>5096</v>
      </c>
    </row>
    <row r="12" spans="1:5" ht="12.75">
      <c r="A12" s="93" t="s">
        <v>238</v>
      </c>
      <c r="B12" s="60">
        <v>415</v>
      </c>
      <c r="C12" s="60">
        <v>7473</v>
      </c>
      <c r="D12" s="60">
        <v>291</v>
      </c>
      <c r="E12" s="60">
        <v>8274</v>
      </c>
    </row>
    <row r="13" spans="1:5" ht="12.75">
      <c r="A13" s="92"/>
      <c r="B13" s="61"/>
      <c r="C13" s="61"/>
      <c r="D13" s="61"/>
      <c r="E13" s="61"/>
    </row>
    <row r="14" spans="1:5" ht="12.75">
      <c r="A14" s="93" t="s">
        <v>239</v>
      </c>
      <c r="B14" s="58">
        <v>4</v>
      </c>
      <c r="C14" s="58">
        <v>110</v>
      </c>
      <c r="D14" s="58">
        <v>216</v>
      </c>
      <c r="E14" s="58">
        <v>5950</v>
      </c>
    </row>
    <row r="15" spans="1:5" ht="12.75">
      <c r="A15" s="92"/>
      <c r="B15" s="61"/>
      <c r="C15" s="61"/>
      <c r="D15" s="61"/>
      <c r="E15" s="61"/>
    </row>
    <row r="16" spans="1:5" ht="12.75">
      <c r="A16" s="93" t="s">
        <v>240</v>
      </c>
      <c r="B16" s="60">
        <v>5</v>
      </c>
      <c r="C16" s="60">
        <v>100</v>
      </c>
      <c r="D16" s="60">
        <v>40</v>
      </c>
      <c r="E16" s="60">
        <v>1392</v>
      </c>
    </row>
    <row r="17" spans="1:5" ht="12.75">
      <c r="A17" s="92"/>
      <c r="B17" s="61"/>
      <c r="C17" s="61"/>
      <c r="D17" s="61"/>
      <c r="E17" s="61"/>
    </row>
    <row r="18" spans="1:5" ht="12.75">
      <c r="A18" s="92" t="s">
        <v>241</v>
      </c>
      <c r="B18" s="59" t="s">
        <v>20</v>
      </c>
      <c r="C18" s="59" t="s">
        <v>20</v>
      </c>
      <c r="D18" s="59">
        <v>175</v>
      </c>
      <c r="E18" s="59">
        <v>4200</v>
      </c>
    </row>
    <row r="19" spans="1:5" ht="12.75">
      <c r="A19" s="92" t="s">
        <v>242</v>
      </c>
      <c r="B19" s="95">
        <v>125</v>
      </c>
      <c r="C19" s="95">
        <v>3480</v>
      </c>
      <c r="D19" s="59" t="s">
        <v>20</v>
      </c>
      <c r="E19" s="59" t="s">
        <v>20</v>
      </c>
    </row>
    <row r="20" spans="1:5" ht="12.75">
      <c r="A20" s="92" t="s">
        <v>243</v>
      </c>
      <c r="B20" s="95">
        <v>191</v>
      </c>
      <c r="C20" s="95">
        <v>4863</v>
      </c>
      <c r="D20" s="59" t="s">
        <v>20</v>
      </c>
      <c r="E20" s="59" t="s">
        <v>20</v>
      </c>
    </row>
    <row r="21" spans="1:5" ht="12.75">
      <c r="A21" s="93" t="s">
        <v>340</v>
      </c>
      <c r="B21" s="60">
        <v>316</v>
      </c>
      <c r="C21" s="60">
        <v>8343</v>
      </c>
      <c r="D21" s="60">
        <v>175</v>
      </c>
      <c r="E21" s="60">
        <v>4200</v>
      </c>
    </row>
    <row r="22" spans="1:5" ht="12.75">
      <c r="A22" s="92"/>
      <c r="B22" s="61"/>
      <c r="C22" s="61"/>
      <c r="D22" s="61"/>
      <c r="E22" s="61"/>
    </row>
    <row r="23" spans="1:5" ht="12.75">
      <c r="A23" s="93" t="s">
        <v>244</v>
      </c>
      <c r="B23" s="58">
        <v>40</v>
      </c>
      <c r="C23" s="58">
        <v>865</v>
      </c>
      <c r="D23" s="58">
        <v>315</v>
      </c>
      <c r="E23" s="58">
        <v>8900</v>
      </c>
    </row>
    <row r="24" spans="1:5" ht="12.75">
      <c r="A24" s="92"/>
      <c r="B24" s="61"/>
      <c r="C24" s="61"/>
      <c r="D24" s="61"/>
      <c r="E24" s="61"/>
    </row>
    <row r="25" spans="1:5" ht="12.75">
      <c r="A25" s="93" t="s">
        <v>245</v>
      </c>
      <c r="B25" s="58">
        <v>115</v>
      </c>
      <c r="C25" s="58">
        <v>3335</v>
      </c>
      <c r="D25" s="58">
        <v>202</v>
      </c>
      <c r="E25" s="58">
        <v>6475</v>
      </c>
    </row>
    <row r="26" spans="1:5" ht="12.75">
      <c r="A26" s="92"/>
      <c r="B26" s="61"/>
      <c r="C26" s="61"/>
      <c r="D26" s="61"/>
      <c r="E26" s="61"/>
    </row>
    <row r="27" spans="1:5" ht="12.75">
      <c r="A27" s="92" t="s">
        <v>246</v>
      </c>
      <c r="B27" s="61">
        <v>40</v>
      </c>
      <c r="C27" s="61">
        <v>1920</v>
      </c>
      <c r="D27" s="61" t="s">
        <v>20</v>
      </c>
      <c r="E27" s="61" t="s">
        <v>20</v>
      </c>
    </row>
    <row r="28" spans="1:5" ht="12.75">
      <c r="A28" s="92" t="s">
        <v>247</v>
      </c>
      <c r="B28" s="61">
        <v>10</v>
      </c>
      <c r="C28" s="61">
        <v>150</v>
      </c>
      <c r="D28" s="61" t="s">
        <v>20</v>
      </c>
      <c r="E28" s="61" t="s">
        <v>20</v>
      </c>
    </row>
    <row r="29" spans="1:5" ht="12.75">
      <c r="A29" s="92" t="s">
        <v>248</v>
      </c>
      <c r="B29" s="59">
        <v>360</v>
      </c>
      <c r="C29" s="59">
        <v>7200</v>
      </c>
      <c r="D29" s="59">
        <v>58</v>
      </c>
      <c r="E29" s="59">
        <v>1160</v>
      </c>
    </row>
    <row r="30" spans="1:5" ht="12.75">
      <c r="A30" s="93" t="s">
        <v>341</v>
      </c>
      <c r="B30" s="60">
        <v>410</v>
      </c>
      <c r="C30" s="60">
        <v>9270</v>
      </c>
      <c r="D30" s="60">
        <v>58</v>
      </c>
      <c r="E30" s="60">
        <v>1160</v>
      </c>
    </row>
    <row r="31" spans="1:5" ht="12.75">
      <c r="A31" s="92"/>
      <c r="B31" s="61"/>
      <c r="C31" s="61"/>
      <c r="D31" s="61"/>
      <c r="E31" s="61"/>
    </row>
    <row r="32" spans="1:5" ht="12.75">
      <c r="A32" s="92" t="s">
        <v>249</v>
      </c>
      <c r="B32" s="94">
        <v>608</v>
      </c>
      <c r="C32" s="94">
        <v>19569</v>
      </c>
      <c r="D32" s="94">
        <v>458</v>
      </c>
      <c r="E32" s="94">
        <v>11008</v>
      </c>
    </row>
    <row r="33" spans="1:5" ht="12.75">
      <c r="A33" s="92" t="s">
        <v>250</v>
      </c>
      <c r="B33" s="94">
        <v>50</v>
      </c>
      <c r="C33" s="94">
        <v>2409</v>
      </c>
      <c r="D33" s="94">
        <v>71</v>
      </c>
      <c r="E33" s="94">
        <v>1697</v>
      </c>
    </row>
    <row r="34" spans="1:5" ht="12.75">
      <c r="A34" s="92" t="s">
        <v>251</v>
      </c>
      <c r="B34" s="94">
        <v>120</v>
      </c>
      <c r="C34" s="94">
        <v>3469</v>
      </c>
      <c r="D34" s="94">
        <v>71</v>
      </c>
      <c r="E34" s="94">
        <v>2061</v>
      </c>
    </row>
    <row r="35" spans="1:5" ht="12.75">
      <c r="A35" s="92" t="s">
        <v>252</v>
      </c>
      <c r="B35" s="94">
        <v>510</v>
      </c>
      <c r="C35" s="94">
        <v>21200</v>
      </c>
      <c r="D35" s="94">
        <v>472</v>
      </c>
      <c r="E35" s="94">
        <v>15272</v>
      </c>
    </row>
    <row r="36" spans="1:5" ht="12.75">
      <c r="A36" s="93" t="s">
        <v>253</v>
      </c>
      <c r="B36" s="60">
        <v>1288</v>
      </c>
      <c r="C36" s="60">
        <v>46647</v>
      </c>
      <c r="D36" s="60">
        <v>1072</v>
      </c>
      <c r="E36" s="60">
        <v>30038</v>
      </c>
    </row>
    <row r="37" spans="1:5" ht="12.75">
      <c r="A37" s="92"/>
      <c r="B37" s="61"/>
      <c r="C37" s="61"/>
      <c r="D37" s="61"/>
      <c r="E37" s="61"/>
    </row>
    <row r="38" spans="1:5" ht="12.75">
      <c r="A38" s="93" t="s">
        <v>254</v>
      </c>
      <c r="B38" s="58">
        <v>368</v>
      </c>
      <c r="C38" s="58">
        <v>16103</v>
      </c>
      <c r="D38" s="58">
        <v>200</v>
      </c>
      <c r="E38" s="58">
        <v>1789</v>
      </c>
    </row>
    <row r="39" spans="1:5" ht="12.75">
      <c r="A39" s="92"/>
      <c r="B39" s="61"/>
      <c r="C39" s="61"/>
      <c r="D39" s="61"/>
      <c r="E39" s="61"/>
    </row>
    <row r="40" spans="1:5" ht="12.75">
      <c r="A40" s="92" t="s">
        <v>255</v>
      </c>
      <c r="B40" s="59">
        <v>18</v>
      </c>
      <c r="C40" s="59">
        <v>396</v>
      </c>
      <c r="D40" s="59">
        <v>25</v>
      </c>
      <c r="E40" s="59">
        <v>550</v>
      </c>
    </row>
    <row r="41" spans="1:5" ht="12.75">
      <c r="A41" s="92" t="s">
        <v>256</v>
      </c>
      <c r="B41" s="59">
        <v>319</v>
      </c>
      <c r="C41" s="59">
        <v>12760</v>
      </c>
      <c r="D41" s="59">
        <v>330</v>
      </c>
      <c r="E41" s="59">
        <v>14010</v>
      </c>
    </row>
    <row r="42" spans="1:5" ht="12.75">
      <c r="A42" s="92" t="s">
        <v>257</v>
      </c>
      <c r="B42" s="59">
        <v>40</v>
      </c>
      <c r="C42" s="59">
        <v>1080</v>
      </c>
      <c r="D42" s="59">
        <v>142</v>
      </c>
      <c r="E42" s="59">
        <v>4032</v>
      </c>
    </row>
    <row r="43" spans="1:5" ht="12.75">
      <c r="A43" s="92" t="s">
        <v>258</v>
      </c>
      <c r="B43" s="59">
        <v>3</v>
      </c>
      <c r="C43" s="59">
        <v>90</v>
      </c>
      <c r="D43" s="61" t="s">
        <v>20</v>
      </c>
      <c r="E43" s="61" t="s">
        <v>20</v>
      </c>
    </row>
    <row r="44" spans="1:5" ht="12.75">
      <c r="A44" s="92" t="s">
        <v>259</v>
      </c>
      <c r="B44" s="59">
        <v>12</v>
      </c>
      <c r="C44" s="59">
        <v>240</v>
      </c>
      <c r="D44" s="59">
        <v>32</v>
      </c>
      <c r="E44" s="59">
        <v>700</v>
      </c>
    </row>
    <row r="45" spans="1:5" ht="12.75">
      <c r="A45" s="92" t="s">
        <v>260</v>
      </c>
      <c r="B45" s="59">
        <v>105</v>
      </c>
      <c r="C45" s="59">
        <v>4200</v>
      </c>
      <c r="D45" s="59" t="s">
        <v>20</v>
      </c>
      <c r="E45" s="59" t="s">
        <v>20</v>
      </c>
    </row>
    <row r="46" spans="1:5" ht="12.75">
      <c r="A46" s="92" t="s">
        <v>261</v>
      </c>
      <c r="B46" s="59">
        <v>4</v>
      </c>
      <c r="C46" s="59">
        <v>100</v>
      </c>
      <c r="D46" s="59" t="s">
        <v>20</v>
      </c>
      <c r="E46" s="59" t="s">
        <v>20</v>
      </c>
    </row>
    <row r="47" spans="1:5" ht="12.75">
      <c r="A47" s="92" t="s">
        <v>262</v>
      </c>
      <c r="B47" s="59">
        <v>38</v>
      </c>
      <c r="C47" s="59">
        <v>1232</v>
      </c>
      <c r="D47" s="59">
        <v>2</v>
      </c>
      <c r="E47" s="59">
        <v>70</v>
      </c>
    </row>
    <row r="48" spans="1:5" ht="12.75">
      <c r="A48" s="92" t="s">
        <v>263</v>
      </c>
      <c r="B48" s="59">
        <v>43</v>
      </c>
      <c r="C48" s="59">
        <v>875</v>
      </c>
      <c r="D48" s="59">
        <v>22</v>
      </c>
      <c r="E48" s="59">
        <v>445</v>
      </c>
    </row>
    <row r="49" spans="1:5" ht="12.75">
      <c r="A49" s="93" t="s">
        <v>342</v>
      </c>
      <c r="B49" s="60">
        <v>582</v>
      </c>
      <c r="C49" s="60">
        <v>20973</v>
      </c>
      <c r="D49" s="60">
        <v>553</v>
      </c>
      <c r="E49" s="60">
        <v>19807</v>
      </c>
    </row>
    <row r="50" spans="1:5" ht="12.75">
      <c r="A50" s="92"/>
      <c r="B50" s="61"/>
      <c r="C50" s="61"/>
      <c r="D50" s="61"/>
      <c r="E50" s="61"/>
    </row>
    <row r="51" spans="1:5" ht="12.75">
      <c r="A51" s="93" t="s">
        <v>264</v>
      </c>
      <c r="B51" s="60">
        <v>842</v>
      </c>
      <c r="C51" s="60">
        <v>16840</v>
      </c>
      <c r="D51" s="60">
        <v>280</v>
      </c>
      <c r="E51" s="60">
        <v>5600</v>
      </c>
    </row>
    <row r="52" spans="1:5" ht="12.75">
      <c r="A52" s="92"/>
      <c r="B52" s="61"/>
      <c r="C52" s="61"/>
      <c r="D52" s="61"/>
      <c r="E52" s="61"/>
    </row>
    <row r="53" spans="1:5" ht="12.75">
      <c r="A53" s="92" t="s">
        <v>265</v>
      </c>
      <c r="B53" s="95">
        <v>304</v>
      </c>
      <c r="C53" s="95">
        <v>21888</v>
      </c>
      <c r="D53" s="59">
        <v>76</v>
      </c>
      <c r="E53" s="59">
        <v>5472</v>
      </c>
    </row>
    <row r="54" spans="1:5" ht="12.75">
      <c r="A54" s="92" t="s">
        <v>266</v>
      </c>
      <c r="B54" s="59">
        <v>89</v>
      </c>
      <c r="C54" s="59">
        <v>2170</v>
      </c>
      <c r="D54" s="61" t="s">
        <v>20</v>
      </c>
      <c r="E54" s="61" t="s">
        <v>20</v>
      </c>
    </row>
    <row r="55" spans="1:5" ht="12.75">
      <c r="A55" s="92" t="s">
        <v>267</v>
      </c>
      <c r="B55" s="59">
        <v>44</v>
      </c>
      <c r="C55" s="59">
        <v>1065</v>
      </c>
      <c r="D55" s="61" t="s">
        <v>20</v>
      </c>
      <c r="E55" s="61" t="s">
        <v>20</v>
      </c>
    </row>
    <row r="56" spans="1:5" ht="12.75">
      <c r="A56" s="92" t="s">
        <v>268</v>
      </c>
      <c r="B56" s="59">
        <v>8</v>
      </c>
      <c r="C56" s="59">
        <v>214</v>
      </c>
      <c r="D56" s="59">
        <v>22</v>
      </c>
      <c r="E56" s="59">
        <v>587</v>
      </c>
    </row>
    <row r="57" spans="1:5" ht="12.75">
      <c r="A57" s="92" t="s">
        <v>269</v>
      </c>
      <c r="B57" s="59">
        <v>457</v>
      </c>
      <c r="C57" s="59">
        <v>13253</v>
      </c>
      <c r="D57" s="59">
        <v>19</v>
      </c>
      <c r="E57" s="59">
        <v>551</v>
      </c>
    </row>
    <row r="58" spans="1:5" ht="12.75">
      <c r="A58" s="93" t="s">
        <v>270</v>
      </c>
      <c r="B58" s="60">
        <v>902</v>
      </c>
      <c r="C58" s="60">
        <f>SUM(C53:C57)</f>
        <v>38590</v>
      </c>
      <c r="D58" s="60">
        <v>117</v>
      </c>
      <c r="E58" s="60">
        <f>SUM(E53:E57)</f>
        <v>6610</v>
      </c>
    </row>
    <row r="59" spans="1:5" ht="12.75">
      <c r="A59" s="92"/>
      <c r="B59" s="61"/>
      <c r="C59" s="61"/>
      <c r="D59" s="61"/>
      <c r="E59" s="61"/>
    </row>
    <row r="60" spans="1:5" ht="12.75">
      <c r="A60" s="92" t="s">
        <v>271</v>
      </c>
      <c r="B60" s="59">
        <v>135</v>
      </c>
      <c r="C60" s="59">
        <v>4050</v>
      </c>
      <c r="D60" s="59">
        <v>723</v>
      </c>
      <c r="E60" s="59">
        <v>21690</v>
      </c>
    </row>
    <row r="61" spans="1:5" ht="12.75">
      <c r="A61" s="92" t="s">
        <v>272</v>
      </c>
      <c r="B61" s="59">
        <v>516</v>
      </c>
      <c r="C61" s="59">
        <v>13158</v>
      </c>
      <c r="D61" s="59">
        <v>16</v>
      </c>
      <c r="E61" s="59">
        <v>360</v>
      </c>
    </row>
    <row r="62" spans="1:5" ht="12.75">
      <c r="A62" s="92" t="s">
        <v>273</v>
      </c>
      <c r="B62" s="59">
        <v>120</v>
      </c>
      <c r="C62" s="59">
        <v>2640</v>
      </c>
      <c r="D62" s="59">
        <v>515</v>
      </c>
      <c r="E62" s="59">
        <v>11330</v>
      </c>
    </row>
    <row r="63" spans="1:5" ht="12.75">
      <c r="A63" s="93" t="s">
        <v>274</v>
      </c>
      <c r="B63" s="60">
        <v>771</v>
      </c>
      <c r="C63" s="60">
        <v>19848</v>
      </c>
      <c r="D63" s="60">
        <v>1254</v>
      </c>
      <c r="E63" s="60">
        <v>33380</v>
      </c>
    </row>
    <row r="64" spans="1:5" ht="12.75">
      <c r="A64" s="92"/>
      <c r="B64" s="61"/>
      <c r="C64" s="61"/>
      <c r="D64" s="61"/>
      <c r="E64" s="61"/>
    </row>
    <row r="65" spans="1:5" ht="12.75">
      <c r="A65" s="93" t="s">
        <v>275</v>
      </c>
      <c r="B65" s="58">
        <v>2036</v>
      </c>
      <c r="C65" s="58">
        <v>57615</v>
      </c>
      <c r="D65" s="58">
        <v>11538</v>
      </c>
      <c r="E65" s="58">
        <v>310479</v>
      </c>
    </row>
    <row r="66" spans="1:5" ht="12.75">
      <c r="A66" s="92"/>
      <c r="B66" s="61"/>
      <c r="C66" s="61"/>
      <c r="D66" s="61"/>
      <c r="E66" s="61"/>
    </row>
    <row r="67" spans="1:5" ht="12.75">
      <c r="A67" s="92" t="s">
        <v>276</v>
      </c>
      <c r="B67" s="61">
        <v>200</v>
      </c>
      <c r="C67" s="59">
        <v>4000</v>
      </c>
      <c r="D67" s="61">
        <v>200</v>
      </c>
      <c r="E67" s="59">
        <v>4000</v>
      </c>
    </row>
    <row r="68" spans="1:5" ht="12.75">
      <c r="A68" s="92" t="s">
        <v>277</v>
      </c>
      <c r="B68" s="61">
        <v>100</v>
      </c>
      <c r="C68" s="59">
        <v>2000</v>
      </c>
      <c r="D68" s="61">
        <v>100</v>
      </c>
      <c r="E68" s="59">
        <v>2000</v>
      </c>
    </row>
    <row r="69" spans="1:5" ht="12.75">
      <c r="A69" s="93" t="s">
        <v>278</v>
      </c>
      <c r="B69" s="60">
        <v>300</v>
      </c>
      <c r="C69" s="60">
        <v>6000</v>
      </c>
      <c r="D69" s="60">
        <v>300</v>
      </c>
      <c r="E69" s="60">
        <v>6000</v>
      </c>
    </row>
    <row r="70" spans="1:5" ht="12.75">
      <c r="A70" s="92"/>
      <c r="B70" s="61"/>
      <c r="C70" s="61"/>
      <c r="D70" s="61"/>
      <c r="E70" s="61"/>
    </row>
    <row r="71" spans="1:5" ht="12.75">
      <c r="A71" s="92" t="s">
        <v>279</v>
      </c>
      <c r="B71" s="59">
        <v>63</v>
      </c>
      <c r="C71" s="59">
        <v>1757</v>
      </c>
      <c r="D71" s="59">
        <v>5511</v>
      </c>
      <c r="E71" s="59">
        <v>132019</v>
      </c>
    </row>
    <row r="72" spans="1:5" ht="12.75">
      <c r="A72" s="92" t="s">
        <v>280</v>
      </c>
      <c r="B72" s="59">
        <v>460</v>
      </c>
      <c r="C72" s="59">
        <v>20700</v>
      </c>
      <c r="D72" s="59">
        <v>100</v>
      </c>
      <c r="E72" s="59">
        <v>4500</v>
      </c>
    </row>
    <row r="73" spans="1:5" ht="12.75">
      <c r="A73" s="92" t="s">
        <v>281</v>
      </c>
      <c r="B73" s="59">
        <v>320</v>
      </c>
      <c r="C73" s="59">
        <v>7908</v>
      </c>
      <c r="D73" s="59">
        <v>319</v>
      </c>
      <c r="E73" s="59">
        <v>7907</v>
      </c>
    </row>
    <row r="74" spans="1:5" ht="12.75">
      <c r="A74" s="92" t="s">
        <v>282</v>
      </c>
      <c r="B74" s="59">
        <v>660</v>
      </c>
      <c r="C74" s="59">
        <v>14256</v>
      </c>
      <c r="D74" s="59">
        <v>2650</v>
      </c>
      <c r="E74" s="59">
        <v>57240</v>
      </c>
    </row>
    <row r="75" spans="1:5" ht="12.75">
      <c r="A75" s="92" t="s">
        <v>283</v>
      </c>
      <c r="B75" s="59">
        <v>68</v>
      </c>
      <c r="C75" s="59">
        <v>1496</v>
      </c>
      <c r="D75" s="59">
        <v>10</v>
      </c>
      <c r="E75" s="59">
        <v>216</v>
      </c>
    </row>
    <row r="76" spans="1:5" ht="12.75">
      <c r="A76" s="92" t="s">
        <v>284</v>
      </c>
      <c r="B76" s="59">
        <v>285</v>
      </c>
      <c r="C76" s="59">
        <v>5279</v>
      </c>
      <c r="D76" s="61" t="s">
        <v>20</v>
      </c>
      <c r="E76" s="61" t="s">
        <v>20</v>
      </c>
    </row>
    <row r="77" spans="1:5" ht="12.75">
      <c r="A77" s="92" t="s">
        <v>285</v>
      </c>
      <c r="B77" s="59">
        <v>570</v>
      </c>
      <c r="C77" s="59">
        <v>18240</v>
      </c>
      <c r="D77" s="59">
        <v>165</v>
      </c>
      <c r="E77" s="59">
        <v>5280</v>
      </c>
    </row>
    <row r="78" spans="1:5" ht="12.75">
      <c r="A78" s="92" t="s">
        <v>286</v>
      </c>
      <c r="B78" s="59">
        <v>186</v>
      </c>
      <c r="C78" s="59">
        <v>6591</v>
      </c>
      <c r="D78" s="95">
        <v>21</v>
      </c>
      <c r="E78" s="95">
        <v>440</v>
      </c>
    </row>
    <row r="79" spans="1:5" ht="12.75">
      <c r="A79" s="93" t="s">
        <v>343</v>
      </c>
      <c r="B79" s="60">
        <v>2612</v>
      </c>
      <c r="C79" s="60">
        <v>76227</v>
      </c>
      <c r="D79" s="60">
        <f>SUM(D71:D78)</f>
        <v>8776</v>
      </c>
      <c r="E79" s="60">
        <v>207602</v>
      </c>
    </row>
    <row r="80" spans="1:5" ht="12.75">
      <c r="A80" s="92"/>
      <c r="B80" s="61"/>
      <c r="C80" s="61"/>
      <c r="D80" s="61"/>
      <c r="E80" s="61"/>
    </row>
    <row r="81" spans="1:5" ht="12.75">
      <c r="A81" s="92" t="s">
        <v>287</v>
      </c>
      <c r="B81" s="95">
        <v>44</v>
      </c>
      <c r="C81" s="95">
        <v>1515</v>
      </c>
      <c r="D81" s="59">
        <v>102</v>
      </c>
      <c r="E81" s="59">
        <v>3536</v>
      </c>
    </row>
    <row r="82" spans="1:5" ht="12.75">
      <c r="A82" s="92" t="s">
        <v>288</v>
      </c>
      <c r="B82" s="59">
        <v>109</v>
      </c>
      <c r="C82" s="59">
        <v>2180</v>
      </c>
      <c r="D82" s="59">
        <v>46</v>
      </c>
      <c r="E82" s="59">
        <v>950</v>
      </c>
    </row>
    <row r="83" spans="1:5" ht="12.75">
      <c r="A83" s="93" t="s">
        <v>289</v>
      </c>
      <c r="B83" s="60">
        <v>153</v>
      </c>
      <c r="C83" s="60">
        <v>3695</v>
      </c>
      <c r="D83" s="60">
        <v>148</v>
      </c>
      <c r="E83" s="60">
        <v>4486</v>
      </c>
    </row>
    <row r="84" spans="1:5" ht="12.75">
      <c r="A84" s="92"/>
      <c r="B84" s="61"/>
      <c r="C84" s="61"/>
      <c r="D84" s="61"/>
      <c r="E84" s="61"/>
    </row>
    <row r="85" spans="1:5" ht="13.5" thickBot="1">
      <c r="A85" s="97" t="s">
        <v>290</v>
      </c>
      <c r="B85" s="98">
        <v>11159</v>
      </c>
      <c r="C85" s="98">
        <f>SUM(C12:C16,C21:C25,C30,C36:C38,C49:C51,C58,C63:C65,C69,C79,C83)</f>
        <v>332034</v>
      </c>
      <c r="D85" s="98">
        <f>SUM(D12:D16,D21:D25,D30,D36:D38,D49:D51,D58,D63:D65,D69,D79,D83)</f>
        <v>25535</v>
      </c>
      <c r="E85" s="98">
        <f>SUM(E12:E16,E21:E25,E30,E36:E38,E49:E51,E58,E63:E65,E69,E79,E83)</f>
        <v>662142</v>
      </c>
    </row>
    <row r="86" spans="2:3" ht="12.75">
      <c r="B86" s="156"/>
      <c r="C86" s="156"/>
    </row>
  </sheetData>
  <mergeCells count="3">
    <mergeCell ref="A1:E1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32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33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68">
        <v>3.4</v>
      </c>
      <c r="C9" s="259">
        <v>209</v>
      </c>
      <c r="D9" s="168">
        <v>71.2</v>
      </c>
      <c r="E9" s="260">
        <v>18.787638383037038</v>
      </c>
      <c r="F9" s="261">
        <v>13378.529443582993</v>
      </c>
      <c r="G9" s="259">
        <v>15</v>
      </c>
      <c r="H9" s="259">
        <v>27346</v>
      </c>
    </row>
    <row r="10" spans="1:8" ht="12.75">
      <c r="A10" s="71">
        <v>1986</v>
      </c>
      <c r="B10" s="169">
        <v>3.6</v>
      </c>
      <c r="C10" s="54">
        <v>217</v>
      </c>
      <c r="D10" s="169">
        <v>78.1</v>
      </c>
      <c r="E10" s="262">
        <v>19.19031649297417</v>
      </c>
      <c r="F10" s="263">
        <v>14989.24188333153</v>
      </c>
      <c r="G10" s="54">
        <v>540</v>
      </c>
      <c r="H10" s="54">
        <v>22165</v>
      </c>
    </row>
    <row r="11" spans="1:8" ht="12.75">
      <c r="A11" s="71">
        <v>1987</v>
      </c>
      <c r="B11" s="169">
        <v>3.3</v>
      </c>
      <c r="C11" s="54">
        <v>219</v>
      </c>
      <c r="D11" s="169">
        <v>72.4</v>
      </c>
      <c r="E11" s="262">
        <v>21.215727284747516</v>
      </c>
      <c r="F11" s="263">
        <v>15361.869388049474</v>
      </c>
      <c r="G11" s="54">
        <v>1296</v>
      </c>
      <c r="H11" s="54">
        <v>19335</v>
      </c>
    </row>
    <row r="12" spans="1:8" ht="12.75">
      <c r="A12" s="71">
        <v>1988</v>
      </c>
      <c r="B12" s="169">
        <v>3.4</v>
      </c>
      <c r="C12" s="54">
        <v>200</v>
      </c>
      <c r="D12" s="169">
        <v>68.4</v>
      </c>
      <c r="E12" s="262">
        <v>23.914271633430698</v>
      </c>
      <c r="F12" s="263">
        <v>16359.549481326554</v>
      </c>
      <c r="G12" s="54">
        <v>3629</v>
      </c>
      <c r="H12" s="54">
        <v>13941</v>
      </c>
    </row>
    <row r="13" spans="1:8" ht="12.75">
      <c r="A13" s="71">
        <v>1989</v>
      </c>
      <c r="B13" s="169">
        <v>3.4</v>
      </c>
      <c r="C13" s="54">
        <v>214</v>
      </c>
      <c r="D13" s="169">
        <v>72.2</v>
      </c>
      <c r="E13" s="262">
        <v>22.021083504621785</v>
      </c>
      <c r="F13" s="263">
        <v>15899.222290336926</v>
      </c>
      <c r="G13" s="54">
        <v>885</v>
      </c>
      <c r="H13" s="54">
        <v>13923</v>
      </c>
    </row>
    <row r="14" spans="1:8" ht="12.75">
      <c r="A14" s="71">
        <v>1990</v>
      </c>
      <c r="B14" s="169">
        <v>3.3</v>
      </c>
      <c r="C14" s="54">
        <v>208.48484848484847</v>
      </c>
      <c r="D14" s="169">
        <v>68.8</v>
      </c>
      <c r="E14" s="262">
        <v>26.94337263952496</v>
      </c>
      <c r="F14" s="263">
        <v>18537.040375993172</v>
      </c>
      <c r="G14" s="54">
        <v>1049</v>
      </c>
      <c r="H14" s="54">
        <v>6168</v>
      </c>
    </row>
    <row r="15" spans="1:8" ht="12.75">
      <c r="A15" s="71">
        <v>1991</v>
      </c>
      <c r="B15" s="169">
        <v>3.5</v>
      </c>
      <c r="C15" s="54">
        <v>219</v>
      </c>
      <c r="D15" s="169">
        <v>76.7</v>
      </c>
      <c r="E15" s="262">
        <v>28.87863161564074</v>
      </c>
      <c r="F15" s="263">
        <v>22147.296046542375</v>
      </c>
      <c r="G15" s="54">
        <v>833</v>
      </c>
      <c r="H15" s="54">
        <v>8903</v>
      </c>
    </row>
    <row r="16" spans="1:8" ht="12.75">
      <c r="A16" s="71">
        <v>1992</v>
      </c>
      <c r="B16" s="169">
        <v>2.7</v>
      </c>
      <c r="C16" s="54">
        <v>203.18031582813074</v>
      </c>
      <c r="D16" s="169">
        <v>55.3</v>
      </c>
      <c r="E16" s="262">
        <v>28.578125563448847</v>
      </c>
      <c r="F16" s="263">
        <v>15803.703436587211</v>
      </c>
      <c r="G16" s="54">
        <v>659</v>
      </c>
      <c r="H16" s="54">
        <v>9332</v>
      </c>
    </row>
    <row r="17" spans="1:8" ht="12.75">
      <c r="A17" s="71">
        <v>1993</v>
      </c>
      <c r="B17" s="169">
        <v>2.5</v>
      </c>
      <c r="C17" s="54">
        <v>214</v>
      </c>
      <c r="D17" s="169">
        <v>53.5</v>
      </c>
      <c r="E17" s="262">
        <v>30.741769139230467</v>
      </c>
      <c r="F17" s="263">
        <v>16446.8464894883</v>
      </c>
      <c r="G17" s="54">
        <v>2766</v>
      </c>
      <c r="H17" s="54">
        <v>7739</v>
      </c>
    </row>
    <row r="18" spans="1:8" ht="12.75">
      <c r="A18" s="113">
        <v>1994</v>
      </c>
      <c r="B18" s="170">
        <v>2.829</v>
      </c>
      <c r="C18" s="53">
        <v>192.85613290915515</v>
      </c>
      <c r="D18" s="170">
        <v>54.559</v>
      </c>
      <c r="E18" s="264">
        <v>30.75979950236198</v>
      </c>
      <c r="F18" s="267">
        <v>16782.23901049367</v>
      </c>
      <c r="G18" s="53">
        <v>3348</v>
      </c>
      <c r="H18" s="54">
        <v>10853</v>
      </c>
    </row>
    <row r="19" spans="1:8" ht="12.75">
      <c r="A19" s="113">
        <v>1995</v>
      </c>
      <c r="B19" s="170">
        <v>2.41</v>
      </c>
      <c r="C19" s="53">
        <v>214.21576763485476</v>
      </c>
      <c r="D19" s="170">
        <v>51.626</v>
      </c>
      <c r="E19" s="264">
        <v>32.033945163655595</v>
      </c>
      <c r="F19" s="267">
        <v>16537.844530188835</v>
      </c>
      <c r="G19" s="53">
        <v>708</v>
      </c>
      <c r="H19" s="54">
        <v>9021</v>
      </c>
    </row>
    <row r="20" spans="1:8" ht="12.75">
      <c r="A20" s="113">
        <v>1996</v>
      </c>
      <c r="B20" s="148">
        <v>2.2</v>
      </c>
      <c r="C20" s="53">
        <v>228.18181818181816</v>
      </c>
      <c r="D20" s="148">
        <v>50.2</v>
      </c>
      <c r="E20" s="265">
        <v>35.14718786436359</v>
      </c>
      <c r="F20" s="53">
        <v>17643.88830791052</v>
      </c>
      <c r="G20" s="53">
        <v>1109</v>
      </c>
      <c r="H20" s="54">
        <v>222</v>
      </c>
    </row>
    <row r="21" spans="1:8" ht="12.75">
      <c r="A21" s="113">
        <v>1997</v>
      </c>
      <c r="B21" s="148">
        <v>2.2</v>
      </c>
      <c r="C21" s="53">
        <v>224.09090909090907</v>
      </c>
      <c r="D21" s="148">
        <v>49.3</v>
      </c>
      <c r="E21" s="265">
        <v>33.42829324582597</v>
      </c>
      <c r="F21" s="53">
        <v>16480.148570192203</v>
      </c>
      <c r="G21" s="53">
        <v>1381</v>
      </c>
      <c r="H21" s="54">
        <v>20615</v>
      </c>
    </row>
    <row r="22" spans="1:8" ht="12.75">
      <c r="A22" s="113">
        <v>1998</v>
      </c>
      <c r="B22" s="148">
        <v>2.2</v>
      </c>
      <c r="C22" s="53">
        <v>230.90909090909088</v>
      </c>
      <c r="D22" s="148">
        <v>50.8</v>
      </c>
      <c r="E22" s="265">
        <v>35.95855420528169</v>
      </c>
      <c r="F22" s="53">
        <f>D22*E22*10</f>
        <v>18266.9455362831</v>
      </c>
      <c r="G22" s="53">
        <v>1173</v>
      </c>
      <c r="H22" s="54">
        <v>23501</v>
      </c>
    </row>
    <row r="23" spans="1:8" ht="12.75">
      <c r="A23" s="113">
        <v>1999</v>
      </c>
      <c r="B23" s="148">
        <v>2.2</v>
      </c>
      <c r="C23" s="53">
        <f>D23/B23*10</f>
        <v>236.8181818181818</v>
      </c>
      <c r="D23" s="148">
        <v>52.1</v>
      </c>
      <c r="E23" s="265">
        <v>41.013066003149305</v>
      </c>
      <c r="F23" s="53">
        <f>D23*E23*10</f>
        <v>21367.807387640787</v>
      </c>
      <c r="G23" s="53">
        <v>2344</v>
      </c>
      <c r="H23" s="54">
        <v>22881</v>
      </c>
    </row>
    <row r="24" spans="1:8" ht="12.75">
      <c r="A24" s="113">
        <v>2000</v>
      </c>
      <c r="B24" s="148">
        <v>2.5</v>
      </c>
      <c r="C24" s="53">
        <v>245.2</v>
      </c>
      <c r="D24" s="148">
        <v>61.3</v>
      </c>
      <c r="E24" s="265">
        <v>27.7</v>
      </c>
      <c r="F24" s="53">
        <v>16980.1</v>
      </c>
      <c r="G24" s="53">
        <v>1725.583</v>
      </c>
      <c r="H24" s="54">
        <v>26663.86</v>
      </c>
    </row>
    <row r="25" spans="1:8" ht="13.5" thickBot="1">
      <c r="A25" s="73">
        <v>2001</v>
      </c>
      <c r="B25" s="150">
        <v>2.858</v>
      </c>
      <c r="C25" s="62">
        <f>D25/B25*10</f>
        <v>241.8614415675297</v>
      </c>
      <c r="D25" s="150">
        <v>69.124</v>
      </c>
      <c r="E25" s="195">
        <v>36.7</v>
      </c>
      <c r="F25" s="62">
        <f>D25*E25*10</f>
        <v>25368.508</v>
      </c>
      <c r="G25" s="62">
        <v>3830.031</v>
      </c>
      <c r="H25" s="63">
        <v>51387.542</v>
      </c>
    </row>
    <row r="26" ht="12.75">
      <c r="A26" s="268" t="s">
        <v>34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412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307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 t="s">
        <v>20</v>
      </c>
      <c r="C8" s="89" t="s">
        <v>20</v>
      </c>
      <c r="D8" s="90" t="s">
        <v>20</v>
      </c>
      <c r="E8" s="90" t="s">
        <v>20</v>
      </c>
      <c r="F8" s="89" t="s">
        <v>20</v>
      </c>
      <c r="G8" s="89" t="s">
        <v>20</v>
      </c>
      <c r="H8" s="90" t="s">
        <v>20</v>
      </c>
      <c r="I8" s="89" t="s">
        <v>20</v>
      </c>
      <c r="J8" s="91"/>
      <c r="K8" s="91"/>
    </row>
    <row r="9" spans="1:11" ht="12.75">
      <c r="A9" s="92" t="s">
        <v>235</v>
      </c>
      <c r="B9" s="59" t="s">
        <v>20</v>
      </c>
      <c r="C9" s="59" t="s">
        <v>20</v>
      </c>
      <c r="D9" s="61" t="s">
        <v>20</v>
      </c>
      <c r="E9" s="61" t="s">
        <v>20</v>
      </c>
      <c r="F9" s="59" t="s">
        <v>20</v>
      </c>
      <c r="G9" s="59" t="s">
        <v>20</v>
      </c>
      <c r="H9" s="61" t="s">
        <v>20</v>
      </c>
      <c r="I9" s="59" t="s">
        <v>20</v>
      </c>
      <c r="J9" s="91"/>
      <c r="K9" s="91"/>
    </row>
    <row r="10" spans="1:11" ht="12.75">
      <c r="A10" s="92" t="s">
        <v>236</v>
      </c>
      <c r="B10" s="61" t="s">
        <v>20</v>
      </c>
      <c r="C10" s="61" t="s">
        <v>20</v>
      </c>
      <c r="D10" s="61" t="s">
        <v>20</v>
      </c>
      <c r="E10" s="61" t="s">
        <v>20</v>
      </c>
      <c r="F10" s="59" t="s">
        <v>20</v>
      </c>
      <c r="G10" s="59" t="s">
        <v>20</v>
      </c>
      <c r="H10" s="61" t="s">
        <v>20</v>
      </c>
      <c r="I10" s="61" t="s">
        <v>20</v>
      </c>
      <c r="J10" s="91"/>
      <c r="K10" s="91"/>
    </row>
    <row r="11" spans="1:11" ht="12.75">
      <c r="A11" s="92" t="s">
        <v>237</v>
      </c>
      <c r="B11" s="59" t="s">
        <v>20</v>
      </c>
      <c r="C11" s="59" t="s">
        <v>20</v>
      </c>
      <c r="D11" s="61" t="s">
        <v>20</v>
      </c>
      <c r="E11" s="61" t="s">
        <v>20</v>
      </c>
      <c r="F11" s="59" t="s">
        <v>20</v>
      </c>
      <c r="G11" s="59" t="s">
        <v>20</v>
      </c>
      <c r="H11" s="61" t="s">
        <v>20</v>
      </c>
      <c r="I11" s="59" t="s">
        <v>20</v>
      </c>
      <c r="J11" s="91"/>
      <c r="K11" s="91"/>
    </row>
    <row r="12" spans="1:11" ht="12.75">
      <c r="A12" s="93" t="s">
        <v>238</v>
      </c>
      <c r="B12" s="60" t="s">
        <v>20</v>
      </c>
      <c r="C12" s="60" t="s">
        <v>20</v>
      </c>
      <c r="D12" s="60" t="s">
        <v>20</v>
      </c>
      <c r="E12" s="60" t="s">
        <v>20</v>
      </c>
      <c r="F12" s="58" t="s">
        <v>20</v>
      </c>
      <c r="G12" s="58" t="s">
        <v>20</v>
      </c>
      <c r="H12" s="60" t="s">
        <v>20</v>
      </c>
      <c r="I12" s="60" t="s">
        <v>20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 t="s">
        <v>20</v>
      </c>
      <c r="C14" s="60" t="s">
        <v>20</v>
      </c>
      <c r="D14" s="60" t="s">
        <v>20</v>
      </c>
      <c r="E14" s="60" t="s">
        <v>20</v>
      </c>
      <c r="F14" s="58" t="s">
        <v>20</v>
      </c>
      <c r="G14" s="60" t="s">
        <v>20</v>
      </c>
      <c r="H14" s="60" t="s">
        <v>20</v>
      </c>
      <c r="I14" s="58" t="s">
        <v>20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 t="s">
        <v>20</v>
      </c>
      <c r="C16" s="60" t="s">
        <v>20</v>
      </c>
      <c r="D16" s="60" t="s">
        <v>20</v>
      </c>
      <c r="E16" s="60" t="s">
        <v>20</v>
      </c>
      <c r="F16" s="58" t="s">
        <v>20</v>
      </c>
      <c r="G16" s="58" t="s">
        <v>20</v>
      </c>
      <c r="H16" s="60" t="s">
        <v>20</v>
      </c>
      <c r="I16" s="60" t="s">
        <v>20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20</v>
      </c>
      <c r="D18" s="61" t="s">
        <v>20</v>
      </c>
      <c r="E18" s="61">
        <v>20</v>
      </c>
      <c r="F18" s="59" t="s">
        <v>20</v>
      </c>
      <c r="G18" s="59">
        <v>22000</v>
      </c>
      <c r="H18" s="61" t="s">
        <v>20</v>
      </c>
      <c r="I18" s="59">
        <v>440</v>
      </c>
      <c r="J18" s="91"/>
      <c r="K18" s="91"/>
    </row>
    <row r="19" spans="1:11" ht="12.75">
      <c r="A19" s="92" t="s">
        <v>242</v>
      </c>
      <c r="B19" s="59">
        <v>7</v>
      </c>
      <c r="C19" s="95">
        <v>5</v>
      </c>
      <c r="D19" s="95">
        <v>1</v>
      </c>
      <c r="E19" s="61">
        <v>13</v>
      </c>
      <c r="F19" s="59">
        <v>17500</v>
      </c>
      <c r="G19" s="95">
        <v>22500</v>
      </c>
      <c r="H19" s="95">
        <v>35000</v>
      </c>
      <c r="I19" s="59">
        <v>270</v>
      </c>
      <c r="J19" s="91"/>
      <c r="K19" s="91"/>
    </row>
    <row r="20" spans="1:11" ht="12.75">
      <c r="A20" s="92" t="s">
        <v>243</v>
      </c>
      <c r="B20" s="59">
        <v>5</v>
      </c>
      <c r="C20" s="59">
        <v>6</v>
      </c>
      <c r="D20" s="95">
        <v>3</v>
      </c>
      <c r="E20" s="61">
        <v>14</v>
      </c>
      <c r="F20" s="59">
        <v>16000</v>
      </c>
      <c r="G20" s="59">
        <v>24000</v>
      </c>
      <c r="H20" s="95">
        <v>35000</v>
      </c>
      <c r="I20" s="59">
        <v>329</v>
      </c>
      <c r="J20" s="91"/>
      <c r="K20" s="91"/>
    </row>
    <row r="21" spans="1:11" ht="12.75">
      <c r="A21" s="93" t="s">
        <v>340</v>
      </c>
      <c r="B21" s="60">
        <v>12</v>
      </c>
      <c r="C21" s="60">
        <v>31</v>
      </c>
      <c r="D21" s="96">
        <v>4</v>
      </c>
      <c r="E21" s="60">
        <v>47</v>
      </c>
      <c r="F21" s="58">
        <v>16875</v>
      </c>
      <c r="G21" s="58">
        <v>22468</v>
      </c>
      <c r="H21" s="96">
        <v>35000</v>
      </c>
      <c r="I21" s="60">
        <v>1039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99</v>
      </c>
      <c r="D23" s="96">
        <v>10</v>
      </c>
      <c r="E23" s="60">
        <v>109</v>
      </c>
      <c r="F23" s="60" t="s">
        <v>20</v>
      </c>
      <c r="G23" s="58">
        <v>27131</v>
      </c>
      <c r="H23" s="96">
        <v>34000</v>
      </c>
      <c r="I23" s="58">
        <v>3026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74</v>
      </c>
      <c r="D25" s="60" t="s">
        <v>20</v>
      </c>
      <c r="E25" s="60">
        <v>74</v>
      </c>
      <c r="F25" s="60" t="s">
        <v>20</v>
      </c>
      <c r="G25" s="58">
        <v>27500</v>
      </c>
      <c r="H25" s="60" t="s">
        <v>20</v>
      </c>
      <c r="I25" s="58">
        <v>2035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 t="s">
        <v>20</v>
      </c>
      <c r="D27" s="61" t="s">
        <v>20</v>
      </c>
      <c r="E27" s="61" t="s">
        <v>20</v>
      </c>
      <c r="F27" s="61" t="s">
        <v>20</v>
      </c>
      <c r="G27" s="59" t="s">
        <v>20</v>
      </c>
      <c r="H27" s="61" t="s">
        <v>20</v>
      </c>
      <c r="I27" s="61" t="s">
        <v>20</v>
      </c>
      <c r="J27" s="91"/>
      <c r="K27" s="91"/>
    </row>
    <row r="28" spans="1:11" ht="12.75">
      <c r="A28" s="92" t="s">
        <v>247</v>
      </c>
      <c r="B28" s="61" t="s">
        <v>20</v>
      </c>
      <c r="C28" s="61" t="s">
        <v>20</v>
      </c>
      <c r="D28" s="61" t="s">
        <v>20</v>
      </c>
      <c r="E28" s="61" t="s">
        <v>20</v>
      </c>
      <c r="F28" s="61" t="s">
        <v>20</v>
      </c>
      <c r="G28" s="59" t="s">
        <v>20</v>
      </c>
      <c r="H28" s="61" t="s">
        <v>20</v>
      </c>
      <c r="I28" s="61" t="s">
        <v>20</v>
      </c>
      <c r="J28" s="91"/>
      <c r="K28" s="91"/>
    </row>
    <row r="29" spans="1:11" ht="12.75">
      <c r="A29" s="92" t="s">
        <v>248</v>
      </c>
      <c r="B29" s="61" t="s">
        <v>20</v>
      </c>
      <c r="C29" s="59">
        <v>36</v>
      </c>
      <c r="D29" s="61" t="s">
        <v>20</v>
      </c>
      <c r="E29" s="61">
        <v>36</v>
      </c>
      <c r="F29" s="61" t="s">
        <v>20</v>
      </c>
      <c r="G29" s="59">
        <v>25000</v>
      </c>
      <c r="H29" s="61" t="s">
        <v>20</v>
      </c>
      <c r="I29" s="59">
        <v>900</v>
      </c>
      <c r="J29" s="91"/>
      <c r="K29" s="91"/>
    </row>
    <row r="30" spans="1:11" ht="12.75">
      <c r="A30" s="93" t="s">
        <v>341</v>
      </c>
      <c r="B30" s="60" t="s">
        <v>20</v>
      </c>
      <c r="C30" s="60">
        <v>36</v>
      </c>
      <c r="D30" s="60" t="s">
        <v>20</v>
      </c>
      <c r="E30" s="60">
        <v>36</v>
      </c>
      <c r="F30" s="60" t="s">
        <v>20</v>
      </c>
      <c r="G30" s="58">
        <v>25000</v>
      </c>
      <c r="H30" s="60" t="s">
        <v>20</v>
      </c>
      <c r="I30" s="60">
        <v>900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32</v>
      </c>
      <c r="C32" s="94">
        <v>333</v>
      </c>
      <c r="D32" s="61" t="s">
        <v>20</v>
      </c>
      <c r="E32" s="61">
        <v>365</v>
      </c>
      <c r="F32" s="94">
        <v>9707</v>
      </c>
      <c r="G32" s="94">
        <v>23391</v>
      </c>
      <c r="H32" s="61" t="s">
        <v>20</v>
      </c>
      <c r="I32" s="59">
        <v>8100</v>
      </c>
      <c r="J32" s="91"/>
      <c r="K32" s="91"/>
    </row>
    <row r="33" spans="1:11" ht="12.75">
      <c r="A33" s="92" t="s">
        <v>250</v>
      </c>
      <c r="B33" s="94" t="s">
        <v>20</v>
      </c>
      <c r="C33" s="94">
        <v>74</v>
      </c>
      <c r="D33" s="61" t="s">
        <v>20</v>
      </c>
      <c r="E33" s="61">
        <v>74</v>
      </c>
      <c r="F33" s="94" t="s">
        <v>20</v>
      </c>
      <c r="G33" s="94">
        <v>23986</v>
      </c>
      <c r="H33" s="61" t="s">
        <v>20</v>
      </c>
      <c r="I33" s="59">
        <v>1775</v>
      </c>
      <c r="J33" s="91"/>
      <c r="K33" s="91"/>
    </row>
    <row r="34" spans="1:11" ht="12.75">
      <c r="A34" s="92" t="s">
        <v>251</v>
      </c>
      <c r="B34" s="94" t="s">
        <v>20</v>
      </c>
      <c r="C34" s="94">
        <v>77</v>
      </c>
      <c r="D34" s="61" t="s">
        <v>20</v>
      </c>
      <c r="E34" s="61">
        <v>77</v>
      </c>
      <c r="F34" s="94" t="s">
        <v>20</v>
      </c>
      <c r="G34" s="94">
        <v>21623</v>
      </c>
      <c r="H34" s="61" t="s">
        <v>20</v>
      </c>
      <c r="I34" s="59">
        <v>1665</v>
      </c>
      <c r="J34" s="91"/>
      <c r="K34" s="91"/>
    </row>
    <row r="35" spans="1:11" ht="12.75">
      <c r="A35" s="92" t="s">
        <v>252</v>
      </c>
      <c r="B35" s="94" t="s">
        <v>20</v>
      </c>
      <c r="C35" s="94">
        <v>353</v>
      </c>
      <c r="D35" s="61" t="s">
        <v>20</v>
      </c>
      <c r="E35" s="61">
        <v>353</v>
      </c>
      <c r="F35" s="94" t="s">
        <v>20</v>
      </c>
      <c r="G35" s="94">
        <v>27712</v>
      </c>
      <c r="H35" s="61" t="s">
        <v>20</v>
      </c>
      <c r="I35" s="59">
        <v>9782</v>
      </c>
      <c r="J35" s="91"/>
      <c r="K35" s="91"/>
    </row>
    <row r="36" spans="1:11" ht="12.75">
      <c r="A36" s="93" t="s">
        <v>253</v>
      </c>
      <c r="B36" s="60">
        <v>32</v>
      </c>
      <c r="C36" s="60">
        <v>837</v>
      </c>
      <c r="D36" s="60" t="s">
        <v>20</v>
      </c>
      <c r="E36" s="60">
        <v>869</v>
      </c>
      <c r="F36" s="58">
        <v>9707</v>
      </c>
      <c r="G36" s="58">
        <v>25103</v>
      </c>
      <c r="H36" s="60" t="s">
        <v>20</v>
      </c>
      <c r="I36" s="60">
        <v>21322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 t="s">
        <v>20</v>
      </c>
      <c r="C38" s="58">
        <v>27</v>
      </c>
      <c r="D38" s="60" t="s">
        <v>20</v>
      </c>
      <c r="E38" s="60">
        <v>27</v>
      </c>
      <c r="F38" s="58" t="s">
        <v>20</v>
      </c>
      <c r="G38" s="58">
        <v>24000</v>
      </c>
      <c r="H38" s="60" t="s">
        <v>20</v>
      </c>
      <c r="I38" s="58">
        <v>648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 t="s">
        <v>20</v>
      </c>
      <c r="D40" s="61" t="s">
        <v>20</v>
      </c>
      <c r="E40" s="61" t="s">
        <v>20</v>
      </c>
      <c r="F40" s="61" t="s">
        <v>20</v>
      </c>
      <c r="G40" s="59" t="s">
        <v>20</v>
      </c>
      <c r="H40" s="61" t="s">
        <v>20</v>
      </c>
      <c r="I40" s="59" t="s">
        <v>20</v>
      </c>
      <c r="J40" s="91"/>
      <c r="K40" s="91"/>
    </row>
    <row r="41" spans="1:11" ht="12.75">
      <c r="A41" s="92" t="s">
        <v>256</v>
      </c>
      <c r="B41" s="59" t="s">
        <v>20</v>
      </c>
      <c r="C41" s="59">
        <v>1</v>
      </c>
      <c r="D41" s="61" t="s">
        <v>20</v>
      </c>
      <c r="E41" s="61">
        <v>1</v>
      </c>
      <c r="F41" s="59" t="s">
        <v>20</v>
      </c>
      <c r="G41" s="59">
        <v>20000</v>
      </c>
      <c r="H41" s="61" t="s">
        <v>20</v>
      </c>
      <c r="I41" s="59">
        <v>20</v>
      </c>
      <c r="J41" s="91"/>
      <c r="K41" s="91"/>
    </row>
    <row r="42" spans="1:11" ht="12.75">
      <c r="A42" s="92" t="s">
        <v>257</v>
      </c>
      <c r="B42" s="59" t="s">
        <v>20</v>
      </c>
      <c r="C42" s="59">
        <v>51</v>
      </c>
      <c r="D42" s="61" t="s">
        <v>20</v>
      </c>
      <c r="E42" s="61">
        <v>51</v>
      </c>
      <c r="F42" s="59" t="s">
        <v>20</v>
      </c>
      <c r="G42" s="59">
        <v>20000</v>
      </c>
      <c r="H42" s="61" t="s">
        <v>20</v>
      </c>
      <c r="I42" s="59">
        <v>1020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61" t="s">
        <v>20</v>
      </c>
      <c r="E43" s="61" t="s">
        <v>20</v>
      </c>
      <c r="F43" s="61" t="s">
        <v>20</v>
      </c>
      <c r="G43" s="59" t="s">
        <v>20</v>
      </c>
      <c r="H43" s="61" t="s">
        <v>20</v>
      </c>
      <c r="I43" s="59" t="s">
        <v>20</v>
      </c>
      <c r="J43" s="91"/>
      <c r="K43" s="91"/>
    </row>
    <row r="44" spans="1:11" ht="12.75">
      <c r="A44" s="92" t="s">
        <v>259</v>
      </c>
      <c r="B44" s="59" t="s">
        <v>20</v>
      </c>
      <c r="C44" s="59">
        <v>2</v>
      </c>
      <c r="D44" s="61" t="s">
        <v>20</v>
      </c>
      <c r="E44" s="61">
        <v>2</v>
      </c>
      <c r="F44" s="59" t="s">
        <v>20</v>
      </c>
      <c r="G44" s="59">
        <v>15000</v>
      </c>
      <c r="H44" s="61" t="s">
        <v>20</v>
      </c>
      <c r="I44" s="59">
        <v>30</v>
      </c>
      <c r="J44" s="91"/>
      <c r="K44" s="91"/>
    </row>
    <row r="45" spans="1:11" ht="12.75">
      <c r="A45" s="92" t="s">
        <v>260</v>
      </c>
      <c r="B45" s="61" t="s">
        <v>20</v>
      </c>
      <c r="C45" s="59" t="s">
        <v>20</v>
      </c>
      <c r="D45" s="61" t="s">
        <v>20</v>
      </c>
      <c r="E45" s="61" t="s">
        <v>20</v>
      </c>
      <c r="F45" s="61" t="s">
        <v>20</v>
      </c>
      <c r="G45" s="59" t="s">
        <v>20</v>
      </c>
      <c r="H45" s="61" t="s">
        <v>20</v>
      </c>
      <c r="I45" s="59" t="s">
        <v>20</v>
      </c>
      <c r="J45" s="91"/>
      <c r="K45" s="91"/>
    </row>
    <row r="46" spans="1:11" ht="12.75">
      <c r="A46" s="92" t="s">
        <v>261</v>
      </c>
      <c r="B46" s="59" t="s">
        <v>20</v>
      </c>
      <c r="C46" s="59" t="s">
        <v>20</v>
      </c>
      <c r="D46" s="61" t="s">
        <v>20</v>
      </c>
      <c r="E46" s="61" t="s">
        <v>20</v>
      </c>
      <c r="F46" s="59" t="s">
        <v>20</v>
      </c>
      <c r="G46" s="59" t="s">
        <v>20</v>
      </c>
      <c r="H46" s="61" t="s">
        <v>20</v>
      </c>
      <c r="I46" s="59" t="s">
        <v>20</v>
      </c>
      <c r="J46" s="91"/>
      <c r="K46" s="91"/>
    </row>
    <row r="47" spans="1:11" ht="12.75">
      <c r="A47" s="92" t="s">
        <v>262</v>
      </c>
      <c r="B47" s="61" t="s">
        <v>20</v>
      </c>
      <c r="C47" s="59">
        <v>15</v>
      </c>
      <c r="D47" s="61" t="s">
        <v>20</v>
      </c>
      <c r="E47" s="61">
        <v>15</v>
      </c>
      <c r="F47" s="61" t="s">
        <v>20</v>
      </c>
      <c r="G47" s="59">
        <v>24000</v>
      </c>
      <c r="H47" s="61" t="s">
        <v>20</v>
      </c>
      <c r="I47" s="59">
        <v>360</v>
      </c>
      <c r="J47" s="91"/>
      <c r="K47" s="91"/>
    </row>
    <row r="48" spans="1:11" ht="12.75">
      <c r="A48" s="92" t="s">
        <v>263</v>
      </c>
      <c r="B48" s="59" t="s">
        <v>20</v>
      </c>
      <c r="C48" s="59">
        <v>9</v>
      </c>
      <c r="D48" s="61" t="s">
        <v>20</v>
      </c>
      <c r="E48" s="61">
        <v>9</v>
      </c>
      <c r="F48" s="59" t="s">
        <v>20</v>
      </c>
      <c r="G48" s="59">
        <v>20000</v>
      </c>
      <c r="H48" s="61" t="s">
        <v>20</v>
      </c>
      <c r="I48" s="59">
        <v>180</v>
      </c>
      <c r="J48" s="91"/>
      <c r="K48" s="91"/>
    </row>
    <row r="49" spans="1:11" ht="12.75">
      <c r="A49" s="93" t="s">
        <v>342</v>
      </c>
      <c r="B49" s="60" t="s">
        <v>20</v>
      </c>
      <c r="C49" s="60">
        <v>78</v>
      </c>
      <c r="D49" s="60" t="s">
        <v>20</v>
      </c>
      <c r="E49" s="60">
        <v>78</v>
      </c>
      <c r="F49" s="58" t="s">
        <v>20</v>
      </c>
      <c r="G49" s="58">
        <v>20641</v>
      </c>
      <c r="H49" s="60" t="s">
        <v>20</v>
      </c>
      <c r="I49" s="60">
        <v>1610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42</v>
      </c>
      <c r="D51" s="60" t="s">
        <v>20</v>
      </c>
      <c r="E51" s="60">
        <v>42</v>
      </c>
      <c r="F51" s="60" t="s">
        <v>20</v>
      </c>
      <c r="G51" s="58">
        <v>20000</v>
      </c>
      <c r="H51" s="60" t="s">
        <v>20</v>
      </c>
      <c r="I51" s="58">
        <v>840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61" t="s">
        <v>20</v>
      </c>
      <c r="C53" s="59" t="s">
        <v>20</v>
      </c>
      <c r="D53" s="61" t="s">
        <v>20</v>
      </c>
      <c r="E53" s="61" t="s">
        <v>20</v>
      </c>
      <c r="F53" s="61" t="s">
        <v>20</v>
      </c>
      <c r="G53" s="59" t="s">
        <v>20</v>
      </c>
      <c r="H53" s="61" t="s">
        <v>20</v>
      </c>
      <c r="I53" s="59" t="s">
        <v>20</v>
      </c>
      <c r="J53" s="91"/>
      <c r="K53" s="91"/>
    </row>
    <row r="54" spans="1:11" ht="12.75">
      <c r="A54" s="92" t="s">
        <v>266</v>
      </c>
      <c r="B54" s="61" t="s">
        <v>20</v>
      </c>
      <c r="C54" s="59">
        <v>1</v>
      </c>
      <c r="D54" s="61" t="s">
        <v>20</v>
      </c>
      <c r="E54" s="61">
        <v>1</v>
      </c>
      <c r="F54" s="61" t="s">
        <v>20</v>
      </c>
      <c r="G54" s="59">
        <v>18000</v>
      </c>
      <c r="H54" s="61" t="s">
        <v>20</v>
      </c>
      <c r="I54" s="59">
        <v>18</v>
      </c>
      <c r="J54" s="91"/>
      <c r="K54" s="91"/>
    </row>
    <row r="55" spans="1:11" ht="12.75">
      <c r="A55" s="92" t="s">
        <v>267</v>
      </c>
      <c r="B55" s="61" t="s">
        <v>20</v>
      </c>
      <c r="C55" s="59">
        <v>1</v>
      </c>
      <c r="D55" s="61" t="s">
        <v>20</v>
      </c>
      <c r="E55" s="61">
        <v>1</v>
      </c>
      <c r="F55" s="61" t="s">
        <v>20</v>
      </c>
      <c r="G55" s="59">
        <v>19000</v>
      </c>
      <c r="H55" s="61" t="s">
        <v>20</v>
      </c>
      <c r="I55" s="59">
        <v>19</v>
      </c>
      <c r="J55" s="91"/>
      <c r="K55" s="91"/>
    </row>
    <row r="56" spans="1:11" ht="12.75">
      <c r="A56" s="92" t="s">
        <v>268</v>
      </c>
      <c r="B56" s="61" t="s">
        <v>20</v>
      </c>
      <c r="C56" s="59" t="s">
        <v>20</v>
      </c>
      <c r="D56" s="61" t="s">
        <v>20</v>
      </c>
      <c r="E56" s="61" t="s">
        <v>20</v>
      </c>
      <c r="F56" s="61" t="s">
        <v>20</v>
      </c>
      <c r="G56" s="59">
        <v>22600</v>
      </c>
      <c r="H56" s="61" t="s">
        <v>20</v>
      </c>
      <c r="I56" s="59" t="s">
        <v>20</v>
      </c>
      <c r="J56" s="91"/>
      <c r="K56" s="91"/>
    </row>
    <row r="57" spans="1:11" ht="12.75">
      <c r="A57" s="92" t="s">
        <v>269</v>
      </c>
      <c r="B57" s="61" t="s">
        <v>20</v>
      </c>
      <c r="C57" s="59">
        <v>60</v>
      </c>
      <c r="D57" s="61" t="s">
        <v>20</v>
      </c>
      <c r="E57" s="61">
        <v>60</v>
      </c>
      <c r="F57" s="61" t="s">
        <v>20</v>
      </c>
      <c r="G57" s="59">
        <v>23500</v>
      </c>
      <c r="H57" s="61" t="s">
        <v>20</v>
      </c>
      <c r="I57" s="59">
        <v>1410</v>
      </c>
      <c r="J57" s="91"/>
      <c r="K57" s="91"/>
    </row>
    <row r="58" spans="1:11" ht="12.75">
      <c r="A58" s="93" t="s">
        <v>270</v>
      </c>
      <c r="B58" s="60" t="s">
        <v>20</v>
      </c>
      <c r="C58" s="60">
        <v>62</v>
      </c>
      <c r="D58" s="60" t="s">
        <v>20</v>
      </c>
      <c r="E58" s="60">
        <v>62</v>
      </c>
      <c r="F58" s="60" t="s">
        <v>20</v>
      </c>
      <c r="G58" s="58">
        <v>23339</v>
      </c>
      <c r="H58" s="60" t="s">
        <v>20</v>
      </c>
      <c r="I58" s="60">
        <v>1447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628</v>
      </c>
      <c r="D60" s="59" t="s">
        <v>20</v>
      </c>
      <c r="E60" s="61">
        <v>628</v>
      </c>
      <c r="F60" s="61" t="s">
        <v>20</v>
      </c>
      <c r="G60" s="59">
        <v>28000</v>
      </c>
      <c r="H60" s="59" t="s">
        <v>20</v>
      </c>
      <c r="I60" s="59">
        <v>17584</v>
      </c>
      <c r="J60" s="91"/>
      <c r="K60" s="91"/>
    </row>
    <row r="61" spans="1:11" ht="12.75">
      <c r="A61" s="92" t="s">
        <v>272</v>
      </c>
      <c r="B61" s="59" t="s">
        <v>20</v>
      </c>
      <c r="C61" s="59">
        <v>39</v>
      </c>
      <c r="D61" s="61" t="s">
        <v>20</v>
      </c>
      <c r="E61" s="61">
        <v>39</v>
      </c>
      <c r="F61" s="59" t="s">
        <v>20</v>
      </c>
      <c r="G61" s="59">
        <v>21000</v>
      </c>
      <c r="H61" s="61" t="s">
        <v>20</v>
      </c>
      <c r="I61" s="59">
        <v>819</v>
      </c>
      <c r="J61" s="91"/>
      <c r="K61" s="91"/>
    </row>
    <row r="62" spans="1:11" ht="12.75">
      <c r="A62" s="92" t="s">
        <v>273</v>
      </c>
      <c r="B62" s="61" t="s">
        <v>20</v>
      </c>
      <c r="C62" s="59">
        <v>178</v>
      </c>
      <c r="D62" s="61" t="s">
        <v>20</v>
      </c>
      <c r="E62" s="61">
        <v>178</v>
      </c>
      <c r="F62" s="61" t="s">
        <v>20</v>
      </c>
      <c r="G62" s="59">
        <v>20000</v>
      </c>
      <c r="H62" s="61" t="s">
        <v>20</v>
      </c>
      <c r="I62" s="59">
        <v>3560</v>
      </c>
      <c r="J62" s="91"/>
      <c r="K62" s="91"/>
    </row>
    <row r="63" spans="1:11" ht="12.75">
      <c r="A63" s="93" t="s">
        <v>274</v>
      </c>
      <c r="B63" s="60" t="s">
        <v>20</v>
      </c>
      <c r="C63" s="60">
        <v>845</v>
      </c>
      <c r="D63" s="60" t="s">
        <v>20</v>
      </c>
      <c r="E63" s="60">
        <v>845</v>
      </c>
      <c r="F63" s="58" t="s">
        <v>20</v>
      </c>
      <c r="G63" s="58">
        <v>25992</v>
      </c>
      <c r="H63" s="58" t="s">
        <v>20</v>
      </c>
      <c r="I63" s="60">
        <v>21963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462</v>
      </c>
      <c r="D65" s="60" t="s">
        <v>20</v>
      </c>
      <c r="E65" s="60">
        <v>462</v>
      </c>
      <c r="F65" s="60" t="s">
        <v>20</v>
      </c>
      <c r="G65" s="58">
        <v>21113</v>
      </c>
      <c r="H65" s="60" t="s">
        <v>20</v>
      </c>
      <c r="I65" s="58">
        <v>9754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3</v>
      </c>
      <c r="D67" s="61" t="s">
        <v>20</v>
      </c>
      <c r="E67" s="61">
        <v>3</v>
      </c>
      <c r="F67" s="61" t="s">
        <v>20</v>
      </c>
      <c r="G67" s="59">
        <v>15000</v>
      </c>
      <c r="H67" s="61" t="s">
        <v>20</v>
      </c>
      <c r="I67" s="59">
        <v>45</v>
      </c>
      <c r="J67" s="91"/>
      <c r="K67" s="91"/>
    </row>
    <row r="68" spans="1:11" ht="12.75">
      <c r="A68" s="92" t="s">
        <v>277</v>
      </c>
      <c r="B68" s="61" t="s">
        <v>20</v>
      </c>
      <c r="C68" s="59">
        <v>2</v>
      </c>
      <c r="D68" s="61" t="s">
        <v>20</v>
      </c>
      <c r="E68" s="61">
        <v>2</v>
      </c>
      <c r="F68" s="61" t="s">
        <v>20</v>
      </c>
      <c r="G68" s="59">
        <v>15000</v>
      </c>
      <c r="H68" s="61" t="s">
        <v>20</v>
      </c>
      <c r="I68" s="59">
        <v>30</v>
      </c>
      <c r="J68" s="91"/>
      <c r="K68" s="91"/>
    </row>
    <row r="69" spans="1:11" ht="12.75">
      <c r="A69" s="93" t="s">
        <v>278</v>
      </c>
      <c r="B69" s="60" t="s">
        <v>20</v>
      </c>
      <c r="C69" s="60">
        <v>5</v>
      </c>
      <c r="D69" s="60" t="s">
        <v>20</v>
      </c>
      <c r="E69" s="60">
        <v>5</v>
      </c>
      <c r="F69" s="60" t="s">
        <v>20</v>
      </c>
      <c r="G69" s="58">
        <v>15000</v>
      </c>
      <c r="H69" s="60" t="s">
        <v>20</v>
      </c>
      <c r="I69" s="60">
        <v>75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5</v>
      </c>
      <c r="D71" s="59" t="s">
        <v>20</v>
      </c>
      <c r="E71" s="61">
        <v>5</v>
      </c>
      <c r="F71" s="61" t="s">
        <v>20</v>
      </c>
      <c r="G71" s="59">
        <v>20000</v>
      </c>
      <c r="H71" s="59" t="s">
        <v>20</v>
      </c>
      <c r="I71" s="59">
        <v>100</v>
      </c>
      <c r="J71" s="91"/>
      <c r="K71" s="91"/>
    </row>
    <row r="72" spans="1:11" ht="12.75">
      <c r="A72" s="92" t="s">
        <v>280</v>
      </c>
      <c r="B72" s="61" t="s">
        <v>20</v>
      </c>
      <c r="C72" s="59">
        <v>15</v>
      </c>
      <c r="D72" s="61" t="s">
        <v>20</v>
      </c>
      <c r="E72" s="61">
        <v>15</v>
      </c>
      <c r="F72" s="61" t="s">
        <v>20</v>
      </c>
      <c r="G72" s="59">
        <v>25000</v>
      </c>
      <c r="H72" s="61" t="s">
        <v>20</v>
      </c>
      <c r="I72" s="59">
        <v>375</v>
      </c>
      <c r="J72" s="91"/>
      <c r="K72" s="91"/>
    </row>
    <row r="73" spans="1:11" ht="12.75">
      <c r="A73" s="92" t="s">
        <v>281</v>
      </c>
      <c r="B73" s="59">
        <v>2</v>
      </c>
      <c r="C73" s="59">
        <v>53</v>
      </c>
      <c r="D73" s="61" t="s">
        <v>20</v>
      </c>
      <c r="E73" s="61">
        <v>55</v>
      </c>
      <c r="F73" s="59">
        <v>10000</v>
      </c>
      <c r="G73" s="59">
        <v>20000</v>
      </c>
      <c r="H73" s="61" t="s">
        <v>20</v>
      </c>
      <c r="I73" s="59">
        <v>1080</v>
      </c>
      <c r="J73" s="91"/>
      <c r="K73" s="91"/>
    </row>
    <row r="74" spans="1:11" ht="12.75">
      <c r="A74" s="92" t="s">
        <v>282</v>
      </c>
      <c r="B74" s="61" t="s">
        <v>20</v>
      </c>
      <c r="C74" s="59">
        <v>25</v>
      </c>
      <c r="D74" s="61" t="s">
        <v>20</v>
      </c>
      <c r="E74" s="61">
        <v>25</v>
      </c>
      <c r="F74" s="61" t="s">
        <v>20</v>
      </c>
      <c r="G74" s="59">
        <v>27300</v>
      </c>
      <c r="H74" s="61" t="s">
        <v>20</v>
      </c>
      <c r="I74" s="59">
        <v>683</v>
      </c>
      <c r="J74" s="91"/>
      <c r="K74" s="91"/>
    </row>
    <row r="75" spans="1:11" ht="12.75">
      <c r="A75" s="92" t="s">
        <v>283</v>
      </c>
      <c r="B75" s="59" t="s">
        <v>20</v>
      </c>
      <c r="C75" s="59">
        <v>1</v>
      </c>
      <c r="D75" s="61" t="s">
        <v>20</v>
      </c>
      <c r="E75" s="61">
        <v>1</v>
      </c>
      <c r="F75" s="59" t="s">
        <v>20</v>
      </c>
      <c r="G75" s="59">
        <v>21000</v>
      </c>
      <c r="H75" s="61" t="s">
        <v>20</v>
      </c>
      <c r="I75" s="59">
        <v>21</v>
      </c>
      <c r="J75" s="91"/>
      <c r="K75" s="91"/>
    </row>
    <row r="76" spans="1:11" ht="12.75">
      <c r="A76" s="92" t="s">
        <v>284</v>
      </c>
      <c r="B76" s="59" t="s">
        <v>20</v>
      </c>
      <c r="C76" s="59">
        <v>44</v>
      </c>
      <c r="D76" s="61" t="s">
        <v>20</v>
      </c>
      <c r="E76" s="61">
        <v>44</v>
      </c>
      <c r="F76" s="59" t="s">
        <v>20</v>
      </c>
      <c r="G76" s="59">
        <v>16500</v>
      </c>
      <c r="H76" s="61" t="s">
        <v>20</v>
      </c>
      <c r="I76" s="59">
        <v>726</v>
      </c>
      <c r="J76" s="91"/>
      <c r="K76" s="91"/>
    </row>
    <row r="77" spans="1:11" ht="12.75">
      <c r="A77" s="92" t="s">
        <v>285</v>
      </c>
      <c r="B77" s="61" t="s">
        <v>20</v>
      </c>
      <c r="C77" s="59">
        <v>17</v>
      </c>
      <c r="D77" s="61" t="s">
        <v>20</v>
      </c>
      <c r="E77" s="61">
        <v>17</v>
      </c>
      <c r="F77" s="61" t="s">
        <v>20</v>
      </c>
      <c r="G77" s="59">
        <v>25000</v>
      </c>
      <c r="H77" s="61" t="s">
        <v>20</v>
      </c>
      <c r="I77" s="59">
        <v>425</v>
      </c>
      <c r="J77" s="91"/>
      <c r="K77" s="91"/>
    </row>
    <row r="78" spans="1:11" ht="12.75">
      <c r="A78" s="92" t="s">
        <v>286</v>
      </c>
      <c r="B78" s="95">
        <v>3</v>
      </c>
      <c r="C78" s="59">
        <v>29</v>
      </c>
      <c r="D78" s="61" t="s">
        <v>20</v>
      </c>
      <c r="E78" s="61">
        <v>32</v>
      </c>
      <c r="F78" s="95">
        <v>5750</v>
      </c>
      <c r="G78" s="59">
        <v>27500</v>
      </c>
      <c r="H78" s="61" t="s">
        <v>20</v>
      </c>
      <c r="I78" s="59">
        <v>815</v>
      </c>
      <c r="J78" s="91"/>
      <c r="K78" s="91"/>
    </row>
    <row r="79" spans="1:11" ht="12.75">
      <c r="A79" s="93" t="s">
        <v>343</v>
      </c>
      <c r="B79" s="60">
        <v>5</v>
      </c>
      <c r="C79" s="60">
        <v>189</v>
      </c>
      <c r="D79" s="60" t="s">
        <v>20</v>
      </c>
      <c r="E79" s="60">
        <v>194</v>
      </c>
      <c r="F79" s="58">
        <v>7450</v>
      </c>
      <c r="G79" s="58">
        <v>22153</v>
      </c>
      <c r="H79" s="58" t="s">
        <v>20</v>
      </c>
      <c r="I79" s="60">
        <v>4225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61" t="s">
        <v>20</v>
      </c>
      <c r="C81" s="59" t="s">
        <v>20</v>
      </c>
      <c r="D81" s="95">
        <v>8</v>
      </c>
      <c r="E81" s="61">
        <v>8</v>
      </c>
      <c r="F81" s="61" t="s">
        <v>20</v>
      </c>
      <c r="G81" s="59" t="s">
        <v>20</v>
      </c>
      <c r="H81" s="95">
        <v>30000</v>
      </c>
      <c r="I81" s="59">
        <v>240</v>
      </c>
      <c r="J81" s="91"/>
      <c r="K81" s="91"/>
    </row>
    <row r="82" spans="1:11" ht="12.75">
      <c r="A82" s="92" t="s">
        <v>288</v>
      </c>
      <c r="B82" s="59" t="s">
        <v>20</v>
      </c>
      <c r="C82" s="59" t="s">
        <v>20</v>
      </c>
      <c r="D82" s="61" t="s">
        <v>20</v>
      </c>
      <c r="E82" s="61" t="s">
        <v>20</v>
      </c>
      <c r="F82" s="59" t="s">
        <v>20</v>
      </c>
      <c r="G82" s="59" t="s">
        <v>20</v>
      </c>
      <c r="H82" s="61" t="s">
        <v>20</v>
      </c>
      <c r="I82" s="59" t="s">
        <v>20</v>
      </c>
      <c r="J82" s="91"/>
      <c r="K82" s="91"/>
    </row>
    <row r="83" spans="1:11" ht="12.75">
      <c r="A83" s="93" t="s">
        <v>289</v>
      </c>
      <c r="B83" s="58" t="s">
        <v>20</v>
      </c>
      <c r="C83" s="58" t="s">
        <v>20</v>
      </c>
      <c r="D83" s="96">
        <v>8</v>
      </c>
      <c r="E83" s="60">
        <v>8</v>
      </c>
      <c r="F83" s="58" t="s">
        <v>20</v>
      </c>
      <c r="G83" s="58" t="s">
        <v>20</v>
      </c>
      <c r="H83" s="96">
        <v>30000</v>
      </c>
      <c r="I83" s="58">
        <v>240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49</v>
      </c>
      <c r="C85" s="98">
        <v>2787</v>
      </c>
      <c r="D85" s="98">
        <v>22</v>
      </c>
      <c r="E85" s="98">
        <v>2858</v>
      </c>
      <c r="F85" s="99">
        <v>11232</v>
      </c>
      <c r="G85" s="99">
        <v>24346</v>
      </c>
      <c r="H85" s="99">
        <v>32727</v>
      </c>
      <c r="I85" s="98">
        <v>69124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H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35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3.2</v>
      </c>
      <c r="C9" s="182">
        <v>161</v>
      </c>
      <c r="D9" s="105">
        <v>51.5</v>
      </c>
      <c r="E9" s="183">
        <v>18.853749714519253</v>
      </c>
      <c r="F9" s="184">
        <v>10589.833279242244</v>
      </c>
      <c r="G9" s="182" t="s">
        <v>20</v>
      </c>
      <c r="H9" s="182">
        <v>28</v>
      </c>
    </row>
    <row r="10" spans="1:8" ht="12.75">
      <c r="A10" s="71">
        <v>1986</v>
      </c>
      <c r="B10" s="109">
        <v>3.4</v>
      </c>
      <c r="C10" s="185">
        <v>164</v>
      </c>
      <c r="D10" s="109">
        <v>55.8</v>
      </c>
      <c r="E10" s="186">
        <v>22.622095609005566</v>
      </c>
      <c r="F10" s="187">
        <v>12158.474871683915</v>
      </c>
      <c r="G10" s="185">
        <v>1</v>
      </c>
      <c r="H10" s="185">
        <v>38</v>
      </c>
    </row>
    <row r="11" spans="1:8" ht="12.75">
      <c r="A11" s="71">
        <v>1987</v>
      </c>
      <c r="B11" s="109">
        <v>3.3</v>
      </c>
      <c r="C11" s="185">
        <v>166</v>
      </c>
      <c r="D11" s="109">
        <v>54.7</v>
      </c>
      <c r="E11" s="186">
        <v>22.327599677857513</v>
      </c>
      <c r="F11" s="187">
        <v>15193.585998822016</v>
      </c>
      <c r="G11" s="185">
        <v>1</v>
      </c>
      <c r="H11" s="185">
        <v>68</v>
      </c>
    </row>
    <row r="12" spans="1:8" ht="12.75">
      <c r="A12" s="71">
        <v>1988</v>
      </c>
      <c r="B12" s="109">
        <v>3.3</v>
      </c>
      <c r="C12" s="185">
        <v>162</v>
      </c>
      <c r="D12" s="109">
        <v>54.1</v>
      </c>
      <c r="E12" s="186">
        <v>26.97342324474415</v>
      </c>
      <c r="F12" s="187">
        <v>14592.573894438234</v>
      </c>
      <c r="G12" s="185" t="s">
        <v>20</v>
      </c>
      <c r="H12" s="185">
        <v>56</v>
      </c>
    </row>
    <row r="13" spans="1:8" ht="12.75">
      <c r="A13" s="71">
        <v>1989</v>
      </c>
      <c r="B13" s="109">
        <v>3.4</v>
      </c>
      <c r="C13" s="185">
        <v>165</v>
      </c>
      <c r="D13" s="109">
        <v>56.5</v>
      </c>
      <c r="E13" s="186">
        <v>33.21192888824781</v>
      </c>
      <c r="F13" s="187">
        <v>18764.73982186001</v>
      </c>
      <c r="G13" s="185" t="s">
        <v>20</v>
      </c>
      <c r="H13" s="185">
        <v>48</v>
      </c>
    </row>
    <row r="14" spans="1:8" ht="12.75">
      <c r="A14" s="71">
        <v>1990</v>
      </c>
      <c r="B14" s="109">
        <v>3.4</v>
      </c>
      <c r="C14" s="185">
        <v>161.47058823529412</v>
      </c>
      <c r="D14" s="109">
        <v>54.9</v>
      </c>
      <c r="E14" s="186">
        <v>34.72046927025111</v>
      </c>
      <c r="F14" s="187">
        <v>19061.537629367853</v>
      </c>
      <c r="G14" s="185">
        <v>5</v>
      </c>
      <c r="H14" s="185">
        <v>43</v>
      </c>
    </row>
    <row r="15" spans="1:8" ht="12.75">
      <c r="A15" s="71">
        <v>1991</v>
      </c>
      <c r="B15" s="109">
        <v>3.1</v>
      </c>
      <c r="C15" s="185">
        <v>164.83870967741936</v>
      </c>
      <c r="D15" s="109">
        <v>51.1</v>
      </c>
      <c r="E15" s="186">
        <v>36.367242436262664</v>
      </c>
      <c r="F15" s="187">
        <v>18583.29426754655</v>
      </c>
      <c r="G15" s="185">
        <v>3</v>
      </c>
      <c r="H15" s="185">
        <v>51</v>
      </c>
    </row>
    <row r="16" spans="1:8" ht="12.75">
      <c r="A16" s="71">
        <v>1992</v>
      </c>
      <c r="B16" s="109">
        <v>3</v>
      </c>
      <c r="C16" s="185">
        <v>166</v>
      </c>
      <c r="D16" s="109">
        <v>49.8</v>
      </c>
      <c r="E16" s="186">
        <v>33.524455182527376</v>
      </c>
      <c r="F16" s="187">
        <v>16695.178680898633</v>
      </c>
      <c r="G16" s="185">
        <v>9</v>
      </c>
      <c r="H16" s="185">
        <v>223</v>
      </c>
    </row>
    <row r="17" spans="1:8" ht="12.75">
      <c r="A17" s="71">
        <v>1993</v>
      </c>
      <c r="B17" s="109">
        <v>3</v>
      </c>
      <c r="C17" s="185">
        <v>165</v>
      </c>
      <c r="D17" s="109">
        <v>49.5</v>
      </c>
      <c r="E17" s="186">
        <v>35.22531943793348</v>
      </c>
      <c r="F17" s="187">
        <v>17436.533121777073</v>
      </c>
      <c r="G17" s="185">
        <v>82</v>
      </c>
      <c r="H17" s="185">
        <v>288</v>
      </c>
    </row>
    <row r="18" spans="1:8" ht="12.75">
      <c r="A18" s="71">
        <v>1994</v>
      </c>
      <c r="B18" s="109">
        <v>2.993</v>
      </c>
      <c r="C18" s="185">
        <v>166.91947878382896</v>
      </c>
      <c r="D18" s="109">
        <v>49.959</v>
      </c>
      <c r="E18" s="186">
        <v>34.822641327996344</v>
      </c>
      <c r="F18" s="187">
        <v>17397.043381053692</v>
      </c>
      <c r="G18" s="185">
        <v>14</v>
      </c>
      <c r="H18" s="185">
        <v>871</v>
      </c>
    </row>
    <row r="19" spans="1:8" ht="12.75">
      <c r="A19" s="113">
        <v>1995</v>
      </c>
      <c r="B19" s="114">
        <v>2.678</v>
      </c>
      <c r="C19" s="188">
        <v>158.1329350261389</v>
      </c>
      <c r="D19" s="114">
        <v>42.348</v>
      </c>
      <c r="E19" s="193">
        <v>35.82032142127343</v>
      </c>
      <c r="F19" s="194">
        <v>15169.189715480868</v>
      </c>
      <c r="G19" s="188">
        <v>37</v>
      </c>
      <c r="H19" s="185">
        <v>860</v>
      </c>
    </row>
    <row r="20" spans="1:8" ht="12.75">
      <c r="A20" s="113">
        <v>1996</v>
      </c>
      <c r="B20" s="118">
        <v>2.7</v>
      </c>
      <c r="C20" s="188">
        <v>172.07407407407408</v>
      </c>
      <c r="D20" s="118">
        <v>46.46</v>
      </c>
      <c r="E20" s="189">
        <v>35.06304616974986</v>
      </c>
      <c r="F20" s="188">
        <v>16290.291250465783</v>
      </c>
      <c r="G20" s="188">
        <v>12</v>
      </c>
      <c r="H20" s="185">
        <v>1757</v>
      </c>
    </row>
    <row r="21" spans="1:8" ht="12.75">
      <c r="A21" s="113">
        <v>1997</v>
      </c>
      <c r="B21" s="118">
        <v>2.7</v>
      </c>
      <c r="C21" s="188">
        <v>168.14814814814812</v>
      </c>
      <c r="D21" s="118">
        <v>45.4</v>
      </c>
      <c r="E21" s="189">
        <v>39.66078876828579</v>
      </c>
      <c r="F21" s="188">
        <v>18005.998100801746</v>
      </c>
      <c r="G21" s="188">
        <v>43</v>
      </c>
      <c r="H21" s="185">
        <v>2424</v>
      </c>
    </row>
    <row r="22" spans="1:8" ht="12.75">
      <c r="A22" s="113">
        <v>1998</v>
      </c>
      <c r="B22" s="118">
        <v>3.1</v>
      </c>
      <c r="C22" s="188">
        <v>169.67741935483872</v>
      </c>
      <c r="D22" s="118">
        <v>52.6</v>
      </c>
      <c r="E22" s="189">
        <v>41.842462707198926</v>
      </c>
      <c r="F22" s="188">
        <v>22009.135383986635</v>
      </c>
      <c r="G22" s="188">
        <v>70</v>
      </c>
      <c r="H22" s="185">
        <v>2999</v>
      </c>
    </row>
    <row r="23" spans="1:8" ht="12.75">
      <c r="A23" s="113">
        <v>1999</v>
      </c>
      <c r="B23" s="118">
        <v>3.2</v>
      </c>
      <c r="C23" s="188">
        <f>D23/B23*10</f>
        <v>171.24999999999997</v>
      </c>
      <c r="D23" s="118">
        <v>54.8</v>
      </c>
      <c r="E23" s="189">
        <v>40.646448619475194</v>
      </c>
      <c r="F23" s="188">
        <f>D23*E23*10</f>
        <v>22274.253843472405</v>
      </c>
      <c r="G23" s="188">
        <v>112</v>
      </c>
      <c r="H23" s="185">
        <v>2637</v>
      </c>
    </row>
    <row r="24" spans="1:8" ht="12.75">
      <c r="A24" s="113">
        <v>2000</v>
      </c>
      <c r="B24" s="118">
        <v>3.3</v>
      </c>
      <c r="C24" s="188">
        <v>186.66666666666669</v>
      </c>
      <c r="D24" s="118">
        <v>61.6</v>
      </c>
      <c r="E24" s="189">
        <v>43.87</v>
      </c>
      <c r="F24" s="188">
        <v>27023.92</v>
      </c>
      <c r="G24" s="188">
        <v>212.935</v>
      </c>
      <c r="H24" s="185">
        <v>3282.133</v>
      </c>
    </row>
    <row r="25" spans="1:8" ht="13.5" thickBot="1">
      <c r="A25" s="73">
        <v>2001</v>
      </c>
      <c r="B25" s="120">
        <v>2.712</v>
      </c>
      <c r="C25" s="190">
        <f>D25/B25*10</f>
        <v>177.05383480825958</v>
      </c>
      <c r="D25" s="120">
        <v>48.017</v>
      </c>
      <c r="E25" s="191">
        <v>52.56</v>
      </c>
      <c r="F25" s="190">
        <f>D25*E25*10</f>
        <v>25237.735200000003</v>
      </c>
      <c r="G25" s="190">
        <v>279.118</v>
      </c>
      <c r="H25" s="192">
        <v>55390.569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9">
    <pageSetUpPr fitToPage="1"/>
  </sheetPr>
  <dimension ref="A1:O29"/>
  <sheetViews>
    <sheetView showGridLines="0" zoomScale="75" zoomScaleNormal="75" workbookViewId="0" topLeftCell="A1">
      <selection activeCell="A1" sqref="A1:B1"/>
    </sheetView>
  </sheetViews>
  <sheetFormatPr defaultColWidth="11.421875" defaultRowHeight="12.75"/>
  <cols>
    <col min="1" max="1" width="48.8515625" style="64" customWidth="1"/>
    <col min="2" max="2" width="48.7109375" style="64" customWidth="1"/>
    <col min="3" max="16384" width="11.421875" style="64" customWidth="1"/>
  </cols>
  <sheetData>
    <row r="1" spans="1:3" s="77" customFormat="1" ht="18">
      <c r="A1" s="321" t="s">
        <v>0</v>
      </c>
      <c r="B1" s="321"/>
      <c r="C1" s="297"/>
    </row>
    <row r="2" spans="1:11" s="78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3" s="78" customFormat="1" ht="15">
      <c r="A3" s="320" t="s">
        <v>142</v>
      </c>
      <c r="B3" s="320"/>
      <c r="C3" s="2"/>
    </row>
    <row r="4" spans="1:3" s="78" customFormat="1" ht="14.25">
      <c r="A4" s="323" t="s">
        <v>143</v>
      </c>
      <c r="B4" s="323"/>
      <c r="C4" s="298"/>
    </row>
    <row r="5" spans="1:3" ht="15">
      <c r="A5" s="322" t="s">
        <v>144</v>
      </c>
      <c r="B5" s="322"/>
      <c r="C5" s="67"/>
    </row>
    <row r="6" spans="1:3" ht="12.75" customHeight="1">
      <c r="A6" s="67"/>
      <c r="B6" s="67"/>
      <c r="C6" s="67"/>
    </row>
    <row r="7" spans="1:2" ht="12.75">
      <c r="A7" s="309" t="s">
        <v>145</v>
      </c>
      <c r="B7" s="66" t="s">
        <v>345</v>
      </c>
    </row>
    <row r="8" spans="1:2" ht="13.5" thickBot="1">
      <c r="A8" s="299"/>
      <c r="B8" s="67"/>
    </row>
    <row r="9" spans="1:2" s="302" customFormat="1" ht="12.75">
      <c r="A9" s="300" t="s">
        <v>146</v>
      </c>
      <c r="B9" s="301">
        <v>12974.7</v>
      </c>
    </row>
    <row r="10" spans="1:2" ht="12.75">
      <c r="A10" s="134"/>
      <c r="B10" s="303"/>
    </row>
    <row r="11" spans="1:2" s="302" customFormat="1" ht="12.75">
      <c r="A11" s="134" t="s">
        <v>147</v>
      </c>
      <c r="B11" s="304">
        <v>562</v>
      </c>
    </row>
    <row r="12" spans="1:2" ht="12.75">
      <c r="A12" s="305" t="s">
        <v>148</v>
      </c>
      <c r="B12" s="303">
        <v>440.3</v>
      </c>
    </row>
    <row r="13" spans="1:2" ht="12.75">
      <c r="A13" s="305"/>
      <c r="B13" s="303"/>
    </row>
    <row r="14" spans="1:2" s="302" customFormat="1" ht="12.75">
      <c r="A14" s="134" t="s">
        <v>149</v>
      </c>
      <c r="B14" s="304">
        <v>4177.1</v>
      </c>
    </row>
    <row r="15" spans="1:2" ht="12.75">
      <c r="A15" s="305" t="s">
        <v>150</v>
      </c>
      <c r="B15" s="303">
        <v>3703.8</v>
      </c>
    </row>
    <row r="16" spans="1:2" ht="12.75">
      <c r="A16" s="305"/>
      <c r="B16" s="303"/>
    </row>
    <row r="17" spans="1:2" s="302" customFormat="1" ht="12.75">
      <c r="A17" s="134" t="s">
        <v>151</v>
      </c>
      <c r="B17" s="304">
        <v>0</v>
      </c>
    </row>
    <row r="18" spans="1:2" ht="12.75">
      <c r="A18" s="134"/>
      <c r="B18" s="303"/>
    </row>
    <row r="19" spans="1:2" s="302" customFormat="1" ht="12.75">
      <c r="A19" s="134" t="s">
        <v>346</v>
      </c>
      <c r="B19" s="304">
        <v>9359.6</v>
      </c>
    </row>
    <row r="20" spans="1:2" ht="12.75">
      <c r="A20" s="305" t="s">
        <v>152</v>
      </c>
      <c r="B20" s="303">
        <v>1126.5</v>
      </c>
    </row>
    <row r="21" spans="1:2" ht="12.75">
      <c r="A21" s="305" t="s">
        <v>153</v>
      </c>
      <c r="B21" s="303">
        <v>155.8</v>
      </c>
    </row>
    <row r="22" spans="1:2" ht="12.75">
      <c r="A22" s="305" t="s">
        <v>154</v>
      </c>
      <c r="B22" s="303">
        <v>0</v>
      </c>
    </row>
    <row r="23" spans="1:2" ht="12.75">
      <c r="A23" s="305" t="s">
        <v>155</v>
      </c>
      <c r="B23" s="303">
        <v>146.9</v>
      </c>
    </row>
    <row r="24" spans="1:2" ht="13.5" thickBot="1">
      <c r="A24" s="306" t="s">
        <v>156</v>
      </c>
      <c r="B24" s="307">
        <v>7930.4</v>
      </c>
    </row>
    <row r="25" spans="1:2" ht="12.75">
      <c r="A25" s="92"/>
      <c r="B25" s="308"/>
    </row>
    <row r="26" spans="1:2" ht="12.75">
      <c r="A26" s="92"/>
      <c r="B26" s="308"/>
    </row>
    <row r="27" spans="1:15" ht="15">
      <c r="A27" s="320"/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</row>
    <row r="28" spans="1:11" ht="13.5" customHeight="1">
      <c r="A28" s="320"/>
      <c r="B28" s="320"/>
      <c r="C28" s="320"/>
      <c r="D28" s="320"/>
      <c r="E28" s="320"/>
      <c r="F28" s="320"/>
      <c r="G28" s="320"/>
      <c r="H28" s="320"/>
      <c r="I28" s="320"/>
      <c r="J28" s="320"/>
      <c r="K28" s="320"/>
    </row>
    <row r="29" spans="1:11" ht="15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</row>
  </sheetData>
  <mergeCells count="7">
    <mergeCell ref="A29:K29"/>
    <mergeCell ref="A5:B5"/>
    <mergeCell ref="A1:B1"/>
    <mergeCell ref="A3:B3"/>
    <mergeCell ref="A27:O27"/>
    <mergeCell ref="A28:K28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7413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308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9</v>
      </c>
      <c r="C8" s="89">
        <v>4</v>
      </c>
      <c r="D8" s="125">
        <v>2</v>
      </c>
      <c r="E8" s="90">
        <v>15</v>
      </c>
      <c r="F8" s="89">
        <v>13000</v>
      </c>
      <c r="G8" s="89">
        <v>15000</v>
      </c>
      <c r="H8" s="125">
        <v>18000</v>
      </c>
      <c r="I8" s="89">
        <v>213</v>
      </c>
      <c r="J8" s="91"/>
      <c r="K8" s="91"/>
    </row>
    <row r="9" spans="1:11" ht="12.75">
      <c r="A9" s="92" t="s">
        <v>235</v>
      </c>
      <c r="B9" s="59" t="s">
        <v>20</v>
      </c>
      <c r="C9" s="59" t="s">
        <v>20</v>
      </c>
      <c r="D9" s="61" t="s">
        <v>20</v>
      </c>
      <c r="E9" s="61" t="s">
        <v>20</v>
      </c>
      <c r="F9" s="59" t="s">
        <v>20</v>
      </c>
      <c r="G9" s="59" t="s">
        <v>20</v>
      </c>
      <c r="H9" s="61" t="s">
        <v>20</v>
      </c>
      <c r="I9" s="59" t="s">
        <v>20</v>
      </c>
      <c r="J9" s="91"/>
      <c r="K9" s="91"/>
    </row>
    <row r="10" spans="1:11" ht="12.75">
      <c r="A10" s="92" t="s">
        <v>236</v>
      </c>
      <c r="B10" s="61" t="s">
        <v>20</v>
      </c>
      <c r="C10" s="61" t="s">
        <v>20</v>
      </c>
      <c r="D10" s="61" t="s">
        <v>20</v>
      </c>
      <c r="E10" s="61" t="s">
        <v>20</v>
      </c>
      <c r="F10" s="59" t="s">
        <v>20</v>
      </c>
      <c r="G10" s="59" t="s">
        <v>20</v>
      </c>
      <c r="H10" s="61" t="s">
        <v>20</v>
      </c>
      <c r="I10" s="61" t="s">
        <v>20</v>
      </c>
      <c r="J10" s="91"/>
      <c r="K10" s="91"/>
    </row>
    <row r="11" spans="1:11" ht="12.75">
      <c r="A11" s="92" t="s">
        <v>237</v>
      </c>
      <c r="B11" s="59" t="s">
        <v>20</v>
      </c>
      <c r="C11" s="59">
        <v>3</v>
      </c>
      <c r="D11" s="61" t="s">
        <v>20</v>
      </c>
      <c r="E11" s="61">
        <v>3</v>
      </c>
      <c r="F11" s="59">
        <v>13000</v>
      </c>
      <c r="G11" s="59">
        <v>15000</v>
      </c>
      <c r="H11" s="95">
        <v>18000</v>
      </c>
      <c r="I11" s="59">
        <v>45</v>
      </c>
      <c r="J11" s="91"/>
      <c r="K11" s="91"/>
    </row>
    <row r="12" spans="1:11" ht="12.75">
      <c r="A12" s="93" t="s">
        <v>238</v>
      </c>
      <c r="B12" s="60">
        <v>9</v>
      </c>
      <c r="C12" s="60">
        <v>7</v>
      </c>
      <c r="D12" s="96">
        <v>2</v>
      </c>
      <c r="E12" s="60">
        <v>18</v>
      </c>
      <c r="F12" s="58">
        <v>13000</v>
      </c>
      <c r="G12" s="58">
        <v>15000</v>
      </c>
      <c r="H12" s="96">
        <v>18000</v>
      </c>
      <c r="I12" s="60">
        <v>258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 t="s">
        <v>20</v>
      </c>
      <c r="C14" s="60" t="s">
        <v>20</v>
      </c>
      <c r="D14" s="60" t="s">
        <v>20</v>
      </c>
      <c r="E14" s="60" t="s">
        <v>20</v>
      </c>
      <c r="F14" s="58" t="s">
        <v>20</v>
      </c>
      <c r="G14" s="60" t="s">
        <v>20</v>
      </c>
      <c r="H14" s="60" t="s">
        <v>20</v>
      </c>
      <c r="I14" s="58" t="s">
        <v>20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 t="s">
        <v>20</v>
      </c>
      <c r="C16" s="60" t="s">
        <v>20</v>
      </c>
      <c r="D16" s="60" t="s">
        <v>20</v>
      </c>
      <c r="E16" s="60" t="s">
        <v>20</v>
      </c>
      <c r="F16" s="58" t="s">
        <v>20</v>
      </c>
      <c r="G16" s="58" t="s">
        <v>20</v>
      </c>
      <c r="H16" s="60" t="s">
        <v>20</v>
      </c>
      <c r="I16" s="60" t="s">
        <v>20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22</v>
      </c>
      <c r="D18" s="61" t="s">
        <v>20</v>
      </c>
      <c r="E18" s="61">
        <v>22</v>
      </c>
      <c r="F18" s="59" t="s">
        <v>20</v>
      </c>
      <c r="G18" s="59">
        <v>20000</v>
      </c>
      <c r="H18" s="61" t="s">
        <v>20</v>
      </c>
      <c r="I18" s="59">
        <v>440</v>
      </c>
      <c r="J18" s="91"/>
      <c r="K18" s="91"/>
    </row>
    <row r="19" spans="1:11" ht="12.75">
      <c r="A19" s="92" t="s">
        <v>242</v>
      </c>
      <c r="B19" s="59">
        <v>1</v>
      </c>
      <c r="C19" s="95">
        <v>1</v>
      </c>
      <c r="D19" s="61" t="s">
        <v>20</v>
      </c>
      <c r="E19" s="61">
        <v>2</v>
      </c>
      <c r="F19" s="59">
        <v>12500</v>
      </c>
      <c r="G19" s="95">
        <v>20000</v>
      </c>
      <c r="H19" s="61" t="s">
        <v>20</v>
      </c>
      <c r="I19" s="59">
        <v>33</v>
      </c>
      <c r="J19" s="91"/>
      <c r="K19" s="91"/>
    </row>
    <row r="20" spans="1:11" ht="12.75">
      <c r="A20" s="92" t="s">
        <v>243</v>
      </c>
      <c r="B20" s="59">
        <v>1</v>
      </c>
      <c r="C20" s="59">
        <v>1</v>
      </c>
      <c r="D20" s="61" t="s">
        <v>20</v>
      </c>
      <c r="E20" s="61">
        <v>2</v>
      </c>
      <c r="F20" s="59">
        <v>12000</v>
      </c>
      <c r="G20" s="59">
        <v>20000</v>
      </c>
      <c r="H20" s="61" t="s">
        <v>20</v>
      </c>
      <c r="I20" s="59">
        <v>32</v>
      </c>
      <c r="J20" s="91"/>
      <c r="K20" s="91"/>
    </row>
    <row r="21" spans="1:11" ht="12.75">
      <c r="A21" s="93" t="s">
        <v>340</v>
      </c>
      <c r="B21" s="60">
        <v>2</v>
      </c>
      <c r="C21" s="60">
        <v>24</v>
      </c>
      <c r="D21" s="60" t="s">
        <v>20</v>
      </c>
      <c r="E21" s="60">
        <v>26</v>
      </c>
      <c r="F21" s="58">
        <v>12250</v>
      </c>
      <c r="G21" s="58">
        <v>20000</v>
      </c>
      <c r="H21" s="60" t="s">
        <v>20</v>
      </c>
      <c r="I21" s="60">
        <v>505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454</v>
      </c>
      <c r="D23" s="60" t="s">
        <v>20</v>
      </c>
      <c r="E23" s="60">
        <v>454</v>
      </c>
      <c r="F23" s="60" t="s">
        <v>20</v>
      </c>
      <c r="G23" s="58">
        <v>19572</v>
      </c>
      <c r="H23" s="60" t="s">
        <v>20</v>
      </c>
      <c r="I23" s="58">
        <v>8886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22</v>
      </c>
      <c r="D25" s="60" t="s">
        <v>20</v>
      </c>
      <c r="E25" s="60">
        <v>22</v>
      </c>
      <c r="F25" s="60" t="s">
        <v>20</v>
      </c>
      <c r="G25" s="58">
        <v>25000</v>
      </c>
      <c r="H25" s="60" t="s">
        <v>20</v>
      </c>
      <c r="I25" s="58">
        <v>550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 t="s">
        <v>20</v>
      </c>
      <c r="D27" s="61" t="s">
        <v>20</v>
      </c>
      <c r="E27" s="61" t="s">
        <v>20</v>
      </c>
      <c r="F27" s="61" t="s">
        <v>20</v>
      </c>
      <c r="G27" s="59" t="s">
        <v>20</v>
      </c>
      <c r="H27" s="61" t="s">
        <v>20</v>
      </c>
      <c r="I27" s="61" t="s">
        <v>20</v>
      </c>
      <c r="J27" s="91"/>
      <c r="K27" s="91"/>
    </row>
    <row r="28" spans="1:11" ht="12.75">
      <c r="A28" s="92" t="s">
        <v>247</v>
      </c>
      <c r="B28" s="61" t="s">
        <v>20</v>
      </c>
      <c r="C28" s="61">
        <v>4</v>
      </c>
      <c r="D28" s="61" t="s">
        <v>20</v>
      </c>
      <c r="E28" s="61">
        <v>4</v>
      </c>
      <c r="F28" s="61" t="s">
        <v>20</v>
      </c>
      <c r="G28" s="59">
        <v>10000</v>
      </c>
      <c r="H28" s="61" t="s">
        <v>20</v>
      </c>
      <c r="I28" s="61">
        <v>40</v>
      </c>
      <c r="J28" s="91"/>
      <c r="K28" s="91"/>
    </row>
    <row r="29" spans="1:11" ht="12.75">
      <c r="A29" s="92" t="s">
        <v>248</v>
      </c>
      <c r="B29" s="61" t="s">
        <v>20</v>
      </c>
      <c r="C29" s="59">
        <v>50</v>
      </c>
      <c r="D29" s="61" t="s">
        <v>20</v>
      </c>
      <c r="E29" s="61">
        <v>50</v>
      </c>
      <c r="F29" s="61" t="s">
        <v>20</v>
      </c>
      <c r="G29" s="59">
        <v>20000</v>
      </c>
      <c r="H29" s="61" t="s">
        <v>20</v>
      </c>
      <c r="I29" s="59">
        <v>1000</v>
      </c>
      <c r="J29" s="91"/>
      <c r="K29" s="91"/>
    </row>
    <row r="30" spans="1:11" ht="12.75">
      <c r="A30" s="93" t="s">
        <v>341</v>
      </c>
      <c r="B30" s="60" t="s">
        <v>20</v>
      </c>
      <c r="C30" s="60">
        <v>54</v>
      </c>
      <c r="D30" s="60" t="s">
        <v>20</v>
      </c>
      <c r="E30" s="60">
        <v>54</v>
      </c>
      <c r="F30" s="60" t="s">
        <v>20</v>
      </c>
      <c r="G30" s="58">
        <v>19259</v>
      </c>
      <c r="H30" s="60" t="s">
        <v>20</v>
      </c>
      <c r="I30" s="60">
        <v>1040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15</v>
      </c>
      <c r="C32" s="94">
        <v>211</v>
      </c>
      <c r="D32" s="61" t="s">
        <v>20</v>
      </c>
      <c r="E32" s="61">
        <v>226</v>
      </c>
      <c r="F32" s="94">
        <v>7399</v>
      </c>
      <c r="G32" s="94">
        <v>13893</v>
      </c>
      <c r="H32" s="61" t="s">
        <v>20</v>
      </c>
      <c r="I32" s="59">
        <v>3042</v>
      </c>
      <c r="J32" s="91"/>
      <c r="K32" s="91"/>
    </row>
    <row r="33" spans="1:11" ht="12.75">
      <c r="A33" s="92" t="s">
        <v>250</v>
      </c>
      <c r="B33" s="94" t="s">
        <v>20</v>
      </c>
      <c r="C33" s="94">
        <v>22</v>
      </c>
      <c r="D33" s="61" t="s">
        <v>20</v>
      </c>
      <c r="E33" s="61">
        <v>22</v>
      </c>
      <c r="F33" s="94" t="s">
        <v>20</v>
      </c>
      <c r="G33" s="94">
        <v>14909</v>
      </c>
      <c r="H33" s="61" t="s">
        <v>20</v>
      </c>
      <c r="I33" s="59">
        <v>328</v>
      </c>
      <c r="J33" s="91"/>
      <c r="K33" s="91"/>
    </row>
    <row r="34" spans="1:11" ht="12.75">
      <c r="A34" s="92" t="s">
        <v>251</v>
      </c>
      <c r="B34" s="94">
        <v>4</v>
      </c>
      <c r="C34" s="94">
        <v>99</v>
      </c>
      <c r="D34" s="61" t="s">
        <v>20</v>
      </c>
      <c r="E34" s="61">
        <v>103</v>
      </c>
      <c r="F34" s="94">
        <v>10000</v>
      </c>
      <c r="G34" s="94">
        <v>16101</v>
      </c>
      <c r="H34" s="61" t="s">
        <v>20</v>
      </c>
      <c r="I34" s="59">
        <v>1634</v>
      </c>
      <c r="J34" s="91"/>
      <c r="K34" s="91"/>
    </row>
    <row r="35" spans="1:11" ht="12.75">
      <c r="A35" s="92" t="s">
        <v>252</v>
      </c>
      <c r="B35" s="94">
        <v>33</v>
      </c>
      <c r="C35" s="94">
        <v>120</v>
      </c>
      <c r="D35" s="61" t="s">
        <v>20</v>
      </c>
      <c r="E35" s="61">
        <v>153</v>
      </c>
      <c r="F35" s="94">
        <v>6000</v>
      </c>
      <c r="G35" s="94">
        <v>13017</v>
      </c>
      <c r="H35" s="61" t="s">
        <v>20</v>
      </c>
      <c r="I35" s="59">
        <v>1760</v>
      </c>
      <c r="J35" s="91"/>
      <c r="K35" s="91"/>
    </row>
    <row r="36" spans="1:11" ht="12.75">
      <c r="A36" s="93" t="s">
        <v>253</v>
      </c>
      <c r="B36" s="60">
        <v>52</v>
      </c>
      <c r="C36" s="60">
        <v>452</v>
      </c>
      <c r="D36" s="60" t="s">
        <v>20</v>
      </c>
      <c r="E36" s="60">
        <v>504</v>
      </c>
      <c r="F36" s="58">
        <v>6711</v>
      </c>
      <c r="G36" s="58">
        <v>14193</v>
      </c>
      <c r="H36" s="60" t="s">
        <v>20</v>
      </c>
      <c r="I36" s="60">
        <v>6764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8</v>
      </c>
      <c r="C38" s="58">
        <v>72</v>
      </c>
      <c r="D38" s="60" t="s">
        <v>20</v>
      </c>
      <c r="E38" s="60">
        <v>80</v>
      </c>
      <c r="F38" s="58">
        <v>6000</v>
      </c>
      <c r="G38" s="58">
        <v>21000</v>
      </c>
      <c r="H38" s="60" t="s">
        <v>20</v>
      </c>
      <c r="I38" s="58">
        <v>1560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 t="s">
        <v>20</v>
      </c>
      <c r="D40" s="61" t="s">
        <v>20</v>
      </c>
      <c r="E40" s="61" t="s">
        <v>20</v>
      </c>
      <c r="F40" s="61" t="s">
        <v>20</v>
      </c>
      <c r="G40" s="59" t="s">
        <v>20</v>
      </c>
      <c r="H40" s="61" t="s">
        <v>20</v>
      </c>
      <c r="I40" s="59" t="s">
        <v>20</v>
      </c>
      <c r="J40" s="91"/>
      <c r="K40" s="91"/>
    </row>
    <row r="41" spans="1:11" ht="12.75">
      <c r="A41" s="92" t="s">
        <v>256</v>
      </c>
      <c r="B41" s="59" t="s">
        <v>20</v>
      </c>
      <c r="C41" s="59" t="s">
        <v>20</v>
      </c>
      <c r="D41" s="61" t="s">
        <v>20</v>
      </c>
      <c r="E41" s="61" t="s">
        <v>20</v>
      </c>
      <c r="F41" s="59" t="s">
        <v>20</v>
      </c>
      <c r="G41" s="59" t="s">
        <v>20</v>
      </c>
      <c r="H41" s="61" t="s">
        <v>20</v>
      </c>
      <c r="I41" s="59" t="s">
        <v>20</v>
      </c>
      <c r="J41" s="91"/>
      <c r="K41" s="91"/>
    </row>
    <row r="42" spans="1:11" ht="12.75">
      <c r="A42" s="92" t="s">
        <v>257</v>
      </c>
      <c r="B42" s="59" t="s">
        <v>20</v>
      </c>
      <c r="C42" s="59">
        <v>3</v>
      </c>
      <c r="D42" s="61" t="s">
        <v>20</v>
      </c>
      <c r="E42" s="61">
        <v>3</v>
      </c>
      <c r="F42" s="59" t="s">
        <v>20</v>
      </c>
      <c r="G42" s="59">
        <v>20000</v>
      </c>
      <c r="H42" s="61" t="s">
        <v>20</v>
      </c>
      <c r="I42" s="59">
        <v>60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61" t="s">
        <v>20</v>
      </c>
      <c r="E43" s="61" t="s">
        <v>20</v>
      </c>
      <c r="F43" s="61" t="s">
        <v>20</v>
      </c>
      <c r="G43" s="59" t="s">
        <v>20</v>
      </c>
      <c r="H43" s="61" t="s">
        <v>20</v>
      </c>
      <c r="I43" s="59" t="s">
        <v>20</v>
      </c>
      <c r="J43" s="91"/>
      <c r="K43" s="91"/>
    </row>
    <row r="44" spans="1:11" ht="12.75">
      <c r="A44" s="92" t="s">
        <v>259</v>
      </c>
      <c r="B44" s="59" t="s">
        <v>20</v>
      </c>
      <c r="C44" s="59">
        <v>4</v>
      </c>
      <c r="D44" s="61" t="s">
        <v>20</v>
      </c>
      <c r="E44" s="61">
        <v>4</v>
      </c>
      <c r="F44" s="59" t="s">
        <v>20</v>
      </c>
      <c r="G44" s="59">
        <v>14000</v>
      </c>
      <c r="H44" s="61" t="s">
        <v>20</v>
      </c>
      <c r="I44" s="59">
        <v>56</v>
      </c>
      <c r="J44" s="91"/>
      <c r="K44" s="91"/>
    </row>
    <row r="45" spans="1:11" ht="12.75">
      <c r="A45" s="92" t="s">
        <v>260</v>
      </c>
      <c r="B45" s="61" t="s">
        <v>20</v>
      </c>
      <c r="C45" s="59" t="s">
        <v>20</v>
      </c>
      <c r="D45" s="61" t="s">
        <v>20</v>
      </c>
      <c r="E45" s="61" t="s">
        <v>20</v>
      </c>
      <c r="F45" s="61" t="s">
        <v>20</v>
      </c>
      <c r="G45" s="59" t="s">
        <v>20</v>
      </c>
      <c r="H45" s="61" t="s">
        <v>20</v>
      </c>
      <c r="I45" s="59" t="s">
        <v>20</v>
      </c>
      <c r="J45" s="91"/>
      <c r="K45" s="91"/>
    </row>
    <row r="46" spans="1:11" ht="12.75">
      <c r="A46" s="92" t="s">
        <v>261</v>
      </c>
      <c r="B46" s="59" t="s">
        <v>20</v>
      </c>
      <c r="C46" s="59">
        <v>1</v>
      </c>
      <c r="D46" s="61" t="s">
        <v>20</v>
      </c>
      <c r="E46" s="61">
        <v>1</v>
      </c>
      <c r="F46" s="59" t="s">
        <v>20</v>
      </c>
      <c r="G46" s="59">
        <v>22000</v>
      </c>
      <c r="H46" s="61" t="s">
        <v>20</v>
      </c>
      <c r="I46" s="59">
        <v>22</v>
      </c>
      <c r="J46" s="91"/>
      <c r="K46" s="91"/>
    </row>
    <row r="47" spans="1:11" ht="12.75">
      <c r="A47" s="92" t="s">
        <v>262</v>
      </c>
      <c r="B47" s="61" t="s">
        <v>20</v>
      </c>
      <c r="C47" s="59">
        <v>3</v>
      </c>
      <c r="D47" s="95">
        <v>1</v>
      </c>
      <c r="E47" s="61">
        <v>4</v>
      </c>
      <c r="F47" s="61" t="s">
        <v>20</v>
      </c>
      <c r="G47" s="59">
        <v>16000</v>
      </c>
      <c r="H47" s="95">
        <v>20000</v>
      </c>
      <c r="I47" s="59">
        <v>68</v>
      </c>
      <c r="J47" s="91"/>
      <c r="K47" s="91"/>
    </row>
    <row r="48" spans="1:11" ht="12.75">
      <c r="A48" s="92" t="s">
        <v>263</v>
      </c>
      <c r="B48" s="59" t="s">
        <v>20</v>
      </c>
      <c r="C48" s="59">
        <v>1</v>
      </c>
      <c r="D48" s="61" t="s">
        <v>20</v>
      </c>
      <c r="E48" s="61">
        <v>1</v>
      </c>
      <c r="F48" s="59" t="s">
        <v>20</v>
      </c>
      <c r="G48" s="59">
        <v>18000</v>
      </c>
      <c r="H48" s="61" t="s">
        <v>20</v>
      </c>
      <c r="I48" s="59">
        <v>18</v>
      </c>
      <c r="J48" s="91"/>
      <c r="K48" s="91"/>
    </row>
    <row r="49" spans="1:11" ht="12.75">
      <c r="A49" s="93" t="s">
        <v>342</v>
      </c>
      <c r="B49" s="60" t="s">
        <v>20</v>
      </c>
      <c r="C49" s="60">
        <v>12</v>
      </c>
      <c r="D49" s="96">
        <v>1</v>
      </c>
      <c r="E49" s="60">
        <v>13</v>
      </c>
      <c r="F49" s="58" t="s">
        <v>20</v>
      </c>
      <c r="G49" s="58">
        <v>17000</v>
      </c>
      <c r="H49" s="96">
        <v>20000</v>
      </c>
      <c r="I49" s="60">
        <v>224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45</v>
      </c>
      <c r="D51" s="60" t="s">
        <v>20</v>
      </c>
      <c r="E51" s="60">
        <v>45</v>
      </c>
      <c r="F51" s="60" t="s">
        <v>20</v>
      </c>
      <c r="G51" s="58">
        <v>25000</v>
      </c>
      <c r="H51" s="60" t="s">
        <v>20</v>
      </c>
      <c r="I51" s="58">
        <v>1125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61" t="s">
        <v>20</v>
      </c>
      <c r="C53" s="59">
        <v>120</v>
      </c>
      <c r="D53" s="61" t="s">
        <v>20</v>
      </c>
      <c r="E53" s="61">
        <v>120</v>
      </c>
      <c r="F53" s="61" t="s">
        <v>20</v>
      </c>
      <c r="G53" s="59">
        <v>32000</v>
      </c>
      <c r="H53" s="61" t="s">
        <v>20</v>
      </c>
      <c r="I53" s="59">
        <v>3840</v>
      </c>
      <c r="J53" s="91"/>
      <c r="K53" s="91"/>
    </row>
    <row r="54" spans="1:11" ht="12.75">
      <c r="A54" s="92" t="s">
        <v>266</v>
      </c>
      <c r="B54" s="61" t="s">
        <v>20</v>
      </c>
      <c r="C54" s="59">
        <v>25</v>
      </c>
      <c r="D54" s="61" t="s">
        <v>20</v>
      </c>
      <c r="E54" s="61">
        <v>25</v>
      </c>
      <c r="F54" s="61" t="s">
        <v>20</v>
      </c>
      <c r="G54" s="59">
        <v>16000</v>
      </c>
      <c r="H54" s="61" t="s">
        <v>20</v>
      </c>
      <c r="I54" s="59">
        <v>400</v>
      </c>
      <c r="J54" s="91"/>
      <c r="K54" s="91"/>
    </row>
    <row r="55" spans="1:11" ht="12.75">
      <c r="A55" s="92" t="s">
        <v>267</v>
      </c>
      <c r="B55" s="61" t="s">
        <v>20</v>
      </c>
      <c r="C55" s="59">
        <v>11</v>
      </c>
      <c r="D55" s="61" t="s">
        <v>20</v>
      </c>
      <c r="E55" s="61">
        <v>11</v>
      </c>
      <c r="F55" s="61" t="s">
        <v>20</v>
      </c>
      <c r="G55" s="59">
        <v>15500</v>
      </c>
      <c r="H55" s="61" t="s">
        <v>20</v>
      </c>
      <c r="I55" s="59">
        <v>171</v>
      </c>
      <c r="J55" s="91"/>
      <c r="K55" s="91"/>
    </row>
    <row r="56" spans="1:11" ht="12.75">
      <c r="A56" s="92" t="s">
        <v>268</v>
      </c>
      <c r="B56" s="61" t="s">
        <v>20</v>
      </c>
      <c r="C56" s="59">
        <v>2</v>
      </c>
      <c r="D56" s="61" t="s">
        <v>20</v>
      </c>
      <c r="E56" s="61">
        <v>2</v>
      </c>
      <c r="F56" s="61" t="s">
        <v>20</v>
      </c>
      <c r="G56" s="59">
        <v>14800</v>
      </c>
      <c r="H56" s="61" t="s">
        <v>20</v>
      </c>
      <c r="I56" s="59">
        <v>30</v>
      </c>
      <c r="J56" s="91"/>
      <c r="K56" s="91"/>
    </row>
    <row r="57" spans="1:11" ht="12.75">
      <c r="A57" s="92" t="s">
        <v>269</v>
      </c>
      <c r="B57" s="61" t="s">
        <v>20</v>
      </c>
      <c r="C57" s="59">
        <v>26</v>
      </c>
      <c r="D57" s="61" t="s">
        <v>20</v>
      </c>
      <c r="E57" s="61">
        <v>26</v>
      </c>
      <c r="F57" s="61" t="s">
        <v>20</v>
      </c>
      <c r="G57" s="59">
        <v>18000</v>
      </c>
      <c r="H57" s="61" t="s">
        <v>20</v>
      </c>
      <c r="I57" s="59">
        <v>468</v>
      </c>
      <c r="J57" s="91"/>
      <c r="K57" s="91"/>
    </row>
    <row r="58" spans="1:11" ht="12.75">
      <c r="A58" s="93" t="s">
        <v>270</v>
      </c>
      <c r="B58" s="60" t="s">
        <v>20</v>
      </c>
      <c r="C58" s="60">
        <v>184</v>
      </c>
      <c r="D58" s="60" t="s">
        <v>20</v>
      </c>
      <c r="E58" s="60">
        <v>184</v>
      </c>
      <c r="F58" s="60" t="s">
        <v>20</v>
      </c>
      <c r="G58" s="58">
        <f>((G53*C53)+(G54*C54)+(G55*C55)+(G56*C56)+(G57*C57))/C58</f>
        <v>26674.456521739132</v>
      </c>
      <c r="H58" s="60" t="s">
        <v>20</v>
      </c>
      <c r="I58" s="60">
        <f>SUM(I53:I57)</f>
        <v>4909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162</v>
      </c>
      <c r="D60" s="59" t="s">
        <v>20</v>
      </c>
      <c r="E60" s="61">
        <v>162</v>
      </c>
      <c r="F60" s="61" t="s">
        <v>20</v>
      </c>
      <c r="G60" s="59">
        <v>16000</v>
      </c>
      <c r="H60" s="59" t="s">
        <v>20</v>
      </c>
      <c r="I60" s="59">
        <v>2592</v>
      </c>
      <c r="J60" s="91"/>
      <c r="K60" s="91"/>
    </row>
    <row r="61" spans="1:11" ht="12.75">
      <c r="A61" s="92" t="s">
        <v>272</v>
      </c>
      <c r="B61" s="59" t="s">
        <v>20</v>
      </c>
      <c r="C61" s="59">
        <v>34</v>
      </c>
      <c r="D61" s="61" t="s">
        <v>20</v>
      </c>
      <c r="E61" s="61">
        <v>34</v>
      </c>
      <c r="F61" s="59" t="s">
        <v>20</v>
      </c>
      <c r="G61" s="59">
        <v>18300</v>
      </c>
      <c r="H61" s="61" t="s">
        <v>20</v>
      </c>
      <c r="I61" s="59">
        <v>622</v>
      </c>
      <c r="J61" s="91"/>
      <c r="K61" s="91"/>
    </row>
    <row r="62" spans="1:11" ht="12.75">
      <c r="A62" s="92" t="s">
        <v>273</v>
      </c>
      <c r="B62" s="61" t="s">
        <v>20</v>
      </c>
      <c r="C62" s="59">
        <v>81</v>
      </c>
      <c r="D62" s="61" t="s">
        <v>20</v>
      </c>
      <c r="E62" s="61">
        <v>81</v>
      </c>
      <c r="F62" s="61" t="s">
        <v>20</v>
      </c>
      <c r="G62" s="59">
        <v>16000</v>
      </c>
      <c r="H62" s="61" t="s">
        <v>20</v>
      </c>
      <c r="I62" s="59">
        <v>1296</v>
      </c>
      <c r="J62" s="91"/>
      <c r="K62" s="91"/>
    </row>
    <row r="63" spans="1:11" ht="12.75">
      <c r="A63" s="93" t="s">
        <v>274</v>
      </c>
      <c r="B63" s="60" t="s">
        <v>20</v>
      </c>
      <c r="C63" s="60">
        <v>277</v>
      </c>
      <c r="D63" s="60" t="s">
        <v>20</v>
      </c>
      <c r="E63" s="60">
        <v>277</v>
      </c>
      <c r="F63" s="58" t="s">
        <v>20</v>
      </c>
      <c r="G63" s="58">
        <v>16282</v>
      </c>
      <c r="H63" s="58" t="s">
        <v>20</v>
      </c>
      <c r="I63" s="60">
        <v>4510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23</v>
      </c>
      <c r="D65" s="60" t="s">
        <v>20</v>
      </c>
      <c r="E65" s="60">
        <v>23</v>
      </c>
      <c r="F65" s="60" t="s">
        <v>20</v>
      </c>
      <c r="G65" s="58">
        <v>24979</v>
      </c>
      <c r="H65" s="60" t="s">
        <v>20</v>
      </c>
      <c r="I65" s="58">
        <v>575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650</v>
      </c>
      <c r="D67" s="61" t="s">
        <v>20</v>
      </c>
      <c r="E67" s="61">
        <v>650</v>
      </c>
      <c r="F67" s="61" t="s">
        <v>20</v>
      </c>
      <c r="G67" s="59">
        <v>17000</v>
      </c>
      <c r="H67" s="61" t="s">
        <v>20</v>
      </c>
      <c r="I67" s="59">
        <v>11050</v>
      </c>
      <c r="J67" s="91"/>
      <c r="K67" s="91"/>
    </row>
    <row r="68" spans="1:11" ht="12.75">
      <c r="A68" s="92" t="s">
        <v>277</v>
      </c>
      <c r="B68" s="61" t="s">
        <v>20</v>
      </c>
      <c r="C68" s="59">
        <v>45</v>
      </c>
      <c r="D68" s="61" t="s">
        <v>20</v>
      </c>
      <c r="E68" s="61">
        <v>45</v>
      </c>
      <c r="F68" s="61" t="s">
        <v>20</v>
      </c>
      <c r="G68" s="59">
        <v>15000</v>
      </c>
      <c r="H68" s="61" t="s">
        <v>20</v>
      </c>
      <c r="I68" s="59">
        <v>675</v>
      </c>
      <c r="J68" s="91"/>
      <c r="K68" s="91"/>
    </row>
    <row r="69" spans="1:11" ht="12.75">
      <c r="A69" s="93" t="s">
        <v>278</v>
      </c>
      <c r="B69" s="60" t="s">
        <v>20</v>
      </c>
      <c r="C69" s="60">
        <v>695</v>
      </c>
      <c r="D69" s="60" t="s">
        <v>20</v>
      </c>
      <c r="E69" s="60">
        <v>695</v>
      </c>
      <c r="F69" s="60" t="s">
        <v>20</v>
      </c>
      <c r="G69" s="58">
        <v>16871</v>
      </c>
      <c r="H69" s="60" t="s">
        <v>20</v>
      </c>
      <c r="I69" s="60">
        <v>11725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9</v>
      </c>
      <c r="D71" s="59" t="s">
        <v>20</v>
      </c>
      <c r="E71" s="61">
        <v>9</v>
      </c>
      <c r="F71" s="61" t="s">
        <v>20</v>
      </c>
      <c r="G71" s="59">
        <v>15000</v>
      </c>
      <c r="H71" s="59" t="s">
        <v>20</v>
      </c>
      <c r="I71" s="59">
        <v>135</v>
      </c>
      <c r="J71" s="91"/>
      <c r="K71" s="91"/>
    </row>
    <row r="72" spans="1:11" ht="12.75">
      <c r="A72" s="92" t="s">
        <v>280</v>
      </c>
      <c r="B72" s="61" t="s">
        <v>20</v>
      </c>
      <c r="C72" s="59">
        <v>22</v>
      </c>
      <c r="D72" s="61" t="s">
        <v>20</v>
      </c>
      <c r="E72" s="61">
        <v>22</v>
      </c>
      <c r="F72" s="61" t="s">
        <v>20</v>
      </c>
      <c r="G72" s="59">
        <v>21000</v>
      </c>
      <c r="H72" s="61" t="s">
        <v>20</v>
      </c>
      <c r="I72" s="59">
        <v>462</v>
      </c>
      <c r="J72" s="91"/>
      <c r="K72" s="91"/>
    </row>
    <row r="73" spans="1:11" ht="12.75">
      <c r="A73" s="92" t="s">
        <v>281</v>
      </c>
      <c r="B73" s="59">
        <v>8</v>
      </c>
      <c r="C73" s="59">
        <v>117</v>
      </c>
      <c r="D73" s="61" t="s">
        <v>20</v>
      </c>
      <c r="E73" s="61">
        <v>125</v>
      </c>
      <c r="F73" s="59">
        <v>7500</v>
      </c>
      <c r="G73" s="59">
        <v>20000</v>
      </c>
      <c r="H73" s="61" t="s">
        <v>20</v>
      </c>
      <c r="I73" s="59">
        <v>2400</v>
      </c>
      <c r="J73" s="91"/>
      <c r="K73" s="91"/>
    </row>
    <row r="74" spans="1:11" ht="12.75">
      <c r="A74" s="92" t="s">
        <v>282</v>
      </c>
      <c r="B74" s="61" t="s">
        <v>20</v>
      </c>
      <c r="C74" s="59">
        <v>5</v>
      </c>
      <c r="D74" s="61" t="s">
        <v>20</v>
      </c>
      <c r="E74" s="61">
        <v>5</v>
      </c>
      <c r="F74" s="61" t="s">
        <v>20</v>
      </c>
      <c r="G74" s="59">
        <v>11000</v>
      </c>
      <c r="H74" s="61" t="s">
        <v>20</v>
      </c>
      <c r="I74" s="59">
        <v>55</v>
      </c>
      <c r="J74" s="91"/>
      <c r="K74" s="91"/>
    </row>
    <row r="75" spans="1:11" ht="12.75">
      <c r="A75" s="92" t="s">
        <v>283</v>
      </c>
      <c r="B75" s="59">
        <v>1</v>
      </c>
      <c r="C75" s="59">
        <v>6</v>
      </c>
      <c r="D75" s="61" t="s">
        <v>20</v>
      </c>
      <c r="E75" s="61">
        <v>7</v>
      </c>
      <c r="F75" s="59">
        <v>6000</v>
      </c>
      <c r="G75" s="59">
        <v>20500</v>
      </c>
      <c r="H75" s="61" t="s">
        <v>20</v>
      </c>
      <c r="I75" s="59">
        <v>129</v>
      </c>
      <c r="J75" s="91"/>
      <c r="K75" s="91"/>
    </row>
    <row r="76" spans="1:11" ht="12.75">
      <c r="A76" s="92" t="s">
        <v>284</v>
      </c>
      <c r="B76" s="59">
        <v>1</v>
      </c>
      <c r="C76" s="59">
        <v>88</v>
      </c>
      <c r="D76" s="61" t="s">
        <v>20</v>
      </c>
      <c r="E76" s="61">
        <v>89</v>
      </c>
      <c r="F76" s="59">
        <v>4800</v>
      </c>
      <c r="G76" s="59">
        <v>14000</v>
      </c>
      <c r="H76" s="61" t="s">
        <v>20</v>
      </c>
      <c r="I76" s="59">
        <v>1237</v>
      </c>
      <c r="J76" s="91"/>
      <c r="K76" s="91"/>
    </row>
    <row r="77" spans="1:11" ht="12.75">
      <c r="A77" s="92" t="s">
        <v>285</v>
      </c>
      <c r="B77" s="61" t="s">
        <v>20</v>
      </c>
      <c r="C77" s="59">
        <v>22</v>
      </c>
      <c r="D77" s="61" t="s">
        <v>20</v>
      </c>
      <c r="E77" s="61">
        <v>22</v>
      </c>
      <c r="F77" s="61" t="s">
        <v>20</v>
      </c>
      <c r="G77" s="59">
        <v>20000</v>
      </c>
      <c r="H77" s="61" t="s">
        <v>20</v>
      </c>
      <c r="I77" s="59">
        <v>440</v>
      </c>
      <c r="J77" s="91"/>
      <c r="K77" s="91"/>
    </row>
    <row r="78" spans="1:11" ht="12.75">
      <c r="A78" s="92" t="s">
        <v>286</v>
      </c>
      <c r="B78" s="61" t="s">
        <v>20</v>
      </c>
      <c r="C78" s="59">
        <v>9</v>
      </c>
      <c r="D78" s="61" t="s">
        <v>20</v>
      </c>
      <c r="E78" s="61">
        <v>9</v>
      </c>
      <c r="F78" s="61" t="s">
        <v>20</v>
      </c>
      <c r="G78" s="59">
        <v>17500</v>
      </c>
      <c r="H78" s="61" t="s">
        <v>20</v>
      </c>
      <c r="I78" s="59">
        <v>158</v>
      </c>
      <c r="J78" s="91"/>
      <c r="K78" s="91"/>
    </row>
    <row r="79" spans="1:11" ht="12.75">
      <c r="A79" s="93" t="s">
        <v>343</v>
      </c>
      <c r="B79" s="60">
        <v>10</v>
      </c>
      <c r="C79" s="60">
        <v>278</v>
      </c>
      <c r="D79" s="60" t="s">
        <v>20</v>
      </c>
      <c r="E79" s="60">
        <v>288</v>
      </c>
      <c r="F79" s="58">
        <v>7080</v>
      </c>
      <c r="G79" s="58">
        <v>17786</v>
      </c>
      <c r="H79" s="58" t="s">
        <v>20</v>
      </c>
      <c r="I79" s="60">
        <v>5016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61" t="s">
        <v>20</v>
      </c>
      <c r="C81" s="59">
        <v>10</v>
      </c>
      <c r="D81" s="95">
        <v>4</v>
      </c>
      <c r="E81" s="61">
        <v>14</v>
      </c>
      <c r="F81" s="61" t="s">
        <v>20</v>
      </c>
      <c r="G81" s="59">
        <v>10000</v>
      </c>
      <c r="H81" s="95">
        <v>15000</v>
      </c>
      <c r="I81" s="59">
        <v>160</v>
      </c>
      <c r="J81" s="91"/>
      <c r="K81" s="91"/>
    </row>
    <row r="82" spans="1:11" ht="12.75">
      <c r="A82" s="92" t="s">
        <v>288</v>
      </c>
      <c r="B82" s="59" t="s">
        <v>20</v>
      </c>
      <c r="C82" s="59">
        <v>15</v>
      </c>
      <c r="D82" s="61" t="s">
        <v>20</v>
      </c>
      <c r="E82" s="61">
        <v>15</v>
      </c>
      <c r="F82" s="59" t="s">
        <v>20</v>
      </c>
      <c r="G82" s="59">
        <v>14000</v>
      </c>
      <c r="H82" s="61" t="s">
        <v>20</v>
      </c>
      <c r="I82" s="59">
        <v>210</v>
      </c>
      <c r="J82" s="91"/>
      <c r="K82" s="91"/>
    </row>
    <row r="83" spans="1:11" ht="12.75">
      <c r="A83" s="93" t="s">
        <v>289</v>
      </c>
      <c r="B83" s="58" t="s">
        <v>20</v>
      </c>
      <c r="C83" s="58">
        <v>25</v>
      </c>
      <c r="D83" s="96">
        <v>4</v>
      </c>
      <c r="E83" s="60">
        <v>29</v>
      </c>
      <c r="F83" s="58" t="s">
        <v>20</v>
      </c>
      <c r="G83" s="58">
        <v>12400</v>
      </c>
      <c r="H83" s="96">
        <v>15000</v>
      </c>
      <c r="I83" s="58">
        <v>370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81</v>
      </c>
      <c r="C85" s="98">
        <v>2624</v>
      </c>
      <c r="D85" s="98">
        <v>7</v>
      </c>
      <c r="E85" s="98">
        <v>2712</v>
      </c>
      <c r="F85" s="99">
        <v>7522</v>
      </c>
      <c r="G85" s="126">
        <f>((G12*C12)+(G21*C21)+(G23*C23)+(G25*C25)+(G30*C30)+(G36*C36)+(G38*C38)+(G49*C49)+(G51*C51)+(G58*C58)+(G63*C63)+(G65*C65)+(G69*E69)+(G79*C79)+(G83*C83))/C85</f>
        <v>18021.910823170732</v>
      </c>
      <c r="H85" s="99">
        <v>16571</v>
      </c>
      <c r="I85" s="98">
        <f>SUM(I12:I16,I21:I25,I30,I36:I38,I49:I51,I58,I63:I65,I69,I79,I83)</f>
        <v>48017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2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64" customWidth="1"/>
    <col min="7" max="8" width="13.574218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76"/>
      <c r="H1" s="76"/>
    </row>
    <row r="2" s="78" customFormat="1" ht="14.25"/>
    <row r="3" spans="1:6" s="78" customFormat="1" ht="15">
      <c r="A3" s="320" t="s">
        <v>36</v>
      </c>
      <c r="B3" s="320"/>
      <c r="C3" s="320"/>
      <c r="D3" s="320"/>
      <c r="E3" s="320"/>
      <c r="F3" s="320"/>
    </row>
    <row r="4" spans="1:6" s="78" customFormat="1" ht="15">
      <c r="A4" s="100"/>
      <c r="B4" s="101"/>
      <c r="C4" s="101"/>
      <c r="D4" s="101"/>
      <c r="E4" s="101"/>
      <c r="F4" s="101"/>
    </row>
    <row r="5" spans="2:6" ht="12.75">
      <c r="B5" s="102"/>
      <c r="C5" s="102"/>
      <c r="D5" s="102"/>
      <c r="E5" s="85" t="s">
        <v>10</v>
      </c>
      <c r="F5" s="102"/>
    </row>
    <row r="6" spans="1:6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</row>
    <row r="7" spans="2:6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</row>
    <row r="8" spans="1:6" ht="13.5" thickBot="1">
      <c r="A8" s="92"/>
      <c r="B8" s="102"/>
      <c r="C8" s="102"/>
      <c r="D8" s="102"/>
      <c r="E8" s="85" t="s">
        <v>19</v>
      </c>
      <c r="F8" s="102"/>
    </row>
    <row r="9" spans="1:6" ht="12.75">
      <c r="A9" s="69">
        <v>1985</v>
      </c>
      <c r="B9" s="168">
        <v>4</v>
      </c>
      <c r="C9" s="259">
        <v>208</v>
      </c>
      <c r="D9" s="168">
        <v>83</v>
      </c>
      <c r="E9" s="260">
        <v>15.35585926700564</v>
      </c>
      <c r="F9" s="261">
        <v>12747.466733980022</v>
      </c>
    </row>
    <row r="10" spans="1:6" ht="12.75">
      <c r="A10" s="71">
        <v>1986</v>
      </c>
      <c r="B10" s="169">
        <v>4</v>
      </c>
      <c r="C10" s="54">
        <v>213</v>
      </c>
      <c r="D10" s="169">
        <v>85.3</v>
      </c>
      <c r="E10" s="262">
        <v>17.964251800031253</v>
      </c>
      <c r="F10" s="263">
        <v>15325.808661786448</v>
      </c>
    </row>
    <row r="11" spans="1:6" ht="12.75">
      <c r="A11" s="71">
        <v>1987</v>
      </c>
      <c r="B11" s="169">
        <v>3.9</v>
      </c>
      <c r="C11" s="54">
        <v>206</v>
      </c>
      <c r="D11" s="169">
        <v>80.4</v>
      </c>
      <c r="E11" s="262">
        <v>19.9896625918046</v>
      </c>
      <c r="F11" s="263">
        <v>16035.002944959311</v>
      </c>
    </row>
    <row r="12" spans="1:6" ht="12.75">
      <c r="A12" s="71">
        <v>1988</v>
      </c>
      <c r="B12" s="169">
        <v>4.4</v>
      </c>
      <c r="C12" s="54">
        <v>215</v>
      </c>
      <c r="D12" s="169">
        <v>94.5</v>
      </c>
      <c r="E12" s="262">
        <v>20.47047227531163</v>
      </c>
      <c r="F12" s="263">
        <v>19340.56951907011</v>
      </c>
    </row>
    <row r="13" spans="1:6" ht="12.75">
      <c r="A13" s="71">
        <v>1989</v>
      </c>
      <c r="B13" s="169">
        <v>4.1</v>
      </c>
      <c r="C13" s="54">
        <v>213</v>
      </c>
      <c r="D13" s="169">
        <v>87.9</v>
      </c>
      <c r="E13" s="262">
        <v>21.53426370007092</v>
      </c>
      <c r="F13" s="263">
        <v>18928.617792362336</v>
      </c>
    </row>
    <row r="14" spans="1:6" ht="12.75">
      <c r="A14" s="71">
        <v>1990</v>
      </c>
      <c r="B14" s="169">
        <v>4.1</v>
      </c>
      <c r="C14" s="54">
        <v>219.268292682927</v>
      </c>
      <c r="D14" s="169">
        <v>89.9</v>
      </c>
      <c r="E14" s="262">
        <v>23.41543158679216</v>
      </c>
      <c r="F14" s="263">
        <v>21050.47299652615</v>
      </c>
    </row>
    <row r="15" spans="1:6" ht="12.75">
      <c r="A15" s="71">
        <v>1991</v>
      </c>
      <c r="B15" s="169">
        <v>4.3</v>
      </c>
      <c r="C15" s="54">
        <v>221</v>
      </c>
      <c r="D15" s="169">
        <v>95.2</v>
      </c>
      <c r="E15" s="262">
        <v>25.416801894390154</v>
      </c>
      <c r="F15" s="263">
        <v>24196.747322491075</v>
      </c>
    </row>
    <row r="16" spans="1:6" ht="12.75">
      <c r="A16" s="71">
        <v>1992</v>
      </c>
      <c r="B16" s="169">
        <v>4.1</v>
      </c>
      <c r="C16" s="54">
        <v>220.4067044614247</v>
      </c>
      <c r="D16" s="169">
        <v>89.4</v>
      </c>
      <c r="E16" s="262">
        <v>22.8023992403207</v>
      </c>
      <c r="F16" s="263">
        <v>20385.344920846703</v>
      </c>
    </row>
    <row r="17" spans="1:6" ht="12.75">
      <c r="A17" s="113">
        <v>1993</v>
      </c>
      <c r="B17" s="170">
        <v>3.3</v>
      </c>
      <c r="C17" s="53">
        <v>212.72727272727275</v>
      </c>
      <c r="D17" s="170">
        <v>70.2</v>
      </c>
      <c r="E17" s="264">
        <v>23.10290529251259</v>
      </c>
      <c r="F17" s="263">
        <v>16218.239515343837</v>
      </c>
    </row>
    <row r="18" spans="1:6" ht="12.75">
      <c r="A18" s="113">
        <v>1994</v>
      </c>
      <c r="B18" s="170">
        <v>2.888</v>
      </c>
      <c r="C18" s="53">
        <v>208.90927977839334</v>
      </c>
      <c r="D18" s="170">
        <v>60.333</v>
      </c>
      <c r="E18" s="264">
        <v>22.06315435192865</v>
      </c>
      <c r="F18" s="263">
        <v>13311.362915149111</v>
      </c>
    </row>
    <row r="19" spans="1:6" ht="12.75">
      <c r="A19" s="113">
        <v>1995</v>
      </c>
      <c r="B19" s="170">
        <v>2.693</v>
      </c>
      <c r="C19" s="53">
        <v>201.6784255477163</v>
      </c>
      <c r="D19" s="170">
        <v>54.312</v>
      </c>
      <c r="E19" s="264">
        <v>22.069164472972485</v>
      </c>
      <c r="F19" s="263">
        <v>11986.204608560814</v>
      </c>
    </row>
    <row r="20" spans="1:6" ht="12.75">
      <c r="A20" s="113">
        <v>1996</v>
      </c>
      <c r="B20" s="148">
        <v>2.59</v>
      </c>
      <c r="C20" s="53">
        <v>219.1776061776062</v>
      </c>
      <c r="D20" s="148">
        <v>56.767</v>
      </c>
      <c r="E20" s="265">
        <v>23.175026745038647</v>
      </c>
      <c r="F20" s="263">
        <v>13155.76743235609</v>
      </c>
    </row>
    <row r="21" spans="1:6" ht="12.75">
      <c r="A21" s="113">
        <v>1997</v>
      </c>
      <c r="B21" s="148">
        <v>2.5</v>
      </c>
      <c r="C21" s="53">
        <v>230.4</v>
      </c>
      <c r="D21" s="148">
        <v>57.6</v>
      </c>
      <c r="E21" s="265">
        <v>25.008113663409183</v>
      </c>
      <c r="F21" s="263">
        <v>14404.673470123687</v>
      </c>
    </row>
    <row r="22" spans="1:6" ht="12.75">
      <c r="A22" s="113">
        <v>1998</v>
      </c>
      <c r="B22" s="148">
        <v>2.4</v>
      </c>
      <c r="C22" s="53">
        <v>249.58333333333334</v>
      </c>
      <c r="D22" s="148">
        <v>59.9</v>
      </c>
      <c r="E22" s="265">
        <v>23.914271633430698</v>
      </c>
      <c r="F22" s="263">
        <v>14324.648708424986</v>
      </c>
    </row>
    <row r="23" spans="1:6" ht="12.75">
      <c r="A23" s="113">
        <v>1999</v>
      </c>
      <c r="B23" s="148">
        <v>2.3</v>
      </c>
      <c r="C23" s="53">
        <f>D23/B23*10</f>
        <v>246.08695652173913</v>
      </c>
      <c r="D23" s="148">
        <v>56.6</v>
      </c>
      <c r="E23" s="265">
        <v>27.484283533470364</v>
      </c>
      <c r="F23" s="263">
        <f>D23*E23*10</f>
        <v>15556.104479944226</v>
      </c>
    </row>
    <row r="24" spans="1:6" ht="12.75">
      <c r="A24" s="113">
        <v>2000</v>
      </c>
      <c r="B24" s="148">
        <v>2.6</v>
      </c>
      <c r="C24" s="53">
        <v>277.30769230769226</v>
      </c>
      <c r="D24" s="148">
        <v>72.1</v>
      </c>
      <c r="E24" s="265">
        <v>29.08</v>
      </c>
      <c r="F24" s="263">
        <v>20966.68</v>
      </c>
    </row>
    <row r="25" spans="1:6" ht="13.5" thickBot="1">
      <c r="A25" s="73">
        <v>2001</v>
      </c>
      <c r="B25" s="150">
        <v>2.698</v>
      </c>
      <c r="C25" s="62">
        <f>D25/B25*10</f>
        <v>279.9518161601186</v>
      </c>
      <c r="D25" s="150">
        <v>75.531</v>
      </c>
      <c r="E25" s="195">
        <v>33.49440457730818</v>
      </c>
      <c r="F25" s="266">
        <f>D25*E25*10</f>
        <v>25298.658721286643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7414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309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18</v>
      </c>
      <c r="C8" s="89">
        <v>3</v>
      </c>
      <c r="D8" s="125">
        <v>2</v>
      </c>
      <c r="E8" s="90">
        <v>23</v>
      </c>
      <c r="F8" s="89">
        <v>15000</v>
      </c>
      <c r="G8" s="89">
        <v>16000</v>
      </c>
      <c r="H8" s="125">
        <v>20000</v>
      </c>
      <c r="I8" s="89">
        <v>358</v>
      </c>
      <c r="J8" s="91"/>
      <c r="K8" s="91"/>
    </row>
    <row r="9" spans="1:11" ht="12.75">
      <c r="A9" s="92" t="s">
        <v>235</v>
      </c>
      <c r="B9" s="59">
        <v>11</v>
      </c>
      <c r="C9" s="59">
        <v>3</v>
      </c>
      <c r="D9" s="61" t="s">
        <v>20</v>
      </c>
      <c r="E9" s="61">
        <v>14</v>
      </c>
      <c r="F9" s="59">
        <v>13000</v>
      </c>
      <c r="G9" s="59">
        <v>15000</v>
      </c>
      <c r="H9" s="61" t="s">
        <v>20</v>
      </c>
      <c r="I9" s="59">
        <v>188</v>
      </c>
      <c r="J9" s="91"/>
      <c r="K9" s="91"/>
    </row>
    <row r="10" spans="1:11" ht="12.75">
      <c r="A10" s="92" t="s">
        <v>236</v>
      </c>
      <c r="B10" s="61" t="s">
        <v>20</v>
      </c>
      <c r="C10" s="61">
        <v>23</v>
      </c>
      <c r="D10" s="61" t="s">
        <v>20</v>
      </c>
      <c r="E10" s="61">
        <v>23</v>
      </c>
      <c r="F10" s="59" t="s">
        <v>20</v>
      </c>
      <c r="G10" s="59">
        <v>15000</v>
      </c>
      <c r="H10" s="61" t="s">
        <v>20</v>
      </c>
      <c r="I10" s="61">
        <v>345</v>
      </c>
      <c r="J10" s="91"/>
      <c r="K10" s="91"/>
    </row>
    <row r="11" spans="1:11" ht="12.75">
      <c r="A11" s="92" t="s">
        <v>237</v>
      </c>
      <c r="B11" s="59" t="s">
        <v>20</v>
      </c>
      <c r="C11" s="59">
        <v>5</v>
      </c>
      <c r="D11" s="61" t="s">
        <v>20</v>
      </c>
      <c r="E11" s="61">
        <v>5</v>
      </c>
      <c r="F11" s="59">
        <v>15000</v>
      </c>
      <c r="G11" s="59">
        <v>26000</v>
      </c>
      <c r="H11" s="95">
        <v>20000</v>
      </c>
      <c r="I11" s="59">
        <v>130</v>
      </c>
      <c r="J11" s="91"/>
      <c r="K11" s="91"/>
    </row>
    <row r="12" spans="1:11" ht="12.75">
      <c r="A12" s="93" t="s">
        <v>238</v>
      </c>
      <c r="B12" s="60">
        <v>29</v>
      </c>
      <c r="C12" s="60">
        <v>34</v>
      </c>
      <c r="D12" s="96">
        <v>2</v>
      </c>
      <c r="E12" s="60">
        <v>65</v>
      </c>
      <c r="F12" s="58">
        <v>14241</v>
      </c>
      <c r="G12" s="58">
        <v>16706</v>
      </c>
      <c r="H12" s="96">
        <v>20000</v>
      </c>
      <c r="I12" s="60">
        <v>1021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7</v>
      </c>
      <c r="C14" s="60" t="s">
        <v>20</v>
      </c>
      <c r="D14" s="60" t="s">
        <v>20</v>
      </c>
      <c r="E14" s="60">
        <v>7</v>
      </c>
      <c r="F14" s="58">
        <v>20000</v>
      </c>
      <c r="G14" s="60" t="s">
        <v>20</v>
      </c>
      <c r="H14" s="60" t="s">
        <v>20</v>
      </c>
      <c r="I14" s="58">
        <v>140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9</v>
      </c>
      <c r="C16" s="60" t="s">
        <v>20</v>
      </c>
      <c r="D16" s="60" t="s">
        <v>20</v>
      </c>
      <c r="E16" s="60">
        <v>9</v>
      </c>
      <c r="F16" s="58">
        <v>16000</v>
      </c>
      <c r="G16" s="58" t="s">
        <v>20</v>
      </c>
      <c r="H16" s="60" t="s">
        <v>20</v>
      </c>
      <c r="I16" s="60">
        <v>144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10</v>
      </c>
      <c r="D18" s="95">
        <v>2</v>
      </c>
      <c r="E18" s="61">
        <v>12</v>
      </c>
      <c r="F18" s="59" t="s">
        <v>20</v>
      </c>
      <c r="G18" s="59">
        <v>22000</v>
      </c>
      <c r="H18" s="95">
        <v>34000</v>
      </c>
      <c r="I18" s="59">
        <v>288</v>
      </c>
      <c r="J18" s="91"/>
      <c r="K18" s="91"/>
    </row>
    <row r="19" spans="1:11" ht="12.75">
      <c r="A19" s="92" t="s">
        <v>242</v>
      </c>
      <c r="B19" s="59">
        <v>16</v>
      </c>
      <c r="C19" s="95">
        <v>9</v>
      </c>
      <c r="D19" s="95">
        <v>3</v>
      </c>
      <c r="E19" s="61">
        <v>28</v>
      </c>
      <c r="F19" s="59">
        <v>16000</v>
      </c>
      <c r="G19" s="95">
        <v>23000</v>
      </c>
      <c r="H19" s="61" t="s">
        <v>20</v>
      </c>
      <c r="I19" s="59">
        <v>463</v>
      </c>
      <c r="J19" s="91"/>
      <c r="K19" s="91"/>
    </row>
    <row r="20" spans="1:11" ht="12.75">
      <c r="A20" s="92" t="s">
        <v>243</v>
      </c>
      <c r="B20" s="59">
        <v>20</v>
      </c>
      <c r="C20" s="59">
        <v>40</v>
      </c>
      <c r="D20" s="95">
        <v>2</v>
      </c>
      <c r="E20" s="61">
        <v>62</v>
      </c>
      <c r="F20" s="59">
        <v>15000</v>
      </c>
      <c r="G20" s="59">
        <v>22000</v>
      </c>
      <c r="H20" s="95">
        <v>38000</v>
      </c>
      <c r="I20" s="59">
        <v>1256</v>
      </c>
      <c r="J20" s="91"/>
      <c r="K20" s="91"/>
    </row>
    <row r="21" spans="1:11" ht="12.75">
      <c r="A21" s="93" t="s">
        <v>340</v>
      </c>
      <c r="B21" s="60">
        <v>36</v>
      </c>
      <c r="C21" s="60">
        <v>59</v>
      </c>
      <c r="D21" s="96">
        <v>7</v>
      </c>
      <c r="E21" s="60">
        <v>102</v>
      </c>
      <c r="F21" s="58">
        <v>15444</v>
      </c>
      <c r="G21" s="58">
        <v>22153</v>
      </c>
      <c r="H21" s="96">
        <v>20571</v>
      </c>
      <c r="I21" s="60">
        <v>2007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78</v>
      </c>
      <c r="D23" s="96">
        <v>6</v>
      </c>
      <c r="E23" s="60">
        <v>84</v>
      </c>
      <c r="F23" s="60" t="s">
        <v>20</v>
      </c>
      <c r="G23" s="58">
        <v>58320</v>
      </c>
      <c r="H23" s="96">
        <v>90000</v>
      </c>
      <c r="I23" s="58">
        <v>5089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48</v>
      </c>
      <c r="D25" s="96">
        <v>6</v>
      </c>
      <c r="E25" s="60">
        <v>54</v>
      </c>
      <c r="F25" s="60" t="s">
        <v>20</v>
      </c>
      <c r="G25" s="58">
        <v>27500</v>
      </c>
      <c r="H25" s="96">
        <v>130000</v>
      </c>
      <c r="I25" s="58">
        <v>2100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 t="s">
        <v>20</v>
      </c>
      <c r="D27" s="61" t="s">
        <v>20</v>
      </c>
      <c r="E27" s="61" t="s">
        <v>20</v>
      </c>
      <c r="F27" s="61" t="s">
        <v>20</v>
      </c>
      <c r="G27" s="59" t="s">
        <v>20</v>
      </c>
      <c r="H27" s="61" t="s">
        <v>20</v>
      </c>
      <c r="I27" s="61" t="s">
        <v>20</v>
      </c>
      <c r="J27" s="91"/>
      <c r="K27" s="91"/>
    </row>
    <row r="28" spans="1:11" ht="12.75">
      <c r="A28" s="92" t="s">
        <v>247</v>
      </c>
      <c r="B28" s="61" t="s">
        <v>20</v>
      </c>
      <c r="C28" s="61">
        <v>2</v>
      </c>
      <c r="D28" s="61" t="s">
        <v>20</v>
      </c>
      <c r="E28" s="61">
        <v>2</v>
      </c>
      <c r="F28" s="61" t="s">
        <v>20</v>
      </c>
      <c r="G28" s="59">
        <v>18000</v>
      </c>
      <c r="H28" s="61" t="s">
        <v>20</v>
      </c>
      <c r="I28" s="61">
        <v>36</v>
      </c>
      <c r="J28" s="91"/>
      <c r="K28" s="91"/>
    </row>
    <row r="29" spans="1:11" ht="12.75">
      <c r="A29" s="92" t="s">
        <v>248</v>
      </c>
      <c r="B29" s="61" t="s">
        <v>20</v>
      </c>
      <c r="C29" s="59">
        <v>288</v>
      </c>
      <c r="D29" s="95">
        <v>48</v>
      </c>
      <c r="E29" s="61">
        <v>336</v>
      </c>
      <c r="F29" s="61" t="s">
        <v>20</v>
      </c>
      <c r="G29" s="59">
        <v>47000</v>
      </c>
      <c r="H29" s="95">
        <v>50000</v>
      </c>
      <c r="I29" s="59">
        <v>15936</v>
      </c>
      <c r="J29" s="91"/>
      <c r="K29" s="91"/>
    </row>
    <row r="30" spans="1:11" ht="12.75">
      <c r="A30" s="93" t="s">
        <v>341</v>
      </c>
      <c r="B30" s="60" t="s">
        <v>20</v>
      </c>
      <c r="C30" s="60">
        <v>290</v>
      </c>
      <c r="D30" s="96">
        <v>48</v>
      </c>
      <c r="E30" s="60">
        <v>338</v>
      </c>
      <c r="F30" s="60" t="s">
        <v>20</v>
      </c>
      <c r="G30" s="58">
        <v>46800</v>
      </c>
      <c r="H30" s="96">
        <v>50000</v>
      </c>
      <c r="I30" s="60">
        <v>15972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20</v>
      </c>
      <c r="C32" s="94">
        <v>274</v>
      </c>
      <c r="D32" s="61" t="s">
        <v>20</v>
      </c>
      <c r="E32" s="61">
        <v>294</v>
      </c>
      <c r="F32" s="94">
        <v>7994</v>
      </c>
      <c r="G32" s="94">
        <v>20309</v>
      </c>
      <c r="H32" s="61" t="s">
        <v>20</v>
      </c>
      <c r="I32" s="59">
        <v>5724</v>
      </c>
      <c r="J32" s="91"/>
      <c r="K32" s="91"/>
    </row>
    <row r="33" spans="1:11" ht="12.75">
      <c r="A33" s="92" t="s">
        <v>250</v>
      </c>
      <c r="B33" s="94" t="s">
        <v>20</v>
      </c>
      <c r="C33" s="94">
        <v>20</v>
      </c>
      <c r="D33" s="61" t="s">
        <v>20</v>
      </c>
      <c r="E33" s="61">
        <v>20</v>
      </c>
      <c r="F33" s="94" t="s">
        <v>20</v>
      </c>
      <c r="G33" s="94">
        <v>23950</v>
      </c>
      <c r="H33" s="61" t="s">
        <v>20</v>
      </c>
      <c r="I33" s="59">
        <v>479</v>
      </c>
      <c r="J33" s="91"/>
      <c r="K33" s="91"/>
    </row>
    <row r="34" spans="1:11" ht="12.75">
      <c r="A34" s="92" t="s">
        <v>251</v>
      </c>
      <c r="B34" s="94" t="s">
        <v>20</v>
      </c>
      <c r="C34" s="94">
        <v>66</v>
      </c>
      <c r="D34" s="61" t="s">
        <v>20</v>
      </c>
      <c r="E34" s="61">
        <v>66</v>
      </c>
      <c r="F34" s="94" t="s">
        <v>20</v>
      </c>
      <c r="G34" s="94">
        <v>22227</v>
      </c>
      <c r="H34" s="61" t="s">
        <v>20</v>
      </c>
      <c r="I34" s="59">
        <v>1467</v>
      </c>
      <c r="J34" s="91"/>
      <c r="K34" s="91"/>
    </row>
    <row r="35" spans="1:11" ht="12.75">
      <c r="A35" s="92" t="s">
        <v>252</v>
      </c>
      <c r="B35" s="94">
        <v>7</v>
      </c>
      <c r="C35" s="94">
        <v>81</v>
      </c>
      <c r="D35" s="61" t="s">
        <v>20</v>
      </c>
      <c r="E35" s="61">
        <v>88</v>
      </c>
      <c r="F35" s="94">
        <v>7857</v>
      </c>
      <c r="G35" s="94">
        <v>22823</v>
      </c>
      <c r="H35" s="61" t="s">
        <v>20</v>
      </c>
      <c r="I35" s="59">
        <v>1904</v>
      </c>
      <c r="J35" s="91"/>
      <c r="K35" s="91"/>
    </row>
    <row r="36" spans="1:11" ht="12.75">
      <c r="A36" s="93" t="s">
        <v>253</v>
      </c>
      <c r="B36" s="60">
        <v>27</v>
      </c>
      <c r="C36" s="60">
        <v>441</v>
      </c>
      <c r="D36" s="60" t="s">
        <v>20</v>
      </c>
      <c r="E36" s="60">
        <v>468</v>
      </c>
      <c r="F36" s="58">
        <v>7958</v>
      </c>
      <c r="G36" s="58">
        <v>21223</v>
      </c>
      <c r="H36" s="60" t="s">
        <v>20</v>
      </c>
      <c r="I36" s="60">
        <v>9574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 t="s">
        <v>20</v>
      </c>
      <c r="C38" s="58">
        <v>65</v>
      </c>
      <c r="D38" s="60" t="s">
        <v>20</v>
      </c>
      <c r="E38" s="60">
        <v>65</v>
      </c>
      <c r="F38" s="58">
        <v>8000</v>
      </c>
      <c r="G38" s="58">
        <v>23000</v>
      </c>
      <c r="H38" s="60" t="s">
        <v>20</v>
      </c>
      <c r="I38" s="58">
        <v>1495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1</v>
      </c>
      <c r="D40" s="61" t="s">
        <v>20</v>
      </c>
      <c r="E40" s="61">
        <v>1</v>
      </c>
      <c r="F40" s="61" t="s">
        <v>20</v>
      </c>
      <c r="G40" s="59">
        <v>17000</v>
      </c>
      <c r="H40" s="61" t="s">
        <v>20</v>
      </c>
      <c r="I40" s="59">
        <v>17</v>
      </c>
      <c r="J40" s="91"/>
      <c r="K40" s="91"/>
    </row>
    <row r="41" spans="1:11" ht="12.75">
      <c r="A41" s="92" t="s">
        <v>256</v>
      </c>
      <c r="B41" s="59" t="s">
        <v>20</v>
      </c>
      <c r="C41" s="59">
        <v>2</v>
      </c>
      <c r="D41" s="61" t="s">
        <v>20</v>
      </c>
      <c r="E41" s="61">
        <v>2</v>
      </c>
      <c r="F41" s="59" t="s">
        <v>20</v>
      </c>
      <c r="G41" s="59">
        <v>15000</v>
      </c>
      <c r="H41" s="61" t="s">
        <v>20</v>
      </c>
      <c r="I41" s="59">
        <v>30</v>
      </c>
      <c r="J41" s="91"/>
      <c r="K41" s="91"/>
    </row>
    <row r="42" spans="1:11" ht="12.75">
      <c r="A42" s="92" t="s">
        <v>257</v>
      </c>
      <c r="B42" s="59" t="s">
        <v>20</v>
      </c>
      <c r="C42" s="59">
        <v>4</v>
      </c>
      <c r="D42" s="95">
        <v>2</v>
      </c>
      <c r="E42" s="61">
        <v>6</v>
      </c>
      <c r="F42" s="59" t="s">
        <v>20</v>
      </c>
      <c r="G42" s="59">
        <v>18000</v>
      </c>
      <c r="H42" s="95">
        <v>25000</v>
      </c>
      <c r="I42" s="59">
        <v>122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61" t="s">
        <v>20</v>
      </c>
      <c r="E43" s="61" t="s">
        <v>20</v>
      </c>
      <c r="F43" s="61" t="s">
        <v>20</v>
      </c>
      <c r="G43" s="59" t="s">
        <v>20</v>
      </c>
      <c r="H43" s="61" t="s">
        <v>20</v>
      </c>
      <c r="I43" s="59" t="s">
        <v>20</v>
      </c>
      <c r="J43" s="91"/>
      <c r="K43" s="91"/>
    </row>
    <row r="44" spans="1:11" ht="12.75">
      <c r="A44" s="92" t="s">
        <v>259</v>
      </c>
      <c r="B44" s="59" t="s">
        <v>20</v>
      </c>
      <c r="C44" s="59">
        <v>8</v>
      </c>
      <c r="D44" s="95">
        <v>1</v>
      </c>
      <c r="E44" s="61">
        <v>9</v>
      </c>
      <c r="F44" s="59" t="s">
        <v>20</v>
      </c>
      <c r="G44" s="59">
        <v>14000</v>
      </c>
      <c r="H44" s="95">
        <v>25000</v>
      </c>
      <c r="I44" s="59">
        <v>137</v>
      </c>
      <c r="J44" s="91"/>
      <c r="K44" s="91"/>
    </row>
    <row r="45" spans="1:11" ht="12.75">
      <c r="A45" s="92" t="s">
        <v>260</v>
      </c>
      <c r="B45" s="61" t="s">
        <v>20</v>
      </c>
      <c r="C45" s="59">
        <v>1</v>
      </c>
      <c r="D45" s="61" t="s">
        <v>20</v>
      </c>
      <c r="E45" s="61">
        <v>1</v>
      </c>
      <c r="F45" s="61" t="s">
        <v>20</v>
      </c>
      <c r="G45" s="59">
        <v>20000</v>
      </c>
      <c r="H45" s="61" t="s">
        <v>20</v>
      </c>
      <c r="I45" s="59">
        <v>20</v>
      </c>
      <c r="J45" s="91"/>
      <c r="K45" s="91"/>
    </row>
    <row r="46" spans="1:11" ht="12.75">
      <c r="A46" s="92" t="s">
        <v>261</v>
      </c>
      <c r="B46" s="59" t="s">
        <v>20</v>
      </c>
      <c r="C46" s="59">
        <v>2</v>
      </c>
      <c r="D46" s="61" t="s">
        <v>20</v>
      </c>
      <c r="E46" s="61">
        <v>2</v>
      </c>
      <c r="F46" s="59" t="s">
        <v>20</v>
      </c>
      <c r="G46" s="59">
        <v>8000</v>
      </c>
      <c r="H46" s="61" t="s">
        <v>20</v>
      </c>
      <c r="I46" s="59">
        <v>16</v>
      </c>
      <c r="J46" s="91"/>
      <c r="K46" s="91"/>
    </row>
    <row r="47" spans="1:11" ht="12.75">
      <c r="A47" s="92" t="s">
        <v>262</v>
      </c>
      <c r="B47" s="61" t="s">
        <v>20</v>
      </c>
      <c r="C47" s="59">
        <v>4</v>
      </c>
      <c r="D47" s="95">
        <v>4</v>
      </c>
      <c r="E47" s="61">
        <v>8</v>
      </c>
      <c r="F47" s="61" t="s">
        <v>20</v>
      </c>
      <c r="G47" s="59">
        <v>18000</v>
      </c>
      <c r="H47" s="95">
        <v>45000</v>
      </c>
      <c r="I47" s="59">
        <v>252</v>
      </c>
      <c r="J47" s="91"/>
      <c r="K47" s="91"/>
    </row>
    <row r="48" spans="1:11" ht="12.75">
      <c r="A48" s="92" t="s">
        <v>263</v>
      </c>
      <c r="B48" s="59" t="s">
        <v>20</v>
      </c>
      <c r="C48" s="59">
        <v>4</v>
      </c>
      <c r="D48" s="61" t="s">
        <v>20</v>
      </c>
      <c r="E48" s="61">
        <v>4</v>
      </c>
      <c r="F48" s="59" t="s">
        <v>20</v>
      </c>
      <c r="G48" s="59">
        <v>20000</v>
      </c>
      <c r="H48" s="61" t="s">
        <v>20</v>
      </c>
      <c r="I48" s="59">
        <v>80</v>
      </c>
      <c r="J48" s="91"/>
      <c r="K48" s="91"/>
    </row>
    <row r="49" spans="1:11" ht="12.75">
      <c r="A49" s="93" t="s">
        <v>342</v>
      </c>
      <c r="B49" s="60" t="s">
        <v>20</v>
      </c>
      <c r="C49" s="60">
        <v>26</v>
      </c>
      <c r="D49" s="96">
        <v>7</v>
      </c>
      <c r="E49" s="60">
        <v>33</v>
      </c>
      <c r="F49" s="58" t="s">
        <v>20</v>
      </c>
      <c r="G49" s="58">
        <v>16115</v>
      </c>
      <c r="H49" s="96">
        <v>36429</v>
      </c>
      <c r="I49" s="60">
        <v>674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190</v>
      </c>
      <c r="D51" s="60" t="s">
        <v>20</v>
      </c>
      <c r="E51" s="60">
        <v>190</v>
      </c>
      <c r="F51" s="60" t="s">
        <v>20</v>
      </c>
      <c r="G51" s="58">
        <v>42000</v>
      </c>
      <c r="H51" s="60" t="s">
        <v>20</v>
      </c>
      <c r="I51" s="58">
        <v>7980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95">
        <v>1</v>
      </c>
      <c r="C53" s="59">
        <v>36</v>
      </c>
      <c r="D53" s="61" t="s">
        <v>20</v>
      </c>
      <c r="E53" s="61">
        <v>37</v>
      </c>
      <c r="F53" s="95">
        <v>4500</v>
      </c>
      <c r="G53" s="59">
        <v>12500</v>
      </c>
      <c r="H53" s="61" t="s">
        <v>20</v>
      </c>
      <c r="I53" s="59">
        <v>455</v>
      </c>
      <c r="J53" s="91"/>
      <c r="K53" s="91"/>
    </row>
    <row r="54" spans="1:11" ht="12.75">
      <c r="A54" s="92" t="s">
        <v>266</v>
      </c>
      <c r="B54" s="61" t="s">
        <v>20</v>
      </c>
      <c r="C54" s="59">
        <v>36</v>
      </c>
      <c r="D54" s="61" t="s">
        <v>20</v>
      </c>
      <c r="E54" s="61">
        <v>36</v>
      </c>
      <c r="F54" s="61" t="s">
        <v>20</v>
      </c>
      <c r="G54" s="59">
        <v>19000</v>
      </c>
      <c r="H54" s="61" t="s">
        <v>20</v>
      </c>
      <c r="I54" s="59">
        <v>684</v>
      </c>
      <c r="J54" s="91"/>
      <c r="K54" s="91"/>
    </row>
    <row r="55" spans="1:11" ht="12.75">
      <c r="A55" s="92" t="s">
        <v>267</v>
      </c>
      <c r="B55" s="61" t="s">
        <v>20</v>
      </c>
      <c r="C55" s="59">
        <v>1</v>
      </c>
      <c r="D55" s="61" t="s">
        <v>20</v>
      </c>
      <c r="E55" s="61">
        <v>1</v>
      </c>
      <c r="F55" s="61" t="s">
        <v>20</v>
      </c>
      <c r="G55" s="59">
        <v>18000</v>
      </c>
      <c r="H55" s="61" t="s">
        <v>20</v>
      </c>
      <c r="I55" s="59">
        <v>18</v>
      </c>
      <c r="J55" s="91"/>
      <c r="K55" s="91"/>
    </row>
    <row r="56" spans="1:11" ht="12.75">
      <c r="A56" s="92" t="s">
        <v>268</v>
      </c>
      <c r="B56" s="61" t="s">
        <v>20</v>
      </c>
      <c r="C56" s="59">
        <v>14</v>
      </c>
      <c r="D56" s="61" t="s">
        <v>20</v>
      </c>
      <c r="E56" s="61">
        <v>14</v>
      </c>
      <c r="F56" s="61" t="s">
        <v>20</v>
      </c>
      <c r="G56" s="59">
        <v>22600</v>
      </c>
      <c r="H56" s="61" t="s">
        <v>20</v>
      </c>
      <c r="I56" s="59">
        <v>316</v>
      </c>
      <c r="J56" s="91"/>
      <c r="K56" s="91"/>
    </row>
    <row r="57" spans="1:11" ht="12.75">
      <c r="A57" s="92" t="s">
        <v>269</v>
      </c>
      <c r="B57" s="61" t="s">
        <v>20</v>
      </c>
      <c r="C57" s="59">
        <v>54</v>
      </c>
      <c r="D57" s="61" t="s">
        <v>20</v>
      </c>
      <c r="E57" s="61">
        <v>54</v>
      </c>
      <c r="F57" s="61" t="s">
        <v>20</v>
      </c>
      <c r="G57" s="59">
        <v>21000</v>
      </c>
      <c r="H57" s="61" t="s">
        <v>20</v>
      </c>
      <c r="I57" s="59">
        <v>1134</v>
      </c>
      <c r="J57" s="91"/>
      <c r="K57" s="91"/>
    </row>
    <row r="58" spans="1:11" ht="12.75">
      <c r="A58" s="93" t="s">
        <v>270</v>
      </c>
      <c r="B58" s="96">
        <v>1</v>
      </c>
      <c r="C58" s="60">
        <v>141</v>
      </c>
      <c r="D58" s="60" t="s">
        <v>20</v>
      </c>
      <c r="E58" s="60">
        <v>142</v>
      </c>
      <c r="F58" s="96">
        <v>4500</v>
      </c>
      <c r="G58" s="58">
        <v>18457</v>
      </c>
      <c r="H58" s="60" t="s">
        <v>20</v>
      </c>
      <c r="I58" s="60">
        <v>2607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78</v>
      </c>
      <c r="D60" s="59" t="s">
        <v>20</v>
      </c>
      <c r="E60" s="61">
        <v>78</v>
      </c>
      <c r="F60" s="61" t="s">
        <v>20</v>
      </c>
      <c r="G60" s="59">
        <v>23000</v>
      </c>
      <c r="H60" s="59" t="s">
        <v>20</v>
      </c>
      <c r="I60" s="59">
        <v>1794</v>
      </c>
      <c r="J60" s="91"/>
      <c r="K60" s="91"/>
    </row>
    <row r="61" spans="1:11" ht="12.75">
      <c r="A61" s="92" t="s">
        <v>272</v>
      </c>
      <c r="B61" s="59" t="s">
        <v>20</v>
      </c>
      <c r="C61" s="59">
        <v>50</v>
      </c>
      <c r="D61" s="61" t="s">
        <v>20</v>
      </c>
      <c r="E61" s="61">
        <v>50</v>
      </c>
      <c r="F61" s="59" t="s">
        <v>20</v>
      </c>
      <c r="G61" s="59">
        <v>24000</v>
      </c>
      <c r="H61" s="61" t="s">
        <v>20</v>
      </c>
      <c r="I61" s="59">
        <v>1200</v>
      </c>
      <c r="J61" s="91"/>
      <c r="K61" s="91"/>
    </row>
    <row r="62" spans="1:11" ht="12.75">
      <c r="A62" s="92" t="s">
        <v>273</v>
      </c>
      <c r="B62" s="61" t="s">
        <v>20</v>
      </c>
      <c r="C62" s="59">
        <v>198</v>
      </c>
      <c r="D62" s="61" t="s">
        <v>20</v>
      </c>
      <c r="E62" s="61">
        <v>198</v>
      </c>
      <c r="F62" s="61" t="s">
        <v>20</v>
      </c>
      <c r="G62" s="59">
        <v>22000</v>
      </c>
      <c r="H62" s="61" t="s">
        <v>20</v>
      </c>
      <c r="I62" s="59">
        <v>4356</v>
      </c>
      <c r="J62" s="91"/>
      <c r="K62" s="91"/>
    </row>
    <row r="63" spans="1:11" ht="12.75">
      <c r="A63" s="93" t="s">
        <v>274</v>
      </c>
      <c r="B63" s="60" t="s">
        <v>20</v>
      </c>
      <c r="C63" s="60">
        <v>326</v>
      </c>
      <c r="D63" s="60" t="s">
        <v>20</v>
      </c>
      <c r="E63" s="60">
        <v>326</v>
      </c>
      <c r="F63" s="58" t="s">
        <v>20</v>
      </c>
      <c r="G63" s="58">
        <v>22546</v>
      </c>
      <c r="H63" s="58" t="s">
        <v>20</v>
      </c>
      <c r="I63" s="60">
        <v>7350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52</v>
      </c>
      <c r="D65" s="60" t="s">
        <v>20</v>
      </c>
      <c r="E65" s="60">
        <v>52</v>
      </c>
      <c r="F65" s="60" t="s">
        <v>20</v>
      </c>
      <c r="G65" s="58">
        <v>29256</v>
      </c>
      <c r="H65" s="60" t="s">
        <v>20</v>
      </c>
      <c r="I65" s="58">
        <v>1521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170</v>
      </c>
      <c r="D67" s="61" t="s">
        <v>20</v>
      </c>
      <c r="E67" s="61">
        <v>170</v>
      </c>
      <c r="F67" s="61" t="s">
        <v>20</v>
      </c>
      <c r="G67" s="59">
        <v>25000</v>
      </c>
      <c r="H67" s="61" t="s">
        <v>20</v>
      </c>
      <c r="I67" s="59">
        <v>4250</v>
      </c>
      <c r="J67" s="91"/>
      <c r="K67" s="91"/>
    </row>
    <row r="68" spans="1:11" ht="12.75">
      <c r="A68" s="92" t="s">
        <v>277</v>
      </c>
      <c r="B68" s="61" t="s">
        <v>20</v>
      </c>
      <c r="C68" s="59">
        <v>30</v>
      </c>
      <c r="D68" s="61" t="s">
        <v>20</v>
      </c>
      <c r="E68" s="61">
        <v>30</v>
      </c>
      <c r="F68" s="61" t="s">
        <v>20</v>
      </c>
      <c r="G68" s="59">
        <v>25000</v>
      </c>
      <c r="H68" s="61" t="s">
        <v>20</v>
      </c>
      <c r="I68" s="59">
        <v>750</v>
      </c>
      <c r="J68" s="91"/>
      <c r="K68" s="91"/>
    </row>
    <row r="69" spans="1:11" ht="12.75">
      <c r="A69" s="93" t="s">
        <v>278</v>
      </c>
      <c r="B69" s="60" t="s">
        <v>20</v>
      </c>
      <c r="C69" s="60">
        <v>200</v>
      </c>
      <c r="D69" s="60" t="s">
        <v>20</v>
      </c>
      <c r="E69" s="60">
        <v>200</v>
      </c>
      <c r="F69" s="60" t="s">
        <v>20</v>
      </c>
      <c r="G69" s="58">
        <v>25000</v>
      </c>
      <c r="H69" s="60" t="s">
        <v>20</v>
      </c>
      <c r="I69" s="60">
        <v>5000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25</v>
      </c>
      <c r="D71" s="59" t="s">
        <v>20</v>
      </c>
      <c r="E71" s="61">
        <v>25</v>
      </c>
      <c r="F71" s="61" t="s">
        <v>20</v>
      </c>
      <c r="G71" s="59">
        <v>25000</v>
      </c>
      <c r="H71" s="59" t="s">
        <v>20</v>
      </c>
      <c r="I71" s="59">
        <v>625</v>
      </c>
      <c r="J71" s="91"/>
      <c r="K71" s="91"/>
    </row>
    <row r="72" spans="1:11" ht="12.75">
      <c r="A72" s="92" t="s">
        <v>280</v>
      </c>
      <c r="B72" s="61" t="s">
        <v>20</v>
      </c>
      <c r="C72" s="59">
        <v>170</v>
      </c>
      <c r="D72" s="61" t="s">
        <v>20</v>
      </c>
      <c r="E72" s="61">
        <v>170</v>
      </c>
      <c r="F72" s="61" t="s">
        <v>20</v>
      </c>
      <c r="G72" s="59">
        <v>20000</v>
      </c>
      <c r="H72" s="61" t="s">
        <v>20</v>
      </c>
      <c r="I72" s="59">
        <v>3400</v>
      </c>
      <c r="J72" s="91"/>
      <c r="K72" s="91"/>
    </row>
    <row r="73" spans="1:11" ht="12.75">
      <c r="A73" s="92" t="s">
        <v>281</v>
      </c>
      <c r="B73" s="59">
        <v>4</v>
      </c>
      <c r="C73" s="59">
        <v>104</v>
      </c>
      <c r="D73" s="61" t="s">
        <v>20</v>
      </c>
      <c r="E73" s="61">
        <v>108</v>
      </c>
      <c r="F73" s="59">
        <v>8000</v>
      </c>
      <c r="G73" s="59">
        <v>25000</v>
      </c>
      <c r="H73" s="61" t="s">
        <v>20</v>
      </c>
      <c r="I73" s="59">
        <v>2632</v>
      </c>
      <c r="J73" s="91"/>
      <c r="K73" s="91"/>
    </row>
    <row r="74" spans="1:11" ht="12.75">
      <c r="A74" s="92" t="s">
        <v>282</v>
      </c>
      <c r="B74" s="61" t="s">
        <v>20</v>
      </c>
      <c r="C74" s="59">
        <v>30</v>
      </c>
      <c r="D74" s="61" t="s">
        <v>20</v>
      </c>
      <c r="E74" s="61">
        <v>30</v>
      </c>
      <c r="F74" s="61" t="s">
        <v>20</v>
      </c>
      <c r="G74" s="59">
        <v>42300</v>
      </c>
      <c r="H74" s="61" t="s">
        <v>20</v>
      </c>
      <c r="I74" s="59">
        <v>1269</v>
      </c>
      <c r="J74" s="91"/>
      <c r="K74" s="91"/>
    </row>
    <row r="75" spans="1:11" ht="12.75">
      <c r="A75" s="92" t="s">
        <v>283</v>
      </c>
      <c r="B75" s="59">
        <v>2</v>
      </c>
      <c r="C75" s="59">
        <v>12</v>
      </c>
      <c r="D75" s="61" t="s">
        <v>20</v>
      </c>
      <c r="E75" s="61">
        <v>14</v>
      </c>
      <c r="F75" s="59">
        <v>7000</v>
      </c>
      <c r="G75" s="59">
        <v>22000</v>
      </c>
      <c r="H75" s="61" t="s">
        <v>20</v>
      </c>
      <c r="I75" s="59">
        <v>278</v>
      </c>
      <c r="J75" s="91"/>
      <c r="K75" s="91"/>
    </row>
    <row r="76" spans="1:11" ht="12.75">
      <c r="A76" s="92" t="s">
        <v>284</v>
      </c>
      <c r="B76" s="59">
        <v>1</v>
      </c>
      <c r="C76" s="59">
        <v>72</v>
      </c>
      <c r="D76" s="61" t="s">
        <v>20</v>
      </c>
      <c r="E76" s="61">
        <v>73</v>
      </c>
      <c r="F76" s="59">
        <v>5200</v>
      </c>
      <c r="G76" s="59">
        <v>18000</v>
      </c>
      <c r="H76" s="61" t="s">
        <v>20</v>
      </c>
      <c r="I76" s="59">
        <v>1301</v>
      </c>
      <c r="J76" s="91"/>
      <c r="K76" s="91"/>
    </row>
    <row r="77" spans="1:11" ht="12.75">
      <c r="A77" s="92" t="s">
        <v>285</v>
      </c>
      <c r="B77" s="61" t="s">
        <v>20</v>
      </c>
      <c r="C77" s="59">
        <v>88</v>
      </c>
      <c r="D77" s="61" t="s">
        <v>20</v>
      </c>
      <c r="E77" s="61">
        <v>88</v>
      </c>
      <c r="F77" s="61" t="s">
        <v>20</v>
      </c>
      <c r="G77" s="59">
        <v>26000</v>
      </c>
      <c r="H77" s="61" t="s">
        <v>20</v>
      </c>
      <c r="I77" s="59">
        <v>2288</v>
      </c>
      <c r="J77" s="91"/>
      <c r="K77" s="91"/>
    </row>
    <row r="78" spans="1:11" ht="12.75">
      <c r="A78" s="92" t="s">
        <v>286</v>
      </c>
      <c r="B78" s="95">
        <v>3</v>
      </c>
      <c r="C78" s="59">
        <v>11</v>
      </c>
      <c r="D78" s="61" t="s">
        <v>20</v>
      </c>
      <c r="E78" s="61">
        <v>14</v>
      </c>
      <c r="F78" s="95">
        <v>6250</v>
      </c>
      <c r="G78" s="59">
        <v>20500</v>
      </c>
      <c r="H78" s="61" t="s">
        <v>20</v>
      </c>
      <c r="I78" s="59">
        <v>244</v>
      </c>
      <c r="J78" s="91"/>
      <c r="K78" s="91"/>
    </row>
    <row r="79" spans="1:11" ht="12.75">
      <c r="A79" s="93" t="s">
        <v>343</v>
      </c>
      <c r="B79" s="60">
        <v>10</v>
      </c>
      <c r="C79" s="60">
        <v>512</v>
      </c>
      <c r="D79" s="60" t="s">
        <v>20</v>
      </c>
      <c r="E79" s="60">
        <v>522</v>
      </c>
      <c r="F79" s="58">
        <v>6995</v>
      </c>
      <c r="G79" s="58">
        <v>23374</v>
      </c>
      <c r="H79" s="58" t="s">
        <v>20</v>
      </c>
      <c r="I79" s="60">
        <v>12037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61" t="s">
        <v>20</v>
      </c>
      <c r="C81" s="59">
        <v>11</v>
      </c>
      <c r="D81" s="61" t="s">
        <v>20</v>
      </c>
      <c r="E81" s="61">
        <v>11</v>
      </c>
      <c r="F81" s="61" t="s">
        <v>20</v>
      </c>
      <c r="G81" s="59">
        <v>25455</v>
      </c>
      <c r="H81" s="61" t="s">
        <v>20</v>
      </c>
      <c r="I81" s="59">
        <v>280</v>
      </c>
      <c r="J81" s="91"/>
      <c r="K81" s="91"/>
    </row>
    <row r="82" spans="1:11" ht="12.75">
      <c r="A82" s="92" t="s">
        <v>288</v>
      </c>
      <c r="B82" s="59" t="s">
        <v>20</v>
      </c>
      <c r="C82" s="59">
        <v>30</v>
      </c>
      <c r="D82" s="61" t="s">
        <v>20</v>
      </c>
      <c r="E82" s="61">
        <v>30</v>
      </c>
      <c r="F82" s="59" t="s">
        <v>20</v>
      </c>
      <c r="G82" s="59">
        <v>18000</v>
      </c>
      <c r="H82" s="61" t="s">
        <v>20</v>
      </c>
      <c r="I82" s="59">
        <v>540</v>
      </c>
      <c r="J82" s="91"/>
      <c r="K82" s="91"/>
    </row>
    <row r="83" spans="1:11" ht="12.75">
      <c r="A83" s="93" t="s">
        <v>289</v>
      </c>
      <c r="B83" s="58" t="s">
        <v>20</v>
      </c>
      <c r="C83" s="58">
        <v>41</v>
      </c>
      <c r="D83" s="60" t="s">
        <v>20</v>
      </c>
      <c r="E83" s="60">
        <v>41</v>
      </c>
      <c r="F83" s="58" t="s">
        <v>20</v>
      </c>
      <c r="G83" s="58">
        <v>20000</v>
      </c>
      <c r="H83" s="60" t="s">
        <v>20</v>
      </c>
      <c r="I83" s="58">
        <v>820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119</v>
      </c>
      <c r="C85" s="98">
        <v>2503</v>
      </c>
      <c r="D85" s="98">
        <v>76</v>
      </c>
      <c r="E85" s="98">
        <v>2698</v>
      </c>
      <c r="F85" s="99">
        <v>12961</v>
      </c>
      <c r="G85" s="99">
        <v>27899</v>
      </c>
      <c r="H85" s="99">
        <v>54724</v>
      </c>
      <c r="I85" s="98">
        <v>75531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37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28</v>
      </c>
      <c r="C9" s="182">
        <v>203</v>
      </c>
      <c r="D9" s="105">
        <v>568.6</v>
      </c>
      <c r="E9" s="183">
        <v>9.892659238157057</v>
      </c>
      <c r="F9" s="184">
        <v>40357.962809370976</v>
      </c>
      <c r="G9" s="182" t="s">
        <v>20</v>
      </c>
      <c r="H9" s="182">
        <v>87326</v>
      </c>
    </row>
    <row r="10" spans="1:8" ht="12.75">
      <c r="A10" s="71">
        <v>1986</v>
      </c>
      <c r="B10" s="109">
        <v>25.8</v>
      </c>
      <c r="C10" s="185">
        <v>209</v>
      </c>
      <c r="D10" s="109">
        <v>539.6</v>
      </c>
      <c r="E10" s="186">
        <v>19.845419686752493</v>
      </c>
      <c r="F10" s="187">
        <v>104942.72354645222</v>
      </c>
      <c r="G10" s="185" t="s">
        <v>20</v>
      </c>
      <c r="H10" s="185">
        <v>125450</v>
      </c>
    </row>
    <row r="11" spans="1:8" ht="12.75">
      <c r="A11" s="71">
        <v>1987</v>
      </c>
      <c r="B11" s="109">
        <v>27.4</v>
      </c>
      <c r="C11" s="185">
        <v>230</v>
      </c>
      <c r="D11" s="109">
        <v>629.4</v>
      </c>
      <c r="E11" s="186">
        <v>15.524142656233096</v>
      </c>
      <c r="F11" s="187">
        <v>73876.40787085451</v>
      </c>
      <c r="G11" s="185" t="s">
        <v>20</v>
      </c>
      <c r="H11" s="185">
        <v>123161</v>
      </c>
    </row>
    <row r="12" spans="1:8" ht="12.75">
      <c r="A12" s="71">
        <v>1988</v>
      </c>
      <c r="B12" s="109">
        <v>27.5</v>
      </c>
      <c r="C12" s="185">
        <v>228</v>
      </c>
      <c r="D12" s="109">
        <v>627.3</v>
      </c>
      <c r="E12" s="186">
        <v>20.187996586251252</v>
      </c>
      <c r="F12" s="187">
        <v>126639.26051470677</v>
      </c>
      <c r="G12" s="185">
        <v>15</v>
      </c>
      <c r="H12" s="185">
        <v>252744</v>
      </c>
    </row>
    <row r="13" spans="1:8" ht="12.75">
      <c r="A13" s="71">
        <v>1989</v>
      </c>
      <c r="B13" s="109">
        <v>29.5</v>
      </c>
      <c r="C13" s="185">
        <v>222</v>
      </c>
      <c r="D13" s="109">
        <v>653.7</v>
      </c>
      <c r="E13" s="186">
        <v>14.718786436358828</v>
      </c>
      <c r="F13" s="187">
        <v>96216.70693447765</v>
      </c>
      <c r="G13" s="185" t="s">
        <v>20</v>
      </c>
      <c r="H13" s="185">
        <v>119003</v>
      </c>
    </row>
    <row r="14" spans="1:8" ht="12.75">
      <c r="A14" s="71">
        <v>1990</v>
      </c>
      <c r="B14" s="109">
        <v>30.8</v>
      </c>
      <c r="C14" s="185">
        <v>265</v>
      </c>
      <c r="D14" s="109">
        <v>815.7</v>
      </c>
      <c r="E14" s="186">
        <v>20.56663421201303</v>
      </c>
      <c r="F14" s="187">
        <v>167762.03526739028</v>
      </c>
      <c r="G14" s="185" t="s">
        <v>20</v>
      </c>
      <c r="H14" s="185">
        <v>131174</v>
      </c>
    </row>
    <row r="15" spans="1:8" ht="12.75">
      <c r="A15" s="71">
        <v>1991</v>
      </c>
      <c r="B15" s="109">
        <v>27.3</v>
      </c>
      <c r="C15" s="185">
        <v>249</v>
      </c>
      <c r="D15" s="109">
        <v>680</v>
      </c>
      <c r="E15" s="186">
        <v>18.925871167045305</v>
      </c>
      <c r="F15" s="187">
        <v>128694.7219116993</v>
      </c>
      <c r="G15" s="185">
        <v>588</v>
      </c>
      <c r="H15" s="185">
        <v>164092</v>
      </c>
    </row>
    <row r="16" spans="1:8" ht="12.75">
      <c r="A16" s="71">
        <v>1992</v>
      </c>
      <c r="B16" s="109">
        <v>26.2</v>
      </c>
      <c r="C16" s="185">
        <v>247.5142300492799</v>
      </c>
      <c r="D16" s="109">
        <v>647.9</v>
      </c>
      <c r="E16" s="186">
        <v>11.821908093229</v>
      </c>
      <c r="F16" s="187">
        <v>76594.14253603067</v>
      </c>
      <c r="G16" s="185">
        <v>445</v>
      </c>
      <c r="H16" s="185">
        <v>179379</v>
      </c>
    </row>
    <row r="17" spans="1:8" ht="12.75">
      <c r="A17" s="71">
        <v>1993</v>
      </c>
      <c r="B17" s="109">
        <v>23.2</v>
      </c>
      <c r="C17" s="185">
        <v>260.6034482758621</v>
      </c>
      <c r="D17" s="109">
        <v>604.6</v>
      </c>
      <c r="E17" s="186">
        <v>11.178825141538352</v>
      </c>
      <c r="F17" s="187">
        <v>67587.17680574086</v>
      </c>
      <c r="G17" s="185">
        <v>69</v>
      </c>
      <c r="H17" s="185">
        <v>210749</v>
      </c>
    </row>
    <row r="18" spans="1:8" ht="12.75">
      <c r="A18" s="71">
        <v>1994</v>
      </c>
      <c r="B18" s="109">
        <v>22.297</v>
      </c>
      <c r="C18" s="185">
        <v>262.3128672018657</v>
      </c>
      <c r="D18" s="109">
        <v>584.879</v>
      </c>
      <c r="E18" s="186">
        <v>23.241138076520862</v>
      </c>
      <c r="F18" s="187">
        <v>135932.53597057445</v>
      </c>
      <c r="G18" s="185">
        <v>288</v>
      </c>
      <c r="H18" s="185">
        <v>201367</v>
      </c>
    </row>
    <row r="19" spans="1:8" ht="12.75">
      <c r="A19" s="113">
        <v>1995</v>
      </c>
      <c r="B19" s="114">
        <v>21.848</v>
      </c>
      <c r="C19" s="188">
        <v>334.12394727206157</v>
      </c>
      <c r="D19" s="114">
        <v>729.994</v>
      </c>
      <c r="E19" s="193">
        <v>15.776567740074286</v>
      </c>
      <c r="F19" s="194">
        <v>115167.99790847789</v>
      </c>
      <c r="G19" s="188">
        <v>438</v>
      </c>
      <c r="H19" s="185">
        <v>276423</v>
      </c>
    </row>
    <row r="20" spans="1:8" ht="12.75">
      <c r="A20" s="113">
        <v>1996</v>
      </c>
      <c r="B20" s="118">
        <v>20.1</v>
      </c>
      <c r="C20" s="188">
        <v>324.07960199004975</v>
      </c>
      <c r="D20" s="118">
        <v>651.4</v>
      </c>
      <c r="E20" s="189">
        <v>17.687786232014712</v>
      </c>
      <c r="F20" s="188">
        <v>115218.23951534383</v>
      </c>
      <c r="G20" s="253">
        <v>717</v>
      </c>
      <c r="H20" s="254">
        <v>269203</v>
      </c>
    </row>
    <row r="21" spans="1:8" ht="12.75">
      <c r="A21" s="113">
        <v>1997</v>
      </c>
      <c r="B21" s="118">
        <v>20.2</v>
      </c>
      <c r="C21" s="188">
        <v>333.36633663366337</v>
      </c>
      <c r="D21" s="118">
        <v>673.4</v>
      </c>
      <c r="E21" s="189">
        <v>16.437681054896448</v>
      </c>
      <c r="F21" s="188">
        <v>110691.34422367267</v>
      </c>
      <c r="G21" s="188">
        <v>1346</v>
      </c>
      <c r="H21" s="185">
        <v>311365</v>
      </c>
    </row>
    <row r="22" spans="1:8" ht="12.75">
      <c r="A22" s="113">
        <v>1998</v>
      </c>
      <c r="B22" s="118">
        <v>19.7</v>
      </c>
      <c r="C22" s="188">
        <v>384.46700507614213</v>
      </c>
      <c r="D22" s="118">
        <v>757.4</v>
      </c>
      <c r="E22" s="189">
        <v>18.58329426754655</v>
      </c>
      <c r="F22" s="188">
        <v>140749.87078239757</v>
      </c>
      <c r="G22" s="188">
        <v>1811</v>
      </c>
      <c r="H22" s="185">
        <v>336314</v>
      </c>
    </row>
    <row r="23" spans="1:8" ht="12.75">
      <c r="A23" s="113">
        <v>1999</v>
      </c>
      <c r="B23" s="118">
        <v>18.2</v>
      </c>
      <c r="C23" s="188">
        <f>D23/B23*10</f>
        <v>391.2637362637363</v>
      </c>
      <c r="D23" s="118">
        <v>712.1</v>
      </c>
      <c r="E23" s="189">
        <v>17.910160710636713</v>
      </c>
      <c r="F23" s="188">
        <f>D23*E23*10</f>
        <v>127538.25442044405</v>
      </c>
      <c r="G23" s="188">
        <v>1718</v>
      </c>
      <c r="H23" s="185">
        <v>323366</v>
      </c>
    </row>
    <row r="24" spans="1:8" ht="12.75">
      <c r="A24" s="113">
        <v>2000</v>
      </c>
      <c r="B24" s="118">
        <v>18.3</v>
      </c>
      <c r="C24" s="188">
        <f>D24/B24*10</f>
        <v>392.02185792349724</v>
      </c>
      <c r="D24" s="118">
        <v>717.4</v>
      </c>
      <c r="E24" s="189">
        <v>17.832029137066822</v>
      </c>
      <c r="F24" s="188">
        <f>D24*E24*10</f>
        <v>127926.97702931738</v>
      </c>
      <c r="G24" s="188">
        <v>3338.124</v>
      </c>
      <c r="H24" s="185">
        <v>299558.02</v>
      </c>
    </row>
    <row r="25" spans="1:8" ht="12.75">
      <c r="A25" s="113">
        <v>2001</v>
      </c>
      <c r="B25" s="118">
        <v>17.658</v>
      </c>
      <c r="C25" s="188">
        <f>D25/B25*10</f>
        <v>376.37104994903154</v>
      </c>
      <c r="D25" s="118">
        <v>664.596</v>
      </c>
      <c r="E25" s="189">
        <v>20.52</v>
      </c>
      <c r="F25" s="188">
        <f>D25*E25*10</f>
        <v>136375.0992</v>
      </c>
      <c r="G25" s="188">
        <v>5590.5</v>
      </c>
      <c r="H25" s="185">
        <v>312913.996</v>
      </c>
    </row>
    <row r="26" spans="1:8" ht="13.5" thickBot="1">
      <c r="A26" s="73" t="s">
        <v>22</v>
      </c>
      <c r="B26" s="120">
        <v>16.5</v>
      </c>
      <c r="C26" s="190">
        <f>D26/B26*10</f>
        <v>368.9696969696969</v>
      </c>
      <c r="D26" s="120">
        <v>608.8</v>
      </c>
      <c r="E26" s="191">
        <v>19.16</v>
      </c>
      <c r="F26" s="190">
        <f>D26*E26*10</f>
        <v>116646.07999999999</v>
      </c>
      <c r="G26" s="190"/>
      <c r="H26" s="192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7419">
    <pageSetUpPr fitToPage="1"/>
  </sheetPr>
  <dimension ref="A1:K6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310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93" t="s">
        <v>244</v>
      </c>
      <c r="B8" s="60" t="s">
        <v>20</v>
      </c>
      <c r="C8" s="58">
        <v>4</v>
      </c>
      <c r="D8" s="60" t="s">
        <v>20</v>
      </c>
      <c r="E8" s="60">
        <v>4</v>
      </c>
      <c r="F8" s="60" t="s">
        <v>20</v>
      </c>
      <c r="G8" s="58">
        <v>26000</v>
      </c>
      <c r="H8" s="60" t="s">
        <v>20</v>
      </c>
      <c r="I8" s="58">
        <v>104</v>
      </c>
      <c r="J8" s="91"/>
      <c r="K8" s="91"/>
    </row>
    <row r="9" spans="1:11" ht="12.75">
      <c r="A9" s="92"/>
      <c r="B9" s="61"/>
      <c r="C9" s="61"/>
      <c r="D9" s="61"/>
      <c r="E9" s="61"/>
      <c r="F9" s="59"/>
      <c r="G9" s="59"/>
      <c r="H9" s="61"/>
      <c r="I9" s="61"/>
      <c r="J9" s="91"/>
      <c r="K9" s="91"/>
    </row>
    <row r="10" spans="1:11" ht="12.75">
      <c r="A10" s="93" t="s">
        <v>245</v>
      </c>
      <c r="B10" s="60" t="s">
        <v>20</v>
      </c>
      <c r="C10" s="58">
        <v>20</v>
      </c>
      <c r="D10" s="60" t="s">
        <v>20</v>
      </c>
      <c r="E10" s="60">
        <v>20</v>
      </c>
      <c r="F10" s="60" t="s">
        <v>20</v>
      </c>
      <c r="G10" s="58">
        <v>20000</v>
      </c>
      <c r="H10" s="60" t="s">
        <v>20</v>
      </c>
      <c r="I10" s="58">
        <v>400</v>
      </c>
      <c r="J10" s="91"/>
      <c r="K10" s="91"/>
    </row>
    <row r="11" spans="1:11" ht="12.75">
      <c r="A11" s="92"/>
      <c r="B11" s="61"/>
      <c r="C11" s="61"/>
      <c r="D11" s="61"/>
      <c r="E11" s="61"/>
      <c r="F11" s="59"/>
      <c r="G11" s="59"/>
      <c r="H11" s="61"/>
      <c r="I11" s="61"/>
      <c r="J11" s="91"/>
      <c r="K11" s="91"/>
    </row>
    <row r="12" spans="1:11" ht="12.75">
      <c r="A12" s="92" t="s">
        <v>246</v>
      </c>
      <c r="B12" s="61" t="s">
        <v>20</v>
      </c>
      <c r="C12" s="61">
        <v>2</v>
      </c>
      <c r="D12" s="61" t="s">
        <v>20</v>
      </c>
      <c r="E12" s="61">
        <v>2</v>
      </c>
      <c r="F12" s="61" t="s">
        <v>20</v>
      </c>
      <c r="G12" s="59">
        <v>55500</v>
      </c>
      <c r="H12" s="61" t="s">
        <v>20</v>
      </c>
      <c r="I12" s="61">
        <v>111</v>
      </c>
      <c r="J12" s="91"/>
      <c r="K12" s="91"/>
    </row>
    <row r="13" spans="1:11" ht="12.75">
      <c r="A13" s="92" t="s">
        <v>247</v>
      </c>
      <c r="B13" s="61" t="s">
        <v>20</v>
      </c>
      <c r="C13" s="61">
        <v>5</v>
      </c>
      <c r="D13" s="61" t="s">
        <v>20</v>
      </c>
      <c r="E13" s="61">
        <v>5</v>
      </c>
      <c r="F13" s="61" t="s">
        <v>20</v>
      </c>
      <c r="G13" s="59">
        <v>30000</v>
      </c>
      <c r="H13" s="61" t="s">
        <v>20</v>
      </c>
      <c r="I13" s="61">
        <v>150</v>
      </c>
      <c r="J13" s="91"/>
      <c r="K13" s="91"/>
    </row>
    <row r="14" spans="1:11" ht="12.75">
      <c r="A14" s="92" t="s">
        <v>248</v>
      </c>
      <c r="B14" s="61" t="s">
        <v>20</v>
      </c>
      <c r="C14" s="59">
        <v>66</v>
      </c>
      <c r="D14" s="61" t="s">
        <v>20</v>
      </c>
      <c r="E14" s="61">
        <v>66</v>
      </c>
      <c r="F14" s="61" t="s">
        <v>20</v>
      </c>
      <c r="G14" s="59">
        <v>35000</v>
      </c>
      <c r="H14" s="61" t="s">
        <v>20</v>
      </c>
      <c r="I14" s="59">
        <v>2310</v>
      </c>
      <c r="J14" s="91"/>
      <c r="K14" s="91"/>
    </row>
    <row r="15" spans="1:11" ht="12.75">
      <c r="A15" s="93" t="s">
        <v>341</v>
      </c>
      <c r="B15" s="60" t="s">
        <v>20</v>
      </c>
      <c r="C15" s="60">
        <v>73</v>
      </c>
      <c r="D15" s="60" t="s">
        <v>20</v>
      </c>
      <c r="E15" s="60">
        <v>73</v>
      </c>
      <c r="F15" s="60" t="s">
        <v>20</v>
      </c>
      <c r="G15" s="58">
        <v>35219</v>
      </c>
      <c r="H15" s="60" t="s">
        <v>20</v>
      </c>
      <c r="I15" s="60">
        <v>2571</v>
      </c>
      <c r="J15" s="91"/>
      <c r="K15" s="91"/>
    </row>
    <row r="16" spans="1:11" ht="12.75">
      <c r="A16" s="92"/>
      <c r="B16" s="61"/>
      <c r="C16" s="61"/>
      <c r="D16" s="61"/>
      <c r="E16" s="61"/>
      <c r="F16" s="59"/>
      <c r="G16" s="59"/>
      <c r="H16" s="61"/>
      <c r="I16" s="61"/>
      <c r="J16" s="91"/>
      <c r="K16" s="91"/>
    </row>
    <row r="17" spans="1:11" ht="12.75">
      <c r="A17" s="92" t="s">
        <v>249</v>
      </c>
      <c r="B17" s="94">
        <v>14</v>
      </c>
      <c r="C17" s="94">
        <v>3</v>
      </c>
      <c r="D17" s="95">
        <v>21</v>
      </c>
      <c r="E17" s="61">
        <v>38</v>
      </c>
      <c r="F17" s="94">
        <v>6163</v>
      </c>
      <c r="G17" s="94">
        <v>33100</v>
      </c>
      <c r="H17" s="95">
        <v>36000</v>
      </c>
      <c r="I17" s="59">
        <v>942</v>
      </c>
      <c r="J17" s="91"/>
      <c r="K17" s="91"/>
    </row>
    <row r="18" spans="1:11" ht="12.75">
      <c r="A18" s="92" t="s">
        <v>250</v>
      </c>
      <c r="B18" s="94">
        <v>8</v>
      </c>
      <c r="C18" s="94">
        <v>30</v>
      </c>
      <c r="D18" s="61" t="s">
        <v>20</v>
      </c>
      <c r="E18" s="61">
        <v>38</v>
      </c>
      <c r="F18" s="94">
        <v>15000</v>
      </c>
      <c r="G18" s="94">
        <v>28100</v>
      </c>
      <c r="H18" s="61" t="s">
        <v>20</v>
      </c>
      <c r="I18" s="59">
        <v>963</v>
      </c>
      <c r="J18" s="91"/>
      <c r="K18" s="91"/>
    </row>
    <row r="19" spans="1:11" ht="12.75">
      <c r="A19" s="92" t="s">
        <v>251</v>
      </c>
      <c r="B19" s="94">
        <v>2</v>
      </c>
      <c r="C19" s="94">
        <v>55</v>
      </c>
      <c r="D19" s="61" t="s">
        <v>20</v>
      </c>
      <c r="E19" s="61">
        <v>57</v>
      </c>
      <c r="F19" s="94">
        <v>15000</v>
      </c>
      <c r="G19" s="94">
        <v>26982</v>
      </c>
      <c r="H19" s="61" t="s">
        <v>20</v>
      </c>
      <c r="I19" s="59">
        <v>1514</v>
      </c>
      <c r="J19" s="91"/>
      <c r="K19" s="91"/>
    </row>
    <row r="20" spans="1:11" ht="12.75">
      <c r="A20" s="92" t="s">
        <v>252</v>
      </c>
      <c r="B20" s="94">
        <v>43</v>
      </c>
      <c r="C20" s="94">
        <v>279</v>
      </c>
      <c r="D20" s="61" t="s">
        <v>20</v>
      </c>
      <c r="E20" s="61">
        <v>322</v>
      </c>
      <c r="F20" s="94">
        <v>6674</v>
      </c>
      <c r="G20" s="94">
        <v>32602</v>
      </c>
      <c r="H20" s="61" t="s">
        <v>20</v>
      </c>
      <c r="I20" s="59">
        <v>9383</v>
      </c>
      <c r="J20" s="91"/>
      <c r="K20" s="91"/>
    </row>
    <row r="21" spans="1:11" ht="12.75">
      <c r="A21" s="93" t="s">
        <v>253</v>
      </c>
      <c r="B21" s="60">
        <v>67</v>
      </c>
      <c r="C21" s="60">
        <v>367</v>
      </c>
      <c r="D21" s="96">
        <v>21</v>
      </c>
      <c r="E21" s="60">
        <v>455</v>
      </c>
      <c r="F21" s="58">
        <v>7810</v>
      </c>
      <c r="G21" s="58">
        <v>31396</v>
      </c>
      <c r="H21" s="96">
        <v>36000</v>
      </c>
      <c r="I21" s="60">
        <v>12802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59"/>
      <c r="I22" s="61"/>
      <c r="J22" s="91"/>
      <c r="K22" s="91"/>
    </row>
    <row r="23" spans="1:11" ht="12.75">
      <c r="A23" s="93" t="s">
        <v>254</v>
      </c>
      <c r="B23" s="58">
        <v>5</v>
      </c>
      <c r="C23" s="58">
        <v>320</v>
      </c>
      <c r="D23" s="96">
        <v>173</v>
      </c>
      <c r="E23" s="60">
        <v>498</v>
      </c>
      <c r="F23" s="58">
        <v>15000</v>
      </c>
      <c r="G23" s="58">
        <v>30000</v>
      </c>
      <c r="H23" s="96">
        <v>45000</v>
      </c>
      <c r="I23" s="58">
        <v>17460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59"/>
      <c r="I24" s="61"/>
      <c r="J24" s="91"/>
      <c r="K24" s="91"/>
    </row>
    <row r="25" spans="1:11" ht="12.75">
      <c r="A25" s="92" t="s">
        <v>255</v>
      </c>
      <c r="B25" s="95">
        <v>6</v>
      </c>
      <c r="C25" s="59">
        <v>30</v>
      </c>
      <c r="D25" s="61" t="s">
        <v>20</v>
      </c>
      <c r="E25" s="61">
        <v>36</v>
      </c>
      <c r="F25" s="95">
        <v>10000</v>
      </c>
      <c r="G25" s="59">
        <v>22000</v>
      </c>
      <c r="H25" s="61" t="s">
        <v>20</v>
      </c>
      <c r="I25" s="59">
        <v>720</v>
      </c>
      <c r="J25" s="91"/>
      <c r="K25" s="91"/>
    </row>
    <row r="26" spans="1:11" ht="12.75">
      <c r="A26" s="92" t="s">
        <v>259</v>
      </c>
      <c r="B26" s="59">
        <v>21</v>
      </c>
      <c r="C26" s="59">
        <v>9</v>
      </c>
      <c r="D26" s="61" t="s">
        <v>20</v>
      </c>
      <c r="E26" s="61">
        <v>30</v>
      </c>
      <c r="F26" s="59">
        <v>8000</v>
      </c>
      <c r="G26" s="59">
        <v>20000</v>
      </c>
      <c r="H26" s="61" t="s">
        <v>20</v>
      </c>
      <c r="I26" s="59">
        <v>348</v>
      </c>
      <c r="J26" s="91"/>
      <c r="K26" s="91"/>
    </row>
    <row r="27" spans="1:11" ht="12.75">
      <c r="A27" s="92" t="s">
        <v>260</v>
      </c>
      <c r="B27" s="61" t="s">
        <v>20</v>
      </c>
      <c r="C27" s="59">
        <v>3</v>
      </c>
      <c r="D27" s="61" t="s">
        <v>20</v>
      </c>
      <c r="E27" s="61">
        <v>3</v>
      </c>
      <c r="F27" s="61" t="s">
        <v>20</v>
      </c>
      <c r="G27" s="59">
        <v>20000</v>
      </c>
      <c r="H27" s="61" t="s">
        <v>20</v>
      </c>
      <c r="I27" s="59">
        <v>60</v>
      </c>
      <c r="J27" s="91"/>
      <c r="K27" s="91"/>
    </row>
    <row r="28" spans="1:11" ht="12.75">
      <c r="A28" s="92" t="s">
        <v>262</v>
      </c>
      <c r="B28" s="95">
        <v>4</v>
      </c>
      <c r="C28" s="59">
        <v>2</v>
      </c>
      <c r="D28" s="61" t="s">
        <v>20</v>
      </c>
      <c r="E28" s="61">
        <v>6</v>
      </c>
      <c r="F28" s="95">
        <v>9000</v>
      </c>
      <c r="G28" s="59">
        <v>25000</v>
      </c>
      <c r="H28" s="61" t="s">
        <v>20</v>
      </c>
      <c r="I28" s="59">
        <v>86</v>
      </c>
      <c r="J28" s="91"/>
      <c r="K28" s="91"/>
    </row>
    <row r="29" spans="1:11" ht="12.75">
      <c r="A29" s="92" t="s">
        <v>263</v>
      </c>
      <c r="B29" s="59">
        <v>36</v>
      </c>
      <c r="C29" s="59">
        <v>12</v>
      </c>
      <c r="D29" s="61" t="s">
        <v>20</v>
      </c>
      <c r="E29" s="61">
        <v>48</v>
      </c>
      <c r="F29" s="59">
        <v>15000</v>
      </c>
      <c r="G29" s="59">
        <v>30000</v>
      </c>
      <c r="H29" s="61" t="s">
        <v>20</v>
      </c>
      <c r="I29" s="59">
        <v>900</v>
      </c>
      <c r="J29" s="91"/>
      <c r="K29" s="91"/>
    </row>
    <row r="30" spans="1:11" ht="12.75">
      <c r="A30" s="93" t="s">
        <v>342</v>
      </c>
      <c r="B30" s="60">
        <v>67</v>
      </c>
      <c r="C30" s="60">
        <v>56</v>
      </c>
      <c r="D30" s="60" t="s">
        <v>20</v>
      </c>
      <c r="E30" s="60">
        <v>123</v>
      </c>
      <c r="F30" s="58">
        <v>12000</v>
      </c>
      <c r="G30" s="58">
        <v>23393</v>
      </c>
      <c r="H30" s="60" t="s">
        <v>20</v>
      </c>
      <c r="I30" s="60">
        <v>2114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59"/>
      <c r="I31" s="61"/>
      <c r="J31" s="91"/>
      <c r="K31" s="91"/>
    </row>
    <row r="32" spans="1:11" ht="12.75">
      <c r="A32" s="93" t="s">
        <v>264</v>
      </c>
      <c r="B32" s="96">
        <v>6</v>
      </c>
      <c r="C32" s="58">
        <v>17</v>
      </c>
      <c r="D32" s="60" t="s">
        <v>20</v>
      </c>
      <c r="E32" s="60">
        <v>23</v>
      </c>
      <c r="F32" s="96">
        <v>9000</v>
      </c>
      <c r="G32" s="58">
        <v>25000</v>
      </c>
      <c r="H32" s="60" t="s">
        <v>20</v>
      </c>
      <c r="I32" s="58">
        <v>479</v>
      </c>
      <c r="J32" s="91"/>
      <c r="K32" s="91"/>
    </row>
    <row r="33" spans="1:11" ht="12.75">
      <c r="A33" s="92"/>
      <c r="B33" s="61"/>
      <c r="C33" s="61"/>
      <c r="D33" s="61"/>
      <c r="E33" s="61"/>
      <c r="F33" s="59"/>
      <c r="G33" s="59"/>
      <c r="H33" s="59"/>
      <c r="I33" s="61"/>
      <c r="J33" s="91"/>
      <c r="K33" s="91"/>
    </row>
    <row r="34" spans="1:11" ht="12.75">
      <c r="A34" s="92" t="s">
        <v>265</v>
      </c>
      <c r="B34" s="95">
        <v>120</v>
      </c>
      <c r="C34" s="59">
        <v>70</v>
      </c>
      <c r="D34" s="61" t="s">
        <v>20</v>
      </c>
      <c r="E34" s="61">
        <v>190</v>
      </c>
      <c r="F34" s="95">
        <v>7500</v>
      </c>
      <c r="G34" s="59">
        <v>21000</v>
      </c>
      <c r="H34" s="61" t="s">
        <v>20</v>
      </c>
      <c r="I34" s="59">
        <v>2370</v>
      </c>
      <c r="J34" s="91"/>
      <c r="K34" s="91"/>
    </row>
    <row r="35" spans="1:11" ht="12.75">
      <c r="A35" s="92" t="s">
        <v>266</v>
      </c>
      <c r="B35" s="95">
        <v>19</v>
      </c>
      <c r="C35" s="59">
        <v>104</v>
      </c>
      <c r="D35" s="61" t="s">
        <v>20</v>
      </c>
      <c r="E35" s="61">
        <v>123</v>
      </c>
      <c r="F35" s="95">
        <v>9000</v>
      </c>
      <c r="G35" s="59">
        <v>23500</v>
      </c>
      <c r="H35" s="61" t="s">
        <v>20</v>
      </c>
      <c r="I35" s="59">
        <v>2615</v>
      </c>
      <c r="J35" s="91"/>
      <c r="K35" s="91"/>
    </row>
    <row r="36" spans="1:11" ht="12.75">
      <c r="A36" s="92" t="s">
        <v>267</v>
      </c>
      <c r="B36" s="95">
        <v>21</v>
      </c>
      <c r="C36" s="59">
        <v>25</v>
      </c>
      <c r="D36" s="61" t="s">
        <v>20</v>
      </c>
      <c r="E36" s="61">
        <v>46</v>
      </c>
      <c r="F36" s="95">
        <v>3500</v>
      </c>
      <c r="G36" s="59">
        <v>20000</v>
      </c>
      <c r="H36" s="61" t="s">
        <v>20</v>
      </c>
      <c r="I36" s="59">
        <v>574</v>
      </c>
      <c r="J36" s="91"/>
      <c r="K36" s="91"/>
    </row>
    <row r="37" spans="1:11" ht="12.75">
      <c r="A37" s="92" t="s">
        <v>268</v>
      </c>
      <c r="B37" s="61" t="s">
        <v>20</v>
      </c>
      <c r="C37" s="59">
        <v>3</v>
      </c>
      <c r="D37" s="61" t="s">
        <v>20</v>
      </c>
      <c r="E37" s="61">
        <v>3</v>
      </c>
      <c r="F37" s="61" t="s">
        <v>20</v>
      </c>
      <c r="G37" s="59">
        <v>24600</v>
      </c>
      <c r="H37" s="61" t="s">
        <v>20</v>
      </c>
      <c r="I37" s="59">
        <v>74</v>
      </c>
      <c r="J37" s="91"/>
      <c r="K37" s="91"/>
    </row>
    <row r="38" spans="1:11" ht="12.75">
      <c r="A38" s="92" t="s">
        <v>269</v>
      </c>
      <c r="B38" s="95">
        <v>1256</v>
      </c>
      <c r="C38" s="59">
        <v>255</v>
      </c>
      <c r="D38" s="61" t="s">
        <v>20</v>
      </c>
      <c r="E38" s="61">
        <v>1511</v>
      </c>
      <c r="F38" s="95">
        <v>9000</v>
      </c>
      <c r="G38" s="59">
        <v>25000</v>
      </c>
      <c r="H38" s="61" t="s">
        <v>20</v>
      </c>
      <c r="I38" s="59">
        <v>17679</v>
      </c>
      <c r="J38" s="91"/>
      <c r="K38" s="91"/>
    </row>
    <row r="39" spans="1:11" ht="12.75">
      <c r="A39" s="93" t="s">
        <v>270</v>
      </c>
      <c r="B39" s="96">
        <v>1416</v>
      </c>
      <c r="C39" s="60">
        <v>457</v>
      </c>
      <c r="D39" s="60" t="s">
        <v>20</v>
      </c>
      <c r="E39" s="60">
        <v>1873</v>
      </c>
      <c r="F39" s="96">
        <v>8791</v>
      </c>
      <c r="G39" s="58">
        <v>23770</v>
      </c>
      <c r="H39" s="60" t="s">
        <v>20</v>
      </c>
      <c r="I39" s="60">
        <v>23312</v>
      </c>
      <c r="J39" s="91"/>
      <c r="K39" s="91"/>
    </row>
    <row r="40" spans="1:11" ht="12.75">
      <c r="A40" s="92"/>
      <c r="B40" s="61"/>
      <c r="C40" s="61"/>
      <c r="D40" s="61"/>
      <c r="E40" s="61"/>
      <c r="F40" s="59"/>
      <c r="G40" s="59"/>
      <c r="H40" s="59"/>
      <c r="I40" s="61"/>
      <c r="J40" s="91"/>
      <c r="K40" s="91"/>
    </row>
    <row r="41" spans="1:11" ht="12.75">
      <c r="A41" s="92" t="s">
        <v>271</v>
      </c>
      <c r="B41" s="95">
        <v>2</v>
      </c>
      <c r="C41" s="59">
        <v>105</v>
      </c>
      <c r="D41" s="59" t="s">
        <v>20</v>
      </c>
      <c r="E41" s="61">
        <v>107</v>
      </c>
      <c r="F41" s="95">
        <v>10000</v>
      </c>
      <c r="G41" s="59">
        <v>40000</v>
      </c>
      <c r="H41" s="59" t="s">
        <v>20</v>
      </c>
      <c r="I41" s="59">
        <v>4220</v>
      </c>
      <c r="J41" s="91"/>
      <c r="K41" s="91"/>
    </row>
    <row r="42" spans="1:11" ht="12.75">
      <c r="A42" s="92" t="s">
        <v>272</v>
      </c>
      <c r="B42" s="59">
        <v>236</v>
      </c>
      <c r="C42" s="59">
        <v>71</v>
      </c>
      <c r="D42" s="95">
        <v>70</v>
      </c>
      <c r="E42" s="61">
        <v>377</v>
      </c>
      <c r="F42" s="59">
        <v>12000</v>
      </c>
      <c r="G42" s="59">
        <v>25000</v>
      </c>
      <c r="H42" s="95">
        <v>35000</v>
      </c>
      <c r="I42" s="59">
        <v>7057</v>
      </c>
      <c r="J42" s="91"/>
      <c r="K42" s="91"/>
    </row>
    <row r="43" spans="1:11" ht="12.75">
      <c r="A43" s="92" t="s">
        <v>273</v>
      </c>
      <c r="B43" s="95">
        <v>20</v>
      </c>
      <c r="C43" s="59">
        <v>2213</v>
      </c>
      <c r="D43" s="95">
        <v>45</v>
      </c>
      <c r="E43" s="61">
        <v>2278</v>
      </c>
      <c r="F43" s="95">
        <v>12000</v>
      </c>
      <c r="G43" s="59">
        <v>50000</v>
      </c>
      <c r="H43" s="95">
        <v>70000</v>
      </c>
      <c r="I43" s="59">
        <v>114040</v>
      </c>
      <c r="J43" s="91"/>
      <c r="K43" s="91"/>
    </row>
    <row r="44" spans="1:11" ht="12.75">
      <c r="A44" s="93" t="s">
        <v>274</v>
      </c>
      <c r="B44" s="60">
        <v>258</v>
      </c>
      <c r="C44" s="60">
        <v>2389</v>
      </c>
      <c r="D44" s="60">
        <v>115</v>
      </c>
      <c r="E44" s="60">
        <v>2762</v>
      </c>
      <c r="F44" s="58">
        <v>11984</v>
      </c>
      <c r="G44" s="58">
        <v>48817</v>
      </c>
      <c r="H44" s="58">
        <v>48696</v>
      </c>
      <c r="I44" s="60">
        <v>125317</v>
      </c>
      <c r="J44" s="91"/>
      <c r="K44" s="91"/>
    </row>
    <row r="45" spans="1:11" ht="12.75">
      <c r="A45" s="92"/>
      <c r="B45" s="61"/>
      <c r="C45" s="61"/>
      <c r="D45" s="61"/>
      <c r="E45" s="61"/>
      <c r="F45" s="59"/>
      <c r="G45" s="59"/>
      <c r="H45" s="59"/>
      <c r="I45" s="61"/>
      <c r="J45" s="91"/>
      <c r="K45" s="91"/>
    </row>
    <row r="46" spans="1:11" ht="12.75">
      <c r="A46" s="93" t="s">
        <v>275</v>
      </c>
      <c r="B46" s="60" t="s">
        <v>20</v>
      </c>
      <c r="C46" s="58">
        <v>1253</v>
      </c>
      <c r="D46" s="96">
        <v>50</v>
      </c>
      <c r="E46" s="60">
        <v>1303</v>
      </c>
      <c r="F46" s="60" t="s">
        <v>20</v>
      </c>
      <c r="G46" s="58">
        <v>68288</v>
      </c>
      <c r="H46" s="96">
        <v>91654</v>
      </c>
      <c r="I46" s="58">
        <v>90148</v>
      </c>
      <c r="J46" s="91"/>
      <c r="K46" s="91"/>
    </row>
    <row r="47" spans="1:11" ht="12.75">
      <c r="A47" s="92"/>
      <c r="B47" s="61"/>
      <c r="C47" s="61"/>
      <c r="D47" s="61"/>
      <c r="E47" s="61"/>
      <c r="F47" s="59"/>
      <c r="G47" s="59"/>
      <c r="H47" s="59"/>
      <c r="I47" s="61"/>
      <c r="J47" s="91"/>
      <c r="K47" s="91"/>
    </row>
    <row r="48" spans="1:11" ht="12.75">
      <c r="A48" s="92" t="s">
        <v>276</v>
      </c>
      <c r="B48" s="95">
        <v>500</v>
      </c>
      <c r="C48" s="59">
        <v>700</v>
      </c>
      <c r="D48" s="61" t="s">
        <v>20</v>
      </c>
      <c r="E48" s="61">
        <v>1200</v>
      </c>
      <c r="F48" s="95">
        <v>7500</v>
      </c>
      <c r="G48" s="59">
        <v>23000</v>
      </c>
      <c r="H48" s="61" t="s">
        <v>20</v>
      </c>
      <c r="I48" s="59">
        <v>19850</v>
      </c>
      <c r="J48" s="91"/>
      <c r="K48" s="91"/>
    </row>
    <row r="49" spans="1:11" ht="12.75">
      <c r="A49" s="92" t="s">
        <v>277</v>
      </c>
      <c r="B49" s="95">
        <v>200</v>
      </c>
      <c r="C49" s="59">
        <v>250</v>
      </c>
      <c r="D49" s="61" t="s">
        <v>20</v>
      </c>
      <c r="E49" s="61">
        <v>450</v>
      </c>
      <c r="F49" s="95">
        <v>6000</v>
      </c>
      <c r="G49" s="59">
        <v>18000</v>
      </c>
      <c r="H49" s="61" t="s">
        <v>20</v>
      </c>
      <c r="I49" s="59">
        <v>5700</v>
      </c>
      <c r="J49" s="91"/>
      <c r="K49" s="91"/>
    </row>
    <row r="50" spans="1:11" ht="12.75">
      <c r="A50" s="93" t="s">
        <v>278</v>
      </c>
      <c r="B50" s="96">
        <v>700</v>
      </c>
      <c r="C50" s="60">
        <v>950</v>
      </c>
      <c r="D50" s="60" t="s">
        <v>20</v>
      </c>
      <c r="E50" s="60">
        <v>1650</v>
      </c>
      <c r="F50" s="96">
        <v>7071</v>
      </c>
      <c r="G50" s="58">
        <v>21684</v>
      </c>
      <c r="H50" s="60" t="s">
        <v>20</v>
      </c>
      <c r="I50" s="60">
        <v>25550</v>
      </c>
      <c r="J50" s="91"/>
      <c r="K50" s="91"/>
    </row>
    <row r="51" spans="1:11" ht="12.75">
      <c r="A51" s="92"/>
      <c r="B51" s="61"/>
      <c r="C51" s="61"/>
      <c r="D51" s="61"/>
      <c r="E51" s="61"/>
      <c r="F51" s="59"/>
      <c r="G51" s="59"/>
      <c r="H51" s="59"/>
      <c r="I51" s="61"/>
      <c r="J51" s="91"/>
      <c r="K51" s="91"/>
    </row>
    <row r="52" spans="1:11" ht="12.75">
      <c r="A52" s="92" t="s">
        <v>279</v>
      </c>
      <c r="B52" s="61" t="s">
        <v>20</v>
      </c>
      <c r="C52" s="59">
        <v>350</v>
      </c>
      <c r="D52" s="59">
        <v>4750</v>
      </c>
      <c r="E52" s="61">
        <v>5100</v>
      </c>
      <c r="F52" s="61" t="s">
        <v>20</v>
      </c>
      <c r="G52" s="59">
        <v>58000</v>
      </c>
      <c r="H52" s="59">
        <v>50000</v>
      </c>
      <c r="I52" s="59">
        <v>257800</v>
      </c>
      <c r="J52" s="91"/>
      <c r="K52" s="91"/>
    </row>
    <row r="53" spans="1:11" ht="12.75">
      <c r="A53" s="92" t="s">
        <v>280</v>
      </c>
      <c r="B53" s="95">
        <v>15</v>
      </c>
      <c r="C53" s="59">
        <v>710</v>
      </c>
      <c r="D53" s="61" t="s">
        <v>20</v>
      </c>
      <c r="E53" s="61">
        <v>725</v>
      </c>
      <c r="F53" s="95">
        <v>3000</v>
      </c>
      <c r="G53" s="59">
        <v>25000</v>
      </c>
      <c r="H53" s="61" t="s">
        <v>20</v>
      </c>
      <c r="I53" s="59">
        <v>17795</v>
      </c>
      <c r="J53" s="91"/>
      <c r="K53" s="91"/>
    </row>
    <row r="54" spans="1:11" ht="12.75">
      <c r="A54" s="92" t="s">
        <v>281</v>
      </c>
      <c r="B54" s="59">
        <v>366</v>
      </c>
      <c r="C54" s="59">
        <v>142</v>
      </c>
      <c r="D54" s="95">
        <v>265</v>
      </c>
      <c r="E54" s="61">
        <v>773</v>
      </c>
      <c r="F54" s="59">
        <v>9487</v>
      </c>
      <c r="G54" s="59">
        <v>30000</v>
      </c>
      <c r="H54" s="95">
        <v>40000</v>
      </c>
      <c r="I54" s="59">
        <v>18333</v>
      </c>
      <c r="J54" s="91"/>
      <c r="K54" s="91"/>
    </row>
    <row r="55" spans="1:11" ht="12.75">
      <c r="A55" s="92" t="s">
        <v>282</v>
      </c>
      <c r="B55" s="61" t="s">
        <v>20</v>
      </c>
      <c r="C55" s="59">
        <v>40</v>
      </c>
      <c r="D55" s="95">
        <v>260</v>
      </c>
      <c r="E55" s="61">
        <v>300</v>
      </c>
      <c r="F55" s="61" t="s">
        <v>20</v>
      </c>
      <c r="G55" s="59">
        <v>25300</v>
      </c>
      <c r="H55" s="95">
        <v>50200</v>
      </c>
      <c r="I55" s="59">
        <v>14064</v>
      </c>
      <c r="J55" s="91"/>
      <c r="K55" s="91"/>
    </row>
    <row r="56" spans="1:11" ht="12.75">
      <c r="A56" s="92" t="s">
        <v>283</v>
      </c>
      <c r="B56" s="59">
        <v>130</v>
      </c>
      <c r="C56" s="59">
        <v>280</v>
      </c>
      <c r="D56" s="95">
        <v>40</v>
      </c>
      <c r="E56" s="61">
        <v>450</v>
      </c>
      <c r="F56" s="59">
        <v>7000</v>
      </c>
      <c r="G56" s="59">
        <v>24000</v>
      </c>
      <c r="H56" s="95">
        <v>32000</v>
      </c>
      <c r="I56" s="59">
        <v>8910</v>
      </c>
      <c r="J56" s="91"/>
      <c r="K56" s="91"/>
    </row>
    <row r="57" spans="1:11" ht="12.75">
      <c r="A57" s="92" t="s">
        <v>284</v>
      </c>
      <c r="B57" s="59">
        <v>112</v>
      </c>
      <c r="C57" s="59">
        <v>142</v>
      </c>
      <c r="D57" s="61" t="s">
        <v>20</v>
      </c>
      <c r="E57" s="61">
        <v>254</v>
      </c>
      <c r="F57" s="59">
        <v>2800</v>
      </c>
      <c r="G57" s="59">
        <v>12300</v>
      </c>
      <c r="H57" s="61" t="s">
        <v>20</v>
      </c>
      <c r="I57" s="59">
        <v>2060</v>
      </c>
      <c r="J57" s="91"/>
      <c r="K57" s="91"/>
    </row>
    <row r="58" spans="1:11" ht="12.75">
      <c r="A58" s="92" t="s">
        <v>285</v>
      </c>
      <c r="B58" s="61" t="s">
        <v>20</v>
      </c>
      <c r="C58" s="59">
        <v>419</v>
      </c>
      <c r="D58" s="61" t="s">
        <v>20</v>
      </c>
      <c r="E58" s="61">
        <v>419</v>
      </c>
      <c r="F58" s="61" t="s">
        <v>20</v>
      </c>
      <c r="G58" s="59">
        <v>32000</v>
      </c>
      <c r="H58" s="61" t="s">
        <v>20</v>
      </c>
      <c r="I58" s="59">
        <v>13408</v>
      </c>
      <c r="J58" s="91"/>
      <c r="K58" s="91"/>
    </row>
    <row r="59" spans="1:11" ht="12.75">
      <c r="A59" s="92" t="s">
        <v>286</v>
      </c>
      <c r="B59" s="95">
        <v>148</v>
      </c>
      <c r="C59" s="59">
        <v>635</v>
      </c>
      <c r="D59" s="61" t="s">
        <v>20</v>
      </c>
      <c r="E59" s="61">
        <v>783</v>
      </c>
      <c r="F59" s="95">
        <v>7500</v>
      </c>
      <c r="G59" s="59">
        <v>47500</v>
      </c>
      <c r="H59" s="61" t="s">
        <v>20</v>
      </c>
      <c r="I59" s="59">
        <v>31273</v>
      </c>
      <c r="J59" s="91"/>
      <c r="K59" s="91"/>
    </row>
    <row r="60" spans="1:11" ht="12.75">
      <c r="A60" s="93" t="s">
        <v>343</v>
      </c>
      <c r="B60" s="60">
        <v>771</v>
      </c>
      <c r="C60" s="60">
        <v>2718</v>
      </c>
      <c r="D60" s="60">
        <v>5315</v>
      </c>
      <c r="E60" s="60">
        <v>8804</v>
      </c>
      <c r="F60" s="58">
        <v>7589</v>
      </c>
      <c r="G60" s="58">
        <v>35084</v>
      </c>
      <c r="H60" s="58">
        <v>49376</v>
      </c>
      <c r="I60" s="60">
        <v>363643</v>
      </c>
      <c r="J60" s="91"/>
      <c r="K60" s="91"/>
    </row>
    <row r="61" spans="1:11" ht="12.75">
      <c r="A61" s="92"/>
      <c r="B61" s="61"/>
      <c r="C61" s="61"/>
      <c r="D61" s="61"/>
      <c r="E61" s="61"/>
      <c r="F61" s="59"/>
      <c r="G61" s="59"/>
      <c r="H61" s="59"/>
      <c r="I61" s="61"/>
      <c r="J61" s="91"/>
      <c r="K61" s="91"/>
    </row>
    <row r="62" spans="1:11" ht="12.75">
      <c r="A62" s="92" t="s">
        <v>287</v>
      </c>
      <c r="B62" s="95">
        <v>35</v>
      </c>
      <c r="C62" s="59">
        <v>19</v>
      </c>
      <c r="D62" s="61" t="s">
        <v>20</v>
      </c>
      <c r="E62" s="61">
        <v>54</v>
      </c>
      <c r="F62" s="95">
        <v>5000</v>
      </c>
      <c r="G62" s="59">
        <v>6474</v>
      </c>
      <c r="H62" s="61" t="s">
        <v>20</v>
      </c>
      <c r="I62" s="59">
        <v>298</v>
      </c>
      <c r="J62" s="91"/>
      <c r="K62" s="91"/>
    </row>
    <row r="63" spans="1:11" ht="12.75">
      <c r="A63" s="92" t="s">
        <v>288</v>
      </c>
      <c r="B63" s="59" t="s">
        <v>20</v>
      </c>
      <c r="C63" s="59">
        <v>11</v>
      </c>
      <c r="D63" s="95">
        <v>5</v>
      </c>
      <c r="E63" s="61">
        <v>16</v>
      </c>
      <c r="F63" s="59" t="s">
        <v>20</v>
      </c>
      <c r="G63" s="59">
        <v>18000</v>
      </c>
      <c r="H63" s="95">
        <v>40000</v>
      </c>
      <c r="I63" s="59">
        <v>398</v>
      </c>
      <c r="J63" s="91"/>
      <c r="K63" s="91"/>
    </row>
    <row r="64" spans="1:11" ht="12.75">
      <c r="A64" s="93" t="s">
        <v>289</v>
      </c>
      <c r="B64" s="58">
        <v>35</v>
      </c>
      <c r="C64" s="58">
        <v>30</v>
      </c>
      <c r="D64" s="96">
        <v>5</v>
      </c>
      <c r="E64" s="60">
        <v>70</v>
      </c>
      <c r="F64" s="58">
        <v>5000</v>
      </c>
      <c r="G64" s="58">
        <v>10700</v>
      </c>
      <c r="H64" s="96">
        <v>40000</v>
      </c>
      <c r="I64" s="58">
        <v>696</v>
      </c>
      <c r="J64" s="91"/>
      <c r="K64" s="91"/>
    </row>
    <row r="65" spans="1:11" ht="12.75">
      <c r="A65" s="92"/>
      <c r="B65" s="61"/>
      <c r="C65" s="61"/>
      <c r="D65" s="61"/>
      <c r="E65" s="61"/>
      <c r="F65" s="59"/>
      <c r="G65" s="59"/>
      <c r="H65" s="59"/>
      <c r="I65" s="59"/>
      <c r="J65" s="91"/>
      <c r="K65" s="91"/>
    </row>
    <row r="66" spans="1:11" ht="13.5" thickBot="1">
      <c r="A66" s="97" t="s">
        <v>290</v>
      </c>
      <c r="B66" s="98">
        <v>3325</v>
      </c>
      <c r="C66" s="98">
        <v>8654</v>
      </c>
      <c r="D66" s="98">
        <v>5679</v>
      </c>
      <c r="E66" s="98">
        <v>17658</v>
      </c>
      <c r="F66" s="99">
        <v>8413</v>
      </c>
      <c r="G66" s="99">
        <v>41052</v>
      </c>
      <c r="H66" s="99">
        <v>49543</v>
      </c>
      <c r="I66" s="98">
        <v>664596</v>
      </c>
      <c r="J66" s="91"/>
      <c r="K66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1">
    <pageSetUpPr fitToPage="1"/>
  </sheetPr>
  <dimension ref="A1:H3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64" customWidth="1"/>
    <col min="10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38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63.8</v>
      </c>
      <c r="C9" s="182">
        <v>133</v>
      </c>
      <c r="D9" s="105">
        <v>845.7</v>
      </c>
      <c r="E9" s="183">
        <v>15.716466529635907</v>
      </c>
      <c r="F9" s="184">
        <v>110802.5915641941</v>
      </c>
      <c r="G9" s="182" t="s">
        <v>20</v>
      </c>
      <c r="H9" s="182">
        <v>107157</v>
      </c>
    </row>
    <row r="10" spans="1:8" ht="12.75">
      <c r="A10" s="71">
        <v>1986</v>
      </c>
      <c r="B10" s="109">
        <v>66.9</v>
      </c>
      <c r="C10" s="185">
        <v>142</v>
      </c>
      <c r="D10" s="109">
        <v>951.5</v>
      </c>
      <c r="E10" s="186">
        <v>21.70254708929838</v>
      </c>
      <c r="F10" s="187">
        <v>193742.26196915604</v>
      </c>
      <c r="G10" s="185" t="s">
        <v>20</v>
      </c>
      <c r="H10" s="185">
        <v>131267</v>
      </c>
    </row>
    <row r="11" spans="1:8" ht="12.75">
      <c r="A11" s="71">
        <v>1987</v>
      </c>
      <c r="B11" s="109">
        <v>66.6</v>
      </c>
      <c r="C11" s="185">
        <v>136</v>
      </c>
      <c r="D11" s="109">
        <v>908.6</v>
      </c>
      <c r="E11" s="186">
        <v>22.682196819443945</v>
      </c>
      <c r="F11" s="187">
        <v>188267.0416982198</v>
      </c>
      <c r="G11" s="185">
        <v>7</v>
      </c>
      <c r="H11" s="185">
        <v>468724</v>
      </c>
    </row>
    <row r="12" spans="1:8" ht="12.75">
      <c r="A12" s="71">
        <v>1988</v>
      </c>
      <c r="B12" s="109">
        <v>73.4</v>
      </c>
      <c r="C12" s="185">
        <v>123</v>
      </c>
      <c r="D12" s="109">
        <v>903.1</v>
      </c>
      <c r="E12" s="186">
        <v>28.752419073720148</v>
      </c>
      <c r="F12" s="187">
        <v>259661.2695779693</v>
      </c>
      <c r="G12" s="185">
        <v>13</v>
      </c>
      <c r="H12" s="185">
        <v>125186</v>
      </c>
    </row>
    <row r="13" spans="1:8" ht="12.75">
      <c r="A13" s="71">
        <v>1989</v>
      </c>
      <c r="B13" s="109">
        <v>68</v>
      </c>
      <c r="C13" s="185">
        <v>135</v>
      </c>
      <c r="D13" s="109">
        <v>916.2</v>
      </c>
      <c r="E13" s="186">
        <v>22.321589556813677</v>
      </c>
      <c r="F13" s="187">
        <v>204510.40351952685</v>
      </c>
      <c r="G13" s="185">
        <v>62</v>
      </c>
      <c r="H13" s="185">
        <v>117280</v>
      </c>
    </row>
    <row r="14" spans="1:8" ht="12.75">
      <c r="A14" s="71">
        <v>1990</v>
      </c>
      <c r="B14" s="109">
        <v>61.5</v>
      </c>
      <c r="C14" s="185">
        <v>154</v>
      </c>
      <c r="D14" s="109">
        <v>947.2</v>
      </c>
      <c r="E14" s="186">
        <v>24.010433570132104</v>
      </c>
      <c r="F14" s="187">
        <v>227426.82677629127</v>
      </c>
      <c r="G14" s="185">
        <v>488</v>
      </c>
      <c r="H14" s="185">
        <v>145067</v>
      </c>
    </row>
    <row r="15" spans="1:8" ht="12.75">
      <c r="A15" s="71">
        <v>1991</v>
      </c>
      <c r="B15" s="109">
        <v>60.5</v>
      </c>
      <c r="C15" s="185">
        <v>151</v>
      </c>
      <c r="D15" s="109">
        <v>915.5</v>
      </c>
      <c r="E15" s="186">
        <v>27.568425228084095</v>
      </c>
      <c r="F15" s="187">
        <v>252389.0231149255</v>
      </c>
      <c r="G15" s="185">
        <v>364</v>
      </c>
      <c r="H15" s="185">
        <v>172331</v>
      </c>
    </row>
    <row r="16" spans="1:8" ht="12.75">
      <c r="A16" s="71">
        <v>1992</v>
      </c>
      <c r="B16" s="109">
        <v>56.2</v>
      </c>
      <c r="C16" s="185">
        <v>154.01128937481081</v>
      </c>
      <c r="D16" s="109">
        <v>864.9</v>
      </c>
      <c r="E16" s="186">
        <v>27.790799706706096</v>
      </c>
      <c r="F16" s="187">
        <v>240362.626663301</v>
      </c>
      <c r="G16" s="185">
        <v>436</v>
      </c>
      <c r="H16" s="185">
        <v>146158</v>
      </c>
    </row>
    <row r="17" spans="1:8" ht="12.75">
      <c r="A17" s="71">
        <v>1993</v>
      </c>
      <c r="B17" s="109">
        <v>50.5</v>
      </c>
      <c r="C17" s="185">
        <v>168.87128712871288</v>
      </c>
      <c r="D17" s="109">
        <v>852.8</v>
      </c>
      <c r="E17" s="186">
        <v>21.570324426333947</v>
      </c>
      <c r="F17" s="187">
        <v>183951.72670777587</v>
      </c>
      <c r="G17" s="185">
        <v>3752</v>
      </c>
      <c r="H17" s="185">
        <v>196756</v>
      </c>
    </row>
    <row r="18" spans="1:8" ht="12.75">
      <c r="A18" s="71">
        <v>1994</v>
      </c>
      <c r="B18" s="109">
        <v>47.232</v>
      </c>
      <c r="C18" s="185">
        <v>185.74716294037944</v>
      </c>
      <c r="D18" s="109">
        <v>877.321</v>
      </c>
      <c r="E18" s="186">
        <v>31.186518096474465</v>
      </c>
      <c r="F18" s="187">
        <v>273605.8724291707</v>
      </c>
      <c r="G18" s="185">
        <v>5863</v>
      </c>
      <c r="H18" s="185">
        <v>235348</v>
      </c>
    </row>
    <row r="19" spans="1:8" ht="12.75">
      <c r="A19" s="113">
        <v>1995</v>
      </c>
      <c r="B19" s="114">
        <v>42.248</v>
      </c>
      <c r="C19" s="188">
        <v>203.61531906835827</v>
      </c>
      <c r="D19" s="114">
        <v>860.234</v>
      </c>
      <c r="E19" s="193">
        <v>24.857860637313237</v>
      </c>
      <c r="F19" s="194">
        <v>213835.76887478514</v>
      </c>
      <c r="G19" s="188">
        <v>5747</v>
      </c>
      <c r="H19" s="185">
        <v>295361</v>
      </c>
    </row>
    <row r="20" spans="1:8" ht="12.75">
      <c r="A20" s="113">
        <v>1996</v>
      </c>
      <c r="B20" s="118">
        <v>43.4</v>
      </c>
      <c r="C20" s="188">
        <v>223.0184331797235</v>
      </c>
      <c r="D20" s="118">
        <v>967.9</v>
      </c>
      <c r="E20" s="189">
        <v>22.0391138677533</v>
      </c>
      <c r="F20" s="188">
        <v>213316.58312598418</v>
      </c>
      <c r="G20" s="253">
        <v>7197</v>
      </c>
      <c r="H20" s="254">
        <v>348183</v>
      </c>
    </row>
    <row r="21" spans="1:8" ht="12.75">
      <c r="A21" s="113">
        <v>1997</v>
      </c>
      <c r="B21" s="118">
        <v>43.8</v>
      </c>
      <c r="C21" s="188">
        <v>224.84018264840185</v>
      </c>
      <c r="D21" s="118">
        <v>984.8</v>
      </c>
      <c r="E21" s="189">
        <v>29.18514778887647</v>
      </c>
      <c r="F21" s="188">
        <v>287415.33542485547</v>
      </c>
      <c r="G21" s="188">
        <v>9533</v>
      </c>
      <c r="H21" s="185">
        <v>371999</v>
      </c>
    </row>
    <row r="22" spans="1:8" ht="12.75">
      <c r="A22" s="113">
        <v>1998</v>
      </c>
      <c r="B22" s="118">
        <v>43.7</v>
      </c>
      <c r="C22" s="188">
        <v>233.40961098398168</v>
      </c>
      <c r="D22" s="118">
        <v>1020</v>
      </c>
      <c r="E22" s="189">
        <v>24.863870758357073</v>
      </c>
      <c r="F22" s="188">
        <v>253611.48173524215</v>
      </c>
      <c r="G22" s="188">
        <v>13844</v>
      </c>
      <c r="H22" s="185">
        <v>386311</v>
      </c>
    </row>
    <row r="23" spans="1:8" ht="12.75">
      <c r="A23" s="113">
        <v>1999</v>
      </c>
      <c r="B23" s="118">
        <v>43</v>
      </c>
      <c r="C23" s="188">
        <f>D23/B23*10</f>
        <v>267.39534883720927</v>
      </c>
      <c r="D23" s="118">
        <v>1149.8</v>
      </c>
      <c r="E23" s="189">
        <v>23.493563160362054</v>
      </c>
      <c r="F23" s="188">
        <f>D23*E23*10</f>
        <v>270128.9892178429</v>
      </c>
      <c r="G23" s="188">
        <v>18590</v>
      </c>
      <c r="H23" s="185">
        <v>390417</v>
      </c>
    </row>
    <row r="24" spans="1:8" ht="12.75">
      <c r="A24" s="113">
        <v>2000</v>
      </c>
      <c r="B24" s="118">
        <v>41.6</v>
      </c>
      <c r="C24" s="188">
        <f>D24/B24*10</f>
        <v>256.7307692307692</v>
      </c>
      <c r="D24" s="118">
        <v>1068</v>
      </c>
      <c r="E24" s="189">
        <v>26.4</v>
      </c>
      <c r="F24" s="188">
        <f>D24*E24*10</f>
        <v>281952</v>
      </c>
      <c r="G24" s="188">
        <v>17685.883</v>
      </c>
      <c r="H24" s="185">
        <v>339709.323</v>
      </c>
    </row>
    <row r="25" spans="1:8" ht="12.75">
      <c r="A25" s="113">
        <v>2001</v>
      </c>
      <c r="B25" s="118">
        <v>40.192</v>
      </c>
      <c r="C25" s="188">
        <f>D25/B25*10</f>
        <v>258.2501492834395</v>
      </c>
      <c r="D25" s="118">
        <v>1037.959</v>
      </c>
      <c r="E25" s="189">
        <v>25.79</v>
      </c>
      <c r="F25" s="188">
        <f>D25*E25*10</f>
        <v>267689.6261</v>
      </c>
      <c r="G25" s="188">
        <v>19888.216</v>
      </c>
      <c r="H25" s="185">
        <v>390557.449</v>
      </c>
    </row>
    <row r="26" spans="1:8" ht="13.5" thickBot="1">
      <c r="A26" s="73" t="s">
        <v>22</v>
      </c>
      <c r="B26" s="120">
        <v>40.7</v>
      </c>
      <c r="C26" s="190">
        <f>D26/B26*10</f>
        <v>243.56265356265354</v>
      </c>
      <c r="D26" s="120">
        <v>991.3</v>
      </c>
      <c r="E26" s="191">
        <v>23.55</v>
      </c>
      <c r="F26" s="190">
        <f>D26*E26*10</f>
        <v>233451.14999999997</v>
      </c>
      <c r="G26" s="190"/>
      <c r="H26" s="192"/>
    </row>
    <row r="27" spans="1:8" ht="12.75">
      <c r="A27" s="67" t="s">
        <v>21</v>
      </c>
      <c r="B27" s="255"/>
      <c r="C27" s="256"/>
      <c r="D27" s="255"/>
      <c r="E27" s="257"/>
      <c r="F27" s="257"/>
      <c r="G27" s="256"/>
      <c r="H27" s="256"/>
    </row>
    <row r="28" spans="1:8" ht="12.75">
      <c r="A28" s="67"/>
      <c r="B28" s="255"/>
      <c r="C28" s="256"/>
      <c r="D28" s="255"/>
      <c r="E28" s="258"/>
      <c r="F28" s="256"/>
      <c r="G28" s="256"/>
      <c r="H28" s="256"/>
    </row>
    <row r="29" spans="1:8" ht="12.75">
      <c r="A29" s="67"/>
      <c r="B29" s="255"/>
      <c r="C29" s="256"/>
      <c r="D29" s="255"/>
      <c r="E29" s="258"/>
      <c r="F29" s="256"/>
      <c r="G29" s="256"/>
      <c r="H29" s="256"/>
    </row>
    <row r="30" spans="1:8" ht="12.75">
      <c r="A30" s="67"/>
      <c r="B30" s="255"/>
      <c r="C30" s="256"/>
      <c r="D30" s="255"/>
      <c r="E30" s="258"/>
      <c r="F30" s="256"/>
      <c r="G30" s="256"/>
      <c r="H30" s="256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I2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64" customWidth="1"/>
    <col min="10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4.25"/>
    <row r="3" spans="1:9" ht="15">
      <c r="A3" s="320" t="s">
        <v>349</v>
      </c>
      <c r="B3" s="320"/>
      <c r="C3" s="320"/>
      <c r="D3" s="320"/>
      <c r="E3" s="320"/>
      <c r="F3" s="320"/>
      <c r="G3" s="320"/>
      <c r="H3" s="320"/>
      <c r="I3" s="320"/>
    </row>
    <row r="4" spans="1:9" ht="12.75">
      <c r="A4" s="166"/>
      <c r="B4" s="82"/>
      <c r="C4" s="82"/>
      <c r="D4" s="82"/>
      <c r="E4" s="82"/>
      <c r="F4" s="82"/>
      <c r="G4" s="82"/>
      <c r="H4" s="82"/>
      <c r="I4" s="82"/>
    </row>
    <row r="5" spans="2:9" ht="12.75">
      <c r="B5" s="81" t="s">
        <v>39</v>
      </c>
      <c r="C5" s="82"/>
      <c r="D5" s="81" t="s">
        <v>40</v>
      </c>
      <c r="E5" s="82"/>
      <c r="F5" s="81" t="s">
        <v>41</v>
      </c>
      <c r="G5" s="82"/>
      <c r="H5" s="81" t="s">
        <v>42</v>
      </c>
      <c r="I5" s="82"/>
    </row>
    <row r="6" spans="1:9" ht="12.75">
      <c r="A6" s="104" t="s">
        <v>5</v>
      </c>
      <c r="B6" s="85" t="s">
        <v>2</v>
      </c>
      <c r="C6" s="85" t="s">
        <v>3</v>
      </c>
      <c r="D6" s="85" t="s">
        <v>2</v>
      </c>
      <c r="E6" s="85" t="s">
        <v>3</v>
      </c>
      <c r="F6" s="85" t="s">
        <v>2</v>
      </c>
      <c r="G6" s="85" t="s">
        <v>3</v>
      </c>
      <c r="H6" s="85" t="s">
        <v>2</v>
      </c>
      <c r="I6" s="85" t="s">
        <v>3</v>
      </c>
    </row>
    <row r="7" spans="1:9" ht="13.5" thickBot="1">
      <c r="A7" s="92"/>
      <c r="B7" s="85" t="s">
        <v>6</v>
      </c>
      <c r="C7" s="85" t="s">
        <v>7</v>
      </c>
      <c r="D7" s="85" t="s">
        <v>6</v>
      </c>
      <c r="E7" s="85" t="s">
        <v>7</v>
      </c>
      <c r="F7" s="85" t="s">
        <v>6</v>
      </c>
      <c r="G7" s="85" t="s">
        <v>7</v>
      </c>
      <c r="H7" s="85" t="s">
        <v>6</v>
      </c>
      <c r="I7" s="85" t="s">
        <v>7</v>
      </c>
    </row>
    <row r="8" spans="1:9" ht="12.75">
      <c r="A8" s="69">
        <v>1985</v>
      </c>
      <c r="B8" s="168">
        <v>17.6</v>
      </c>
      <c r="C8" s="168">
        <v>290.5</v>
      </c>
      <c r="D8" s="168">
        <v>14</v>
      </c>
      <c r="E8" s="168">
        <v>171.3</v>
      </c>
      <c r="F8" s="168">
        <v>3.1</v>
      </c>
      <c r="G8" s="168">
        <v>47.3</v>
      </c>
      <c r="H8" s="168">
        <v>29.1</v>
      </c>
      <c r="I8" s="168">
        <v>336.6</v>
      </c>
    </row>
    <row r="9" spans="1:9" ht="12.75">
      <c r="A9" s="71">
        <v>1986</v>
      </c>
      <c r="B9" s="169">
        <v>18.8</v>
      </c>
      <c r="C9" s="169">
        <v>342.5</v>
      </c>
      <c r="D9" s="169">
        <v>14</v>
      </c>
      <c r="E9" s="169">
        <v>180.8</v>
      </c>
      <c r="F9" s="169">
        <v>3.2</v>
      </c>
      <c r="G9" s="169">
        <v>54.7</v>
      </c>
      <c r="H9" s="169">
        <v>30.9</v>
      </c>
      <c r="I9" s="169">
        <v>373.4</v>
      </c>
    </row>
    <row r="10" spans="1:9" ht="12.75">
      <c r="A10" s="71">
        <v>1987</v>
      </c>
      <c r="B10" s="169">
        <v>17.7</v>
      </c>
      <c r="C10" s="169">
        <v>313.1</v>
      </c>
      <c r="D10" s="169">
        <v>13.2</v>
      </c>
      <c r="E10" s="169">
        <v>168</v>
      </c>
      <c r="F10" s="169">
        <v>3.2</v>
      </c>
      <c r="G10" s="169">
        <v>51</v>
      </c>
      <c r="H10" s="169">
        <v>32.4</v>
      </c>
      <c r="I10" s="169">
        <v>376.3</v>
      </c>
    </row>
    <row r="11" spans="1:9" ht="12.75">
      <c r="A11" s="71">
        <v>1988</v>
      </c>
      <c r="B11" s="169">
        <v>18.6</v>
      </c>
      <c r="C11" s="169">
        <v>265.8</v>
      </c>
      <c r="D11" s="169">
        <v>12.5</v>
      </c>
      <c r="E11" s="169">
        <v>151.7</v>
      </c>
      <c r="F11" s="169">
        <v>4</v>
      </c>
      <c r="G11" s="169">
        <v>61.1</v>
      </c>
      <c r="H11" s="169">
        <v>38.3</v>
      </c>
      <c r="I11" s="169">
        <v>424.6</v>
      </c>
    </row>
    <row r="12" spans="1:9" ht="12.75">
      <c r="A12" s="71">
        <v>1989</v>
      </c>
      <c r="B12" s="169">
        <v>16.1</v>
      </c>
      <c r="C12" s="169">
        <v>261.1</v>
      </c>
      <c r="D12" s="169">
        <v>12.3</v>
      </c>
      <c r="E12" s="169">
        <v>162.9</v>
      </c>
      <c r="F12" s="169">
        <v>4.7</v>
      </c>
      <c r="G12" s="169">
        <v>86.2</v>
      </c>
      <c r="H12" s="169">
        <v>34.9</v>
      </c>
      <c r="I12" s="169">
        <v>405.9</v>
      </c>
    </row>
    <row r="13" spans="1:9" ht="12.75">
      <c r="A13" s="71">
        <v>1990</v>
      </c>
      <c r="B13" s="169">
        <v>14.1</v>
      </c>
      <c r="C13" s="169">
        <v>252.7</v>
      </c>
      <c r="D13" s="169">
        <v>9.7</v>
      </c>
      <c r="E13" s="169">
        <v>124.2</v>
      </c>
      <c r="F13" s="169">
        <v>5</v>
      </c>
      <c r="G13" s="169">
        <v>113.3</v>
      </c>
      <c r="H13" s="169">
        <v>32.6</v>
      </c>
      <c r="I13" s="169">
        <v>457.1</v>
      </c>
    </row>
    <row r="14" spans="1:9" ht="12.75">
      <c r="A14" s="71">
        <v>1991</v>
      </c>
      <c r="B14" s="169">
        <v>12.9</v>
      </c>
      <c r="C14" s="169">
        <v>226</v>
      </c>
      <c r="D14" s="169">
        <v>9.4</v>
      </c>
      <c r="E14" s="169">
        <v>123.1</v>
      </c>
      <c r="F14" s="169">
        <v>5.5</v>
      </c>
      <c r="G14" s="169">
        <v>113.1</v>
      </c>
      <c r="H14" s="169">
        <v>32.7</v>
      </c>
      <c r="I14" s="169">
        <v>453.4</v>
      </c>
    </row>
    <row r="15" spans="1:9" ht="12.75">
      <c r="A15" s="71">
        <v>1992</v>
      </c>
      <c r="B15" s="169">
        <v>11.6</v>
      </c>
      <c r="C15" s="169">
        <v>195.1</v>
      </c>
      <c r="D15" s="169">
        <v>8.6</v>
      </c>
      <c r="E15" s="169">
        <v>110.1</v>
      </c>
      <c r="F15" s="169">
        <v>5.4</v>
      </c>
      <c r="G15" s="169">
        <v>112.1</v>
      </c>
      <c r="H15" s="169">
        <v>30.5</v>
      </c>
      <c r="I15" s="169">
        <v>447.6</v>
      </c>
    </row>
    <row r="16" spans="1:9" ht="12.75">
      <c r="A16" s="71">
        <v>1993</v>
      </c>
      <c r="B16" s="169">
        <v>10.1</v>
      </c>
      <c r="C16" s="169">
        <v>180.5</v>
      </c>
      <c r="D16" s="169">
        <v>7.1</v>
      </c>
      <c r="E16" s="169">
        <v>96.2</v>
      </c>
      <c r="F16" s="169">
        <v>4.6</v>
      </c>
      <c r="G16" s="169">
        <v>114.8</v>
      </c>
      <c r="H16" s="169">
        <v>28.7</v>
      </c>
      <c r="I16" s="169">
        <v>461.4</v>
      </c>
    </row>
    <row r="17" spans="1:9" ht="12.75">
      <c r="A17" s="71">
        <v>1994</v>
      </c>
      <c r="B17" s="169">
        <v>10.7</v>
      </c>
      <c r="C17" s="169">
        <v>189.8</v>
      </c>
      <c r="D17" s="169">
        <v>6.4</v>
      </c>
      <c r="E17" s="169">
        <v>89</v>
      </c>
      <c r="F17" s="169">
        <v>4.8</v>
      </c>
      <c r="G17" s="169">
        <v>132.9</v>
      </c>
      <c r="H17" s="169">
        <v>25.3</v>
      </c>
      <c r="I17" s="169">
        <v>465.6</v>
      </c>
    </row>
    <row r="18" spans="1:9" ht="12.75">
      <c r="A18" s="113">
        <v>1995</v>
      </c>
      <c r="B18" s="170">
        <v>8.1</v>
      </c>
      <c r="C18" s="170">
        <v>118.5</v>
      </c>
      <c r="D18" s="170">
        <v>5.3</v>
      </c>
      <c r="E18" s="170">
        <v>85.8</v>
      </c>
      <c r="F18" s="170">
        <v>4.9</v>
      </c>
      <c r="G18" s="170">
        <v>134.3</v>
      </c>
      <c r="H18" s="170">
        <v>24</v>
      </c>
      <c r="I18" s="169">
        <v>521.7</v>
      </c>
    </row>
    <row r="19" spans="1:9" ht="12.75">
      <c r="A19" s="113">
        <v>1996</v>
      </c>
      <c r="B19" s="148">
        <v>7.3</v>
      </c>
      <c r="C19" s="148">
        <v>122.7</v>
      </c>
      <c r="D19" s="148">
        <v>5</v>
      </c>
      <c r="E19" s="148">
        <v>88.2</v>
      </c>
      <c r="F19" s="148">
        <v>5.2</v>
      </c>
      <c r="G19" s="148">
        <v>154.4</v>
      </c>
      <c r="H19" s="148">
        <v>25.8</v>
      </c>
      <c r="I19" s="146">
        <v>602.5</v>
      </c>
    </row>
    <row r="20" spans="1:9" ht="12.75">
      <c r="A20" s="113">
        <v>1997</v>
      </c>
      <c r="B20" s="148">
        <v>6.5</v>
      </c>
      <c r="C20" s="148">
        <v>119.4</v>
      </c>
      <c r="D20" s="148">
        <v>4.3</v>
      </c>
      <c r="E20" s="148">
        <v>69.5</v>
      </c>
      <c r="F20" s="148">
        <v>5.1</v>
      </c>
      <c r="G20" s="148">
        <v>164.2</v>
      </c>
      <c r="H20" s="148">
        <v>27.8</v>
      </c>
      <c r="I20" s="146">
        <v>631.8</v>
      </c>
    </row>
    <row r="21" spans="1:9" ht="12.75">
      <c r="A21" s="113">
        <v>1998</v>
      </c>
      <c r="B21" s="148">
        <v>6.7</v>
      </c>
      <c r="C21" s="148">
        <v>124.9</v>
      </c>
      <c r="D21" s="148">
        <v>4.1</v>
      </c>
      <c r="E21" s="148">
        <v>73.8</v>
      </c>
      <c r="F21" s="148">
        <v>5.3</v>
      </c>
      <c r="G21" s="148">
        <v>176.3</v>
      </c>
      <c r="H21" s="148">
        <v>27.6</v>
      </c>
      <c r="I21" s="146">
        <v>645</v>
      </c>
    </row>
    <row r="22" spans="1:9" ht="12.75">
      <c r="A22" s="113">
        <v>1999</v>
      </c>
      <c r="B22" s="148">
        <v>6.5</v>
      </c>
      <c r="C22" s="148">
        <v>136.6</v>
      </c>
      <c r="D22" s="148">
        <v>3.7</v>
      </c>
      <c r="E22" s="148">
        <v>74</v>
      </c>
      <c r="F22" s="148">
        <v>5.3</v>
      </c>
      <c r="G22" s="148">
        <v>188.5</v>
      </c>
      <c r="H22" s="148">
        <v>27.6</v>
      </c>
      <c r="I22" s="146">
        <v>750.8</v>
      </c>
    </row>
    <row r="23" spans="1:9" ht="12.75">
      <c r="A23" s="113">
        <v>2000</v>
      </c>
      <c r="B23" s="148">
        <v>6.9</v>
      </c>
      <c r="C23" s="148">
        <v>144.3</v>
      </c>
      <c r="D23" s="148">
        <v>4.3</v>
      </c>
      <c r="E23" s="148">
        <v>91.7</v>
      </c>
      <c r="F23" s="148">
        <v>4.9</v>
      </c>
      <c r="G23" s="148">
        <v>157.6</v>
      </c>
      <c r="H23" s="148">
        <v>25.5</v>
      </c>
      <c r="I23" s="146">
        <v>674.4</v>
      </c>
    </row>
    <row r="24" spans="1:9" ht="13.5" thickBot="1">
      <c r="A24" s="73">
        <v>2001</v>
      </c>
      <c r="B24" s="150">
        <v>6.242</v>
      </c>
      <c r="C24" s="150">
        <v>123.239</v>
      </c>
      <c r="D24" s="150">
        <v>4.229</v>
      </c>
      <c r="E24" s="150">
        <v>90.279</v>
      </c>
      <c r="F24" s="150">
        <v>5.495</v>
      </c>
      <c r="G24" s="150">
        <v>209.941</v>
      </c>
      <c r="H24" s="150">
        <v>24.226</v>
      </c>
      <c r="I24" s="172">
        <v>614.5</v>
      </c>
    </row>
  </sheetData>
  <mergeCells count="2"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7424">
    <pageSetUpPr fitToPage="1"/>
  </sheetPr>
  <dimension ref="A1:K7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311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2</v>
      </c>
      <c r="C8" s="89" t="s">
        <v>20</v>
      </c>
      <c r="D8" s="90" t="s">
        <v>20</v>
      </c>
      <c r="E8" s="90">
        <v>2</v>
      </c>
      <c r="F8" s="89">
        <v>5000</v>
      </c>
      <c r="G8" s="89" t="s">
        <v>20</v>
      </c>
      <c r="H8" s="90" t="s">
        <v>20</v>
      </c>
      <c r="I8" s="89">
        <v>10</v>
      </c>
      <c r="J8" s="91"/>
      <c r="K8" s="91"/>
    </row>
    <row r="9" spans="1:11" ht="12.75">
      <c r="A9" s="93" t="s">
        <v>238</v>
      </c>
      <c r="B9" s="60">
        <v>2</v>
      </c>
      <c r="C9" s="60" t="s">
        <v>20</v>
      </c>
      <c r="D9" s="60" t="s">
        <v>20</v>
      </c>
      <c r="E9" s="60">
        <v>2</v>
      </c>
      <c r="F9" s="58">
        <v>5000</v>
      </c>
      <c r="G9" s="58" t="s">
        <v>20</v>
      </c>
      <c r="H9" s="60" t="s">
        <v>20</v>
      </c>
      <c r="I9" s="60">
        <v>10</v>
      </c>
      <c r="J9" s="91"/>
      <c r="K9" s="91"/>
    </row>
    <row r="10" spans="1:11" ht="12.75">
      <c r="A10" s="92"/>
      <c r="B10" s="61"/>
      <c r="C10" s="61"/>
      <c r="D10" s="61"/>
      <c r="E10" s="61"/>
      <c r="F10" s="59"/>
      <c r="G10" s="59"/>
      <c r="H10" s="61"/>
      <c r="I10" s="61"/>
      <c r="J10" s="91"/>
      <c r="K10" s="91"/>
    </row>
    <row r="11" spans="1:11" ht="12.75">
      <c r="A11" s="93" t="s">
        <v>244</v>
      </c>
      <c r="B11" s="96">
        <v>2</v>
      </c>
      <c r="C11" s="58">
        <v>48</v>
      </c>
      <c r="D11" s="60" t="s">
        <v>20</v>
      </c>
      <c r="E11" s="60">
        <v>50</v>
      </c>
      <c r="F11" s="96">
        <v>4500</v>
      </c>
      <c r="G11" s="58">
        <v>19510</v>
      </c>
      <c r="H11" s="60" t="s">
        <v>20</v>
      </c>
      <c r="I11" s="58">
        <v>945</v>
      </c>
      <c r="J11" s="91"/>
      <c r="K11" s="91"/>
    </row>
    <row r="12" spans="1:11" ht="12.75">
      <c r="A12" s="92"/>
      <c r="B12" s="61"/>
      <c r="C12" s="61"/>
      <c r="D12" s="61"/>
      <c r="E12" s="61"/>
      <c r="F12" s="59"/>
      <c r="G12" s="59"/>
      <c r="H12" s="61"/>
      <c r="I12" s="61"/>
      <c r="J12" s="91"/>
      <c r="K12" s="91"/>
    </row>
    <row r="13" spans="1:11" ht="12.75">
      <c r="A13" s="93" t="s">
        <v>245</v>
      </c>
      <c r="B13" s="60" t="s">
        <v>20</v>
      </c>
      <c r="C13" s="58">
        <v>36</v>
      </c>
      <c r="D13" s="60" t="s">
        <v>20</v>
      </c>
      <c r="E13" s="60">
        <v>36</v>
      </c>
      <c r="F13" s="60" t="s">
        <v>20</v>
      </c>
      <c r="G13" s="58">
        <v>21100</v>
      </c>
      <c r="H13" s="60" t="s">
        <v>20</v>
      </c>
      <c r="I13" s="58">
        <v>760</v>
      </c>
      <c r="J13" s="91"/>
      <c r="K13" s="91"/>
    </row>
    <row r="14" spans="1:11" ht="12.75">
      <c r="A14" s="92"/>
      <c r="B14" s="61"/>
      <c r="C14" s="61"/>
      <c r="D14" s="61"/>
      <c r="E14" s="61"/>
      <c r="F14" s="59"/>
      <c r="G14" s="59"/>
      <c r="H14" s="61"/>
      <c r="I14" s="61"/>
      <c r="J14" s="91"/>
      <c r="K14" s="91"/>
    </row>
    <row r="15" spans="1:11" ht="12.75">
      <c r="A15" s="92" t="s">
        <v>246</v>
      </c>
      <c r="B15" s="61" t="s">
        <v>20</v>
      </c>
      <c r="C15" s="61">
        <v>6</v>
      </c>
      <c r="D15" s="61" t="s">
        <v>20</v>
      </c>
      <c r="E15" s="61">
        <v>6</v>
      </c>
      <c r="F15" s="61" t="s">
        <v>20</v>
      </c>
      <c r="G15" s="59">
        <v>43000</v>
      </c>
      <c r="H15" s="61" t="s">
        <v>20</v>
      </c>
      <c r="I15" s="61">
        <v>258</v>
      </c>
      <c r="J15" s="91"/>
      <c r="K15" s="91"/>
    </row>
    <row r="16" spans="1:11" ht="12.75">
      <c r="A16" s="92" t="s">
        <v>247</v>
      </c>
      <c r="B16" s="61" t="s">
        <v>20</v>
      </c>
      <c r="C16" s="61">
        <v>5</v>
      </c>
      <c r="D16" s="61" t="s">
        <v>20</v>
      </c>
      <c r="E16" s="61">
        <v>5</v>
      </c>
      <c r="F16" s="61" t="s">
        <v>20</v>
      </c>
      <c r="G16" s="59">
        <v>25000</v>
      </c>
      <c r="H16" s="61" t="s">
        <v>20</v>
      </c>
      <c r="I16" s="61">
        <v>125</v>
      </c>
      <c r="J16" s="91"/>
      <c r="K16" s="91"/>
    </row>
    <row r="17" spans="1:11" ht="12.75">
      <c r="A17" s="92" t="s">
        <v>248</v>
      </c>
      <c r="B17" s="61" t="s">
        <v>20</v>
      </c>
      <c r="C17" s="59">
        <v>19</v>
      </c>
      <c r="D17" s="61" t="s">
        <v>20</v>
      </c>
      <c r="E17" s="61">
        <v>19</v>
      </c>
      <c r="F17" s="61" t="s">
        <v>20</v>
      </c>
      <c r="G17" s="59">
        <v>25000</v>
      </c>
      <c r="H17" s="61" t="s">
        <v>20</v>
      </c>
      <c r="I17" s="59">
        <v>475</v>
      </c>
      <c r="J17" s="91"/>
      <c r="K17" s="91"/>
    </row>
    <row r="18" spans="1:11" ht="12.75">
      <c r="A18" s="93" t="s">
        <v>341</v>
      </c>
      <c r="B18" s="60" t="s">
        <v>20</v>
      </c>
      <c r="C18" s="60">
        <v>30</v>
      </c>
      <c r="D18" s="60" t="s">
        <v>20</v>
      </c>
      <c r="E18" s="60">
        <v>30</v>
      </c>
      <c r="F18" s="60" t="s">
        <v>20</v>
      </c>
      <c r="G18" s="58">
        <v>28600</v>
      </c>
      <c r="H18" s="60" t="s">
        <v>20</v>
      </c>
      <c r="I18" s="60">
        <v>858</v>
      </c>
      <c r="J18" s="91"/>
      <c r="K18" s="91"/>
    </row>
    <row r="19" spans="1:11" ht="12.75">
      <c r="A19" s="92"/>
      <c r="B19" s="61"/>
      <c r="C19" s="61"/>
      <c r="D19" s="61"/>
      <c r="E19" s="61"/>
      <c r="F19" s="59"/>
      <c r="G19" s="59"/>
      <c r="H19" s="61"/>
      <c r="I19" s="61"/>
      <c r="J19" s="91"/>
      <c r="K19" s="91"/>
    </row>
    <row r="20" spans="1:11" ht="12.75">
      <c r="A20" s="92" t="s">
        <v>249</v>
      </c>
      <c r="B20" s="94">
        <v>98</v>
      </c>
      <c r="C20" s="94">
        <v>8</v>
      </c>
      <c r="D20" s="95">
        <v>61</v>
      </c>
      <c r="E20" s="61">
        <v>167</v>
      </c>
      <c r="F20" s="94">
        <v>5505</v>
      </c>
      <c r="G20" s="94">
        <v>25750</v>
      </c>
      <c r="H20" s="95">
        <v>28562</v>
      </c>
      <c r="I20" s="59">
        <v>2488</v>
      </c>
      <c r="J20" s="91"/>
      <c r="K20" s="91"/>
    </row>
    <row r="21" spans="1:11" ht="12.75">
      <c r="A21" s="92" t="s">
        <v>250</v>
      </c>
      <c r="B21" s="94">
        <v>15</v>
      </c>
      <c r="C21" s="94">
        <v>40</v>
      </c>
      <c r="D21" s="61" t="s">
        <v>20</v>
      </c>
      <c r="E21" s="61">
        <v>55</v>
      </c>
      <c r="F21" s="94">
        <v>11333</v>
      </c>
      <c r="G21" s="94">
        <v>16950</v>
      </c>
      <c r="H21" s="61" t="s">
        <v>20</v>
      </c>
      <c r="I21" s="59">
        <v>848</v>
      </c>
      <c r="J21" s="91"/>
      <c r="K21" s="91"/>
    </row>
    <row r="22" spans="1:11" ht="12.75">
      <c r="A22" s="92" t="s">
        <v>251</v>
      </c>
      <c r="B22" s="94">
        <v>9</v>
      </c>
      <c r="C22" s="94">
        <v>253</v>
      </c>
      <c r="D22" s="61" t="s">
        <v>20</v>
      </c>
      <c r="E22" s="61">
        <v>262</v>
      </c>
      <c r="F22" s="94">
        <v>10000</v>
      </c>
      <c r="G22" s="94">
        <v>20419</v>
      </c>
      <c r="H22" s="61" t="s">
        <v>20</v>
      </c>
      <c r="I22" s="59">
        <v>5256</v>
      </c>
      <c r="J22" s="91"/>
      <c r="K22" s="91"/>
    </row>
    <row r="23" spans="1:11" ht="12.75">
      <c r="A23" s="92" t="s">
        <v>252</v>
      </c>
      <c r="B23" s="94">
        <v>65</v>
      </c>
      <c r="C23" s="94">
        <v>380</v>
      </c>
      <c r="D23" s="61" t="s">
        <v>20</v>
      </c>
      <c r="E23" s="61">
        <v>445</v>
      </c>
      <c r="F23" s="94">
        <v>6846</v>
      </c>
      <c r="G23" s="94">
        <v>21900</v>
      </c>
      <c r="H23" s="61" t="s">
        <v>20</v>
      </c>
      <c r="I23" s="59">
        <v>8767</v>
      </c>
      <c r="J23" s="91"/>
      <c r="K23" s="91"/>
    </row>
    <row r="24" spans="1:11" ht="12.75">
      <c r="A24" s="93" t="s">
        <v>253</v>
      </c>
      <c r="B24" s="60">
        <v>187</v>
      </c>
      <c r="C24" s="60">
        <v>681</v>
      </c>
      <c r="D24" s="96">
        <v>61</v>
      </c>
      <c r="E24" s="60">
        <v>929</v>
      </c>
      <c r="F24" s="58">
        <v>6655</v>
      </c>
      <c r="G24" s="58">
        <v>21104</v>
      </c>
      <c r="H24" s="96">
        <v>28562</v>
      </c>
      <c r="I24" s="60">
        <v>17359</v>
      </c>
      <c r="J24" s="91"/>
      <c r="K24" s="91"/>
    </row>
    <row r="25" spans="1:11" ht="12.75">
      <c r="A25" s="92"/>
      <c r="B25" s="61"/>
      <c r="C25" s="61"/>
      <c r="D25" s="61"/>
      <c r="E25" s="61"/>
      <c r="F25" s="59"/>
      <c r="G25" s="59"/>
      <c r="H25" s="59"/>
      <c r="I25" s="61"/>
      <c r="J25" s="91"/>
      <c r="K25" s="91"/>
    </row>
    <row r="26" spans="1:11" ht="12.75">
      <c r="A26" s="93" t="s">
        <v>254</v>
      </c>
      <c r="B26" s="58">
        <v>76</v>
      </c>
      <c r="C26" s="58">
        <v>439</v>
      </c>
      <c r="D26" s="96">
        <v>331</v>
      </c>
      <c r="E26" s="60">
        <v>846</v>
      </c>
      <c r="F26" s="58">
        <v>16000</v>
      </c>
      <c r="G26" s="58">
        <v>22000</v>
      </c>
      <c r="H26" s="96">
        <v>32000</v>
      </c>
      <c r="I26" s="58">
        <v>21466</v>
      </c>
      <c r="J26" s="91"/>
      <c r="K26" s="91"/>
    </row>
    <row r="27" spans="1:11" ht="12.75">
      <c r="A27" s="92"/>
      <c r="B27" s="61"/>
      <c r="C27" s="61"/>
      <c r="D27" s="61"/>
      <c r="E27" s="61"/>
      <c r="F27" s="59"/>
      <c r="G27" s="59"/>
      <c r="H27" s="59"/>
      <c r="I27" s="61"/>
      <c r="J27" s="91"/>
      <c r="K27" s="91"/>
    </row>
    <row r="28" spans="1:11" ht="12.75">
      <c r="A28" s="92" t="s">
        <v>255</v>
      </c>
      <c r="B28" s="61" t="s">
        <v>20</v>
      </c>
      <c r="C28" s="59">
        <v>18</v>
      </c>
      <c r="D28" s="61" t="s">
        <v>20</v>
      </c>
      <c r="E28" s="61">
        <v>18</v>
      </c>
      <c r="F28" s="61" t="s">
        <v>20</v>
      </c>
      <c r="G28" s="59">
        <v>18500</v>
      </c>
      <c r="H28" s="61" t="s">
        <v>20</v>
      </c>
      <c r="I28" s="59">
        <v>333</v>
      </c>
      <c r="J28" s="91"/>
      <c r="K28" s="91"/>
    </row>
    <row r="29" spans="1:11" ht="12.75">
      <c r="A29" s="92" t="s">
        <v>257</v>
      </c>
      <c r="B29" s="59" t="s">
        <v>20</v>
      </c>
      <c r="C29" s="59">
        <v>1</v>
      </c>
      <c r="D29" s="61" t="s">
        <v>20</v>
      </c>
      <c r="E29" s="61">
        <v>1</v>
      </c>
      <c r="F29" s="59" t="s">
        <v>20</v>
      </c>
      <c r="G29" s="59">
        <v>20000</v>
      </c>
      <c r="H29" s="61" t="s">
        <v>20</v>
      </c>
      <c r="I29" s="59">
        <v>20</v>
      </c>
      <c r="J29" s="91"/>
      <c r="K29" s="91"/>
    </row>
    <row r="30" spans="1:11" ht="12.75">
      <c r="A30" s="92" t="s">
        <v>259</v>
      </c>
      <c r="B30" s="59">
        <v>18</v>
      </c>
      <c r="C30" s="59">
        <v>8</v>
      </c>
      <c r="D30" s="61" t="s">
        <v>20</v>
      </c>
      <c r="E30" s="61">
        <v>26</v>
      </c>
      <c r="F30" s="59">
        <v>6000</v>
      </c>
      <c r="G30" s="59">
        <v>16000</v>
      </c>
      <c r="H30" s="61" t="s">
        <v>20</v>
      </c>
      <c r="I30" s="59">
        <v>236</v>
      </c>
      <c r="J30" s="91"/>
      <c r="K30" s="91"/>
    </row>
    <row r="31" spans="1:11" ht="12.75">
      <c r="A31" s="92" t="s">
        <v>260</v>
      </c>
      <c r="B31" s="61" t="s">
        <v>20</v>
      </c>
      <c r="C31" s="59">
        <v>2</v>
      </c>
      <c r="D31" s="61" t="s">
        <v>20</v>
      </c>
      <c r="E31" s="61">
        <v>2</v>
      </c>
      <c r="F31" s="61" t="s">
        <v>20</v>
      </c>
      <c r="G31" s="59">
        <v>22000</v>
      </c>
      <c r="H31" s="61" t="s">
        <v>20</v>
      </c>
      <c r="I31" s="59">
        <v>44</v>
      </c>
      <c r="J31" s="91"/>
      <c r="K31" s="91"/>
    </row>
    <row r="32" spans="1:11" ht="12.75">
      <c r="A32" s="92" t="s">
        <v>262</v>
      </c>
      <c r="B32" s="95">
        <v>6</v>
      </c>
      <c r="C32" s="59">
        <v>3</v>
      </c>
      <c r="D32" s="61" t="s">
        <v>20</v>
      </c>
      <c r="E32" s="61">
        <v>9</v>
      </c>
      <c r="F32" s="95">
        <v>8000</v>
      </c>
      <c r="G32" s="59">
        <v>25000</v>
      </c>
      <c r="H32" s="61" t="s">
        <v>20</v>
      </c>
      <c r="I32" s="59">
        <v>123</v>
      </c>
      <c r="J32" s="91"/>
      <c r="K32" s="91"/>
    </row>
    <row r="33" spans="1:11" ht="12.75">
      <c r="A33" s="92" t="s">
        <v>263</v>
      </c>
      <c r="B33" s="59">
        <v>43</v>
      </c>
      <c r="C33" s="59">
        <v>25</v>
      </c>
      <c r="D33" s="61" t="s">
        <v>20</v>
      </c>
      <c r="E33" s="61">
        <v>68</v>
      </c>
      <c r="F33" s="59">
        <v>15000</v>
      </c>
      <c r="G33" s="59">
        <v>30000</v>
      </c>
      <c r="H33" s="61" t="s">
        <v>20</v>
      </c>
      <c r="I33" s="59">
        <v>1395</v>
      </c>
      <c r="J33" s="91"/>
      <c r="K33" s="91"/>
    </row>
    <row r="34" spans="1:11" ht="12.75">
      <c r="A34" s="93" t="s">
        <v>342</v>
      </c>
      <c r="B34" s="60">
        <v>67</v>
      </c>
      <c r="C34" s="60">
        <v>57</v>
      </c>
      <c r="D34" s="60" t="s">
        <v>20</v>
      </c>
      <c r="E34" s="60">
        <v>124</v>
      </c>
      <c r="F34" s="58">
        <v>11955</v>
      </c>
      <c r="G34" s="58">
        <v>23684</v>
      </c>
      <c r="H34" s="60" t="s">
        <v>20</v>
      </c>
      <c r="I34" s="60">
        <v>2151</v>
      </c>
      <c r="J34" s="91"/>
      <c r="K34" s="91"/>
    </row>
    <row r="35" spans="1:11" ht="12.75">
      <c r="A35" s="92"/>
      <c r="B35" s="61"/>
      <c r="C35" s="61"/>
      <c r="D35" s="61"/>
      <c r="E35" s="61"/>
      <c r="F35" s="59"/>
      <c r="G35" s="59"/>
      <c r="H35" s="59"/>
      <c r="I35" s="61"/>
      <c r="J35" s="91"/>
      <c r="K35" s="91"/>
    </row>
    <row r="36" spans="1:11" ht="12.75">
      <c r="A36" s="93" t="s">
        <v>264</v>
      </c>
      <c r="B36" s="96">
        <v>1358</v>
      </c>
      <c r="C36" s="58">
        <v>874</v>
      </c>
      <c r="D36" s="60" t="s">
        <v>20</v>
      </c>
      <c r="E36" s="60">
        <v>2232</v>
      </c>
      <c r="F36" s="96">
        <v>7500</v>
      </c>
      <c r="G36" s="58">
        <v>28000</v>
      </c>
      <c r="H36" s="60" t="s">
        <v>20</v>
      </c>
      <c r="I36" s="58">
        <v>34657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2" t="s">
        <v>265</v>
      </c>
      <c r="B38" s="95">
        <v>340</v>
      </c>
      <c r="C38" s="59">
        <v>452</v>
      </c>
      <c r="D38" s="61" t="s">
        <v>20</v>
      </c>
      <c r="E38" s="61">
        <v>792</v>
      </c>
      <c r="F38" s="95">
        <v>4500</v>
      </c>
      <c r="G38" s="59">
        <v>18000</v>
      </c>
      <c r="H38" s="61" t="s">
        <v>20</v>
      </c>
      <c r="I38" s="59">
        <v>9666</v>
      </c>
      <c r="J38" s="91"/>
      <c r="K38" s="91"/>
    </row>
    <row r="39" spans="1:11" ht="12.75">
      <c r="A39" s="92" t="s">
        <v>266</v>
      </c>
      <c r="B39" s="95">
        <v>261</v>
      </c>
      <c r="C39" s="59">
        <v>10077</v>
      </c>
      <c r="D39" s="61" t="s">
        <v>20</v>
      </c>
      <c r="E39" s="61">
        <v>10338</v>
      </c>
      <c r="F39" s="95">
        <v>8110</v>
      </c>
      <c r="G39" s="59">
        <v>27700</v>
      </c>
      <c r="H39" s="61" t="s">
        <v>20</v>
      </c>
      <c r="I39" s="59">
        <v>281250</v>
      </c>
      <c r="J39" s="91"/>
      <c r="K39" s="91"/>
    </row>
    <row r="40" spans="1:11" ht="12.75">
      <c r="A40" s="92" t="s">
        <v>267</v>
      </c>
      <c r="B40" s="95">
        <v>128</v>
      </c>
      <c r="C40" s="59">
        <v>224</v>
      </c>
      <c r="D40" s="61" t="s">
        <v>20</v>
      </c>
      <c r="E40" s="61">
        <v>352</v>
      </c>
      <c r="F40" s="95">
        <v>2200</v>
      </c>
      <c r="G40" s="59">
        <v>18000</v>
      </c>
      <c r="H40" s="95">
        <v>22000</v>
      </c>
      <c r="I40" s="59">
        <v>4314</v>
      </c>
      <c r="J40" s="91"/>
      <c r="K40" s="91"/>
    </row>
    <row r="41" spans="1:11" ht="12.75">
      <c r="A41" s="92" t="s">
        <v>268</v>
      </c>
      <c r="B41" s="95">
        <v>6</v>
      </c>
      <c r="C41" s="59">
        <v>71</v>
      </c>
      <c r="D41" s="61" t="s">
        <v>20</v>
      </c>
      <c r="E41" s="61">
        <v>77</v>
      </c>
      <c r="F41" s="95">
        <v>4900</v>
      </c>
      <c r="G41" s="59">
        <v>21600</v>
      </c>
      <c r="H41" s="61" t="s">
        <v>20</v>
      </c>
      <c r="I41" s="59">
        <v>1563</v>
      </c>
      <c r="J41" s="91"/>
      <c r="K41" s="91"/>
    </row>
    <row r="42" spans="1:11" ht="12.75">
      <c r="A42" s="92" t="s">
        <v>269</v>
      </c>
      <c r="B42" s="95">
        <v>633</v>
      </c>
      <c r="C42" s="59">
        <v>1203</v>
      </c>
      <c r="D42" s="61" t="s">
        <v>20</v>
      </c>
      <c r="E42" s="61">
        <v>1836</v>
      </c>
      <c r="F42" s="95">
        <v>2000</v>
      </c>
      <c r="G42" s="59">
        <v>23500</v>
      </c>
      <c r="H42" s="61" t="s">
        <v>20</v>
      </c>
      <c r="I42" s="59">
        <v>29537</v>
      </c>
      <c r="J42" s="91"/>
      <c r="K42" s="91"/>
    </row>
    <row r="43" spans="1:11" ht="12.75">
      <c r="A43" s="93" t="s">
        <v>270</v>
      </c>
      <c r="B43" s="96">
        <v>1368</v>
      </c>
      <c r="C43" s="60">
        <v>12027</v>
      </c>
      <c r="D43" s="60" t="s">
        <v>20</v>
      </c>
      <c r="E43" s="60">
        <v>13395</v>
      </c>
      <c r="F43" s="96">
        <v>3819</v>
      </c>
      <c r="G43" s="58">
        <v>26699</v>
      </c>
      <c r="H43" s="60" t="s">
        <v>20</v>
      </c>
      <c r="I43" s="60">
        <v>326330</v>
      </c>
      <c r="J43" s="91"/>
      <c r="K43" s="91"/>
    </row>
    <row r="44" spans="1:11" ht="12.75">
      <c r="A44" s="92"/>
      <c r="B44" s="61"/>
      <c r="C44" s="61"/>
      <c r="D44" s="61"/>
      <c r="E44" s="61"/>
      <c r="F44" s="59"/>
      <c r="G44" s="59"/>
      <c r="H44" s="59"/>
      <c r="I44" s="61"/>
      <c r="J44" s="91"/>
      <c r="K44" s="91"/>
    </row>
    <row r="45" spans="1:11" ht="12.75">
      <c r="A45" s="92" t="s">
        <v>271</v>
      </c>
      <c r="B45" s="95">
        <v>8</v>
      </c>
      <c r="C45" s="59">
        <v>317</v>
      </c>
      <c r="D45" s="59">
        <v>335</v>
      </c>
      <c r="E45" s="61">
        <v>660</v>
      </c>
      <c r="F45" s="95">
        <v>8000</v>
      </c>
      <c r="G45" s="59">
        <v>19192</v>
      </c>
      <c r="H45" s="59">
        <v>45000</v>
      </c>
      <c r="I45" s="59">
        <v>21223</v>
      </c>
      <c r="J45" s="91"/>
      <c r="K45" s="91"/>
    </row>
    <row r="46" spans="1:11" ht="12.75">
      <c r="A46" s="92" t="s">
        <v>272</v>
      </c>
      <c r="B46" s="59">
        <v>161</v>
      </c>
      <c r="C46" s="59">
        <v>135</v>
      </c>
      <c r="D46" s="95">
        <v>613</v>
      </c>
      <c r="E46" s="61">
        <v>909</v>
      </c>
      <c r="F46" s="59">
        <v>5000</v>
      </c>
      <c r="G46" s="59">
        <v>10000</v>
      </c>
      <c r="H46" s="95">
        <v>20000</v>
      </c>
      <c r="I46" s="59">
        <v>14415</v>
      </c>
      <c r="J46" s="91"/>
      <c r="K46" s="91"/>
    </row>
    <row r="47" spans="1:11" ht="12.75">
      <c r="A47" s="92" t="s">
        <v>273</v>
      </c>
      <c r="B47" s="95">
        <v>22</v>
      </c>
      <c r="C47" s="59">
        <v>381</v>
      </c>
      <c r="D47" s="95">
        <v>30</v>
      </c>
      <c r="E47" s="61">
        <v>433</v>
      </c>
      <c r="F47" s="95">
        <v>7000</v>
      </c>
      <c r="G47" s="59">
        <v>20000</v>
      </c>
      <c r="H47" s="95">
        <v>35000</v>
      </c>
      <c r="I47" s="59">
        <v>8824</v>
      </c>
      <c r="J47" s="91"/>
      <c r="K47" s="91"/>
    </row>
    <row r="48" spans="1:11" ht="12.75">
      <c r="A48" s="93" t="s">
        <v>274</v>
      </c>
      <c r="B48" s="60">
        <v>191</v>
      </c>
      <c r="C48" s="60">
        <v>833</v>
      </c>
      <c r="D48" s="60">
        <v>978</v>
      </c>
      <c r="E48" s="60">
        <v>2002</v>
      </c>
      <c r="F48" s="58">
        <v>5356</v>
      </c>
      <c r="G48" s="58">
        <v>18072</v>
      </c>
      <c r="H48" s="58">
        <v>29024</v>
      </c>
      <c r="I48" s="60">
        <v>44462</v>
      </c>
      <c r="J48" s="91"/>
      <c r="K48" s="91"/>
    </row>
    <row r="49" spans="1:11" ht="12.75">
      <c r="A49" s="92"/>
      <c r="B49" s="61"/>
      <c r="C49" s="61"/>
      <c r="D49" s="61"/>
      <c r="E49" s="61"/>
      <c r="F49" s="59"/>
      <c r="G49" s="59"/>
      <c r="H49" s="59"/>
      <c r="I49" s="61"/>
      <c r="J49" s="91"/>
      <c r="K49" s="91"/>
    </row>
    <row r="50" spans="1:11" ht="12.75">
      <c r="A50" s="93" t="s">
        <v>275</v>
      </c>
      <c r="B50" s="60" t="s">
        <v>20</v>
      </c>
      <c r="C50" s="58">
        <v>5355</v>
      </c>
      <c r="D50" s="96">
        <v>656</v>
      </c>
      <c r="E50" s="60">
        <v>6011</v>
      </c>
      <c r="F50" s="60" t="s">
        <v>20</v>
      </c>
      <c r="G50" s="58">
        <v>30245</v>
      </c>
      <c r="H50" s="96">
        <v>59978</v>
      </c>
      <c r="I50" s="58">
        <v>201308</v>
      </c>
      <c r="J50" s="91"/>
      <c r="K50" s="91"/>
    </row>
    <row r="51" spans="1:11" ht="12.75">
      <c r="A51" s="92"/>
      <c r="B51" s="61"/>
      <c r="C51" s="61"/>
      <c r="D51" s="61"/>
      <c r="E51" s="61"/>
      <c r="F51" s="59"/>
      <c r="G51" s="59"/>
      <c r="H51" s="59"/>
      <c r="I51" s="61"/>
      <c r="J51" s="91"/>
      <c r="K51" s="91"/>
    </row>
    <row r="52" spans="1:11" ht="12.75">
      <c r="A52" s="92" t="s">
        <v>276</v>
      </c>
      <c r="B52" s="95">
        <v>1050</v>
      </c>
      <c r="C52" s="59">
        <v>600</v>
      </c>
      <c r="D52" s="95">
        <v>2100</v>
      </c>
      <c r="E52" s="61">
        <v>3750</v>
      </c>
      <c r="F52" s="95">
        <v>7000</v>
      </c>
      <c r="G52" s="59">
        <v>15000</v>
      </c>
      <c r="H52" s="95">
        <v>21000</v>
      </c>
      <c r="I52" s="59">
        <v>60450</v>
      </c>
      <c r="J52" s="91"/>
      <c r="K52" s="91"/>
    </row>
    <row r="53" spans="1:11" ht="12.75">
      <c r="A53" s="92" t="s">
        <v>277</v>
      </c>
      <c r="B53" s="95">
        <v>250</v>
      </c>
      <c r="C53" s="59" t="s">
        <v>20</v>
      </c>
      <c r="D53" s="95">
        <v>300</v>
      </c>
      <c r="E53" s="61">
        <v>550</v>
      </c>
      <c r="F53" s="95">
        <v>7000</v>
      </c>
      <c r="G53" s="59" t="s">
        <v>20</v>
      </c>
      <c r="H53" s="95">
        <v>19000</v>
      </c>
      <c r="I53" s="59">
        <v>7450</v>
      </c>
      <c r="J53" s="91"/>
      <c r="K53" s="91"/>
    </row>
    <row r="54" spans="1:11" ht="12.75">
      <c r="A54" s="93" t="s">
        <v>278</v>
      </c>
      <c r="B54" s="96">
        <v>1300</v>
      </c>
      <c r="C54" s="60">
        <v>600</v>
      </c>
      <c r="D54" s="96">
        <v>2400</v>
      </c>
      <c r="E54" s="60">
        <v>4300</v>
      </c>
      <c r="F54" s="96">
        <v>7000</v>
      </c>
      <c r="G54" s="58">
        <v>15000</v>
      </c>
      <c r="H54" s="96">
        <v>20750</v>
      </c>
      <c r="I54" s="60">
        <v>67900</v>
      </c>
      <c r="J54" s="91"/>
      <c r="K54" s="91"/>
    </row>
    <row r="55" spans="1:11" ht="12.75">
      <c r="A55" s="92"/>
      <c r="B55" s="61"/>
      <c r="C55" s="61"/>
      <c r="D55" s="61"/>
      <c r="E55" s="61"/>
      <c r="F55" s="59"/>
      <c r="G55" s="59"/>
      <c r="H55" s="59"/>
      <c r="I55" s="61"/>
      <c r="J55" s="91"/>
      <c r="K55" s="91"/>
    </row>
    <row r="56" spans="1:11" ht="12.75">
      <c r="A56" s="92" t="s">
        <v>279</v>
      </c>
      <c r="B56" s="61" t="s">
        <v>20</v>
      </c>
      <c r="C56" s="59">
        <v>100</v>
      </c>
      <c r="D56" s="59">
        <v>5100</v>
      </c>
      <c r="E56" s="61">
        <v>5200</v>
      </c>
      <c r="F56" s="61" t="s">
        <v>20</v>
      </c>
      <c r="G56" s="59">
        <v>28000</v>
      </c>
      <c r="H56" s="59">
        <v>36000</v>
      </c>
      <c r="I56" s="59">
        <v>186400</v>
      </c>
      <c r="J56" s="91"/>
      <c r="K56" s="91"/>
    </row>
    <row r="57" spans="1:11" ht="12.75">
      <c r="A57" s="92" t="s">
        <v>280</v>
      </c>
      <c r="B57" s="95">
        <v>140</v>
      </c>
      <c r="C57" s="59">
        <v>720</v>
      </c>
      <c r="D57" s="61" t="s">
        <v>20</v>
      </c>
      <c r="E57" s="61">
        <v>860</v>
      </c>
      <c r="F57" s="95">
        <v>3100</v>
      </c>
      <c r="G57" s="59">
        <v>21000</v>
      </c>
      <c r="H57" s="61" t="s">
        <v>20</v>
      </c>
      <c r="I57" s="59">
        <v>15554</v>
      </c>
      <c r="J57" s="91"/>
      <c r="K57" s="91"/>
    </row>
    <row r="58" spans="1:11" ht="12.75">
      <c r="A58" s="92" t="s">
        <v>281</v>
      </c>
      <c r="B58" s="59">
        <v>463</v>
      </c>
      <c r="C58" s="59">
        <v>99</v>
      </c>
      <c r="D58" s="95">
        <v>185</v>
      </c>
      <c r="E58" s="61">
        <v>747</v>
      </c>
      <c r="F58" s="59">
        <v>9000</v>
      </c>
      <c r="G58" s="59">
        <v>22930</v>
      </c>
      <c r="H58" s="95">
        <v>40000</v>
      </c>
      <c r="I58" s="59">
        <v>13837</v>
      </c>
      <c r="J58" s="91"/>
      <c r="K58" s="91"/>
    </row>
    <row r="59" spans="1:11" ht="12.75">
      <c r="A59" s="92" t="s">
        <v>282</v>
      </c>
      <c r="B59" s="61" t="s">
        <v>20</v>
      </c>
      <c r="C59" s="59">
        <v>100</v>
      </c>
      <c r="D59" s="95">
        <v>400</v>
      </c>
      <c r="E59" s="61">
        <v>500</v>
      </c>
      <c r="F59" s="61" t="s">
        <v>20</v>
      </c>
      <c r="G59" s="59">
        <v>19000</v>
      </c>
      <c r="H59" s="95">
        <v>45840</v>
      </c>
      <c r="I59" s="59">
        <v>20236</v>
      </c>
      <c r="J59" s="91"/>
      <c r="K59" s="91"/>
    </row>
    <row r="60" spans="1:11" ht="12.75">
      <c r="A60" s="92" t="s">
        <v>283</v>
      </c>
      <c r="B60" s="59">
        <v>80</v>
      </c>
      <c r="C60" s="59">
        <v>200</v>
      </c>
      <c r="D60" s="95">
        <v>170</v>
      </c>
      <c r="E60" s="61">
        <v>450</v>
      </c>
      <c r="F60" s="59">
        <v>7000</v>
      </c>
      <c r="G60" s="59">
        <v>20000</v>
      </c>
      <c r="H60" s="95">
        <v>26000</v>
      </c>
      <c r="I60" s="59">
        <v>8980</v>
      </c>
      <c r="J60" s="91"/>
      <c r="K60" s="91"/>
    </row>
    <row r="61" spans="1:11" ht="12.75">
      <c r="A61" s="92" t="s">
        <v>284</v>
      </c>
      <c r="B61" s="59">
        <v>182</v>
      </c>
      <c r="C61" s="59">
        <v>132</v>
      </c>
      <c r="D61" s="61" t="s">
        <v>20</v>
      </c>
      <c r="E61" s="61">
        <v>314</v>
      </c>
      <c r="F61" s="59">
        <v>5100</v>
      </c>
      <c r="G61" s="59">
        <v>13500</v>
      </c>
      <c r="H61" s="61" t="s">
        <v>20</v>
      </c>
      <c r="I61" s="59">
        <v>2710</v>
      </c>
      <c r="J61" s="91"/>
      <c r="K61" s="91"/>
    </row>
    <row r="62" spans="1:11" ht="12.75">
      <c r="A62" s="92" t="s">
        <v>285</v>
      </c>
      <c r="B62" s="95">
        <v>215</v>
      </c>
      <c r="C62" s="59">
        <v>130</v>
      </c>
      <c r="D62" s="95">
        <v>1125</v>
      </c>
      <c r="E62" s="61">
        <v>1470</v>
      </c>
      <c r="F62" s="95">
        <v>6000</v>
      </c>
      <c r="G62" s="59">
        <v>26000</v>
      </c>
      <c r="H62" s="95">
        <v>45000</v>
      </c>
      <c r="I62" s="59">
        <v>55295</v>
      </c>
      <c r="J62" s="91"/>
      <c r="K62" s="91"/>
    </row>
    <row r="63" spans="1:11" ht="12.75">
      <c r="A63" s="92" t="s">
        <v>286</v>
      </c>
      <c r="B63" s="95">
        <v>46</v>
      </c>
      <c r="C63" s="59">
        <v>573</v>
      </c>
      <c r="D63" s="61" t="s">
        <v>20</v>
      </c>
      <c r="E63" s="61">
        <v>619</v>
      </c>
      <c r="F63" s="95">
        <v>6375</v>
      </c>
      <c r="G63" s="59">
        <v>27000</v>
      </c>
      <c r="H63" s="61" t="s">
        <v>20</v>
      </c>
      <c r="I63" s="59">
        <v>15764</v>
      </c>
      <c r="J63" s="91"/>
      <c r="K63" s="91"/>
    </row>
    <row r="64" spans="1:11" ht="12.75">
      <c r="A64" s="93" t="s">
        <v>343</v>
      </c>
      <c r="B64" s="60">
        <v>1126</v>
      </c>
      <c r="C64" s="60">
        <v>2054</v>
      </c>
      <c r="D64" s="60">
        <v>6980</v>
      </c>
      <c r="E64" s="60">
        <v>10160</v>
      </c>
      <c r="F64" s="58">
        <v>6814</v>
      </c>
      <c r="G64" s="58">
        <v>22747</v>
      </c>
      <c r="H64" s="58">
        <v>37877</v>
      </c>
      <c r="I64" s="60">
        <v>318776</v>
      </c>
      <c r="J64" s="91"/>
      <c r="K64" s="91"/>
    </row>
    <row r="65" spans="1:11" ht="12.75">
      <c r="A65" s="92"/>
      <c r="B65" s="61"/>
      <c r="C65" s="61"/>
      <c r="D65" s="61"/>
      <c r="E65" s="61"/>
      <c r="F65" s="59"/>
      <c r="G65" s="59"/>
      <c r="H65" s="59"/>
      <c r="I65" s="61"/>
      <c r="J65" s="91"/>
      <c r="K65" s="91"/>
    </row>
    <row r="66" spans="1:11" ht="12.75">
      <c r="A66" s="92" t="s">
        <v>287</v>
      </c>
      <c r="B66" s="95">
        <v>19</v>
      </c>
      <c r="C66" s="59">
        <v>32</v>
      </c>
      <c r="D66" s="95">
        <v>5</v>
      </c>
      <c r="E66" s="61">
        <v>56</v>
      </c>
      <c r="F66" s="95">
        <v>3000</v>
      </c>
      <c r="G66" s="59">
        <v>9313</v>
      </c>
      <c r="H66" s="95">
        <v>30000</v>
      </c>
      <c r="I66" s="59">
        <v>505</v>
      </c>
      <c r="J66" s="91"/>
      <c r="K66" s="91"/>
    </row>
    <row r="67" spans="1:11" ht="12.75">
      <c r="A67" s="92" t="s">
        <v>288</v>
      </c>
      <c r="B67" s="59" t="s">
        <v>20</v>
      </c>
      <c r="C67" s="59">
        <v>7</v>
      </c>
      <c r="D67" s="95">
        <v>12</v>
      </c>
      <c r="E67" s="61">
        <v>19</v>
      </c>
      <c r="F67" s="59" t="s">
        <v>20</v>
      </c>
      <c r="G67" s="59">
        <v>16000</v>
      </c>
      <c r="H67" s="95">
        <v>30000</v>
      </c>
      <c r="I67" s="59">
        <v>472</v>
      </c>
      <c r="J67" s="91"/>
      <c r="K67" s="91"/>
    </row>
    <row r="68" spans="1:11" ht="12.75">
      <c r="A68" s="93" t="s">
        <v>289</v>
      </c>
      <c r="B68" s="58">
        <v>19</v>
      </c>
      <c r="C68" s="58">
        <v>39</v>
      </c>
      <c r="D68" s="96">
        <v>17</v>
      </c>
      <c r="E68" s="60">
        <v>75</v>
      </c>
      <c r="F68" s="58">
        <v>3000</v>
      </c>
      <c r="G68" s="58">
        <v>10513</v>
      </c>
      <c r="H68" s="96">
        <v>30000</v>
      </c>
      <c r="I68" s="58">
        <v>977</v>
      </c>
      <c r="J68" s="91"/>
      <c r="K68" s="91"/>
    </row>
    <row r="69" spans="1:11" ht="12.75">
      <c r="A69" s="92"/>
      <c r="B69" s="61"/>
      <c r="C69" s="61"/>
      <c r="D69" s="61"/>
      <c r="E69" s="61"/>
      <c r="F69" s="59"/>
      <c r="G69" s="59"/>
      <c r="H69" s="59"/>
      <c r="I69" s="59"/>
      <c r="J69" s="91"/>
      <c r="K69" s="91"/>
    </row>
    <row r="70" spans="1:11" ht="13.5" thickBot="1">
      <c r="A70" s="97" t="s">
        <v>290</v>
      </c>
      <c r="B70" s="98">
        <v>5696</v>
      </c>
      <c r="C70" s="98">
        <v>23073</v>
      </c>
      <c r="D70" s="98">
        <v>11423</v>
      </c>
      <c r="E70" s="98">
        <v>40192</v>
      </c>
      <c r="F70" s="99">
        <v>6415</v>
      </c>
      <c r="G70" s="99">
        <v>26293</v>
      </c>
      <c r="H70" s="99">
        <v>34558</v>
      </c>
      <c r="I70" s="98">
        <v>1037959</v>
      </c>
      <c r="J70" s="91"/>
      <c r="K70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781">
    <pageSetUpPr fitToPage="1"/>
  </sheetPr>
  <dimension ref="A1:I71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312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65"/>
      <c r="B5" s="234" t="s">
        <v>313</v>
      </c>
      <c r="C5" s="235"/>
      <c r="D5" s="330" t="s">
        <v>40</v>
      </c>
      <c r="E5" s="331"/>
      <c r="F5" s="330" t="s">
        <v>41</v>
      </c>
      <c r="G5" s="331"/>
      <c r="H5" s="330" t="s">
        <v>42</v>
      </c>
      <c r="I5" s="332"/>
    </row>
    <row r="6" spans="1:9" ht="12.75">
      <c r="A6" s="165" t="s">
        <v>230</v>
      </c>
      <c r="B6" s="336" t="s">
        <v>314</v>
      </c>
      <c r="C6" s="337"/>
      <c r="D6" s="333"/>
      <c r="E6" s="334"/>
      <c r="F6" s="333"/>
      <c r="G6" s="334"/>
      <c r="H6" s="333"/>
      <c r="I6" s="335"/>
    </row>
    <row r="7" spans="1:9" ht="12.75">
      <c r="A7" s="165" t="s">
        <v>232</v>
      </c>
      <c r="B7" s="68" t="s">
        <v>2</v>
      </c>
      <c r="C7" s="85" t="s">
        <v>3</v>
      </c>
      <c r="D7" s="68" t="s">
        <v>2</v>
      </c>
      <c r="E7" s="85" t="s">
        <v>3</v>
      </c>
      <c r="F7" s="68" t="s">
        <v>2</v>
      </c>
      <c r="G7" s="85" t="s">
        <v>3</v>
      </c>
      <c r="H7" s="68" t="s">
        <v>2</v>
      </c>
      <c r="I7" s="85" t="s">
        <v>3</v>
      </c>
    </row>
    <row r="8" spans="1:9" ht="13.5" thickBot="1">
      <c r="A8" s="86"/>
      <c r="B8" s="130" t="s">
        <v>62</v>
      </c>
      <c r="C8" s="87" t="s">
        <v>14</v>
      </c>
      <c r="D8" s="130" t="s">
        <v>62</v>
      </c>
      <c r="E8" s="87" t="s">
        <v>14</v>
      </c>
      <c r="F8" s="130" t="s">
        <v>62</v>
      </c>
      <c r="G8" s="87" t="s">
        <v>14</v>
      </c>
      <c r="H8" s="130" t="s">
        <v>62</v>
      </c>
      <c r="I8" s="87" t="s">
        <v>14</v>
      </c>
    </row>
    <row r="9" spans="1:9" ht="12.75">
      <c r="A9" s="88" t="s">
        <v>234</v>
      </c>
      <c r="B9" s="90" t="s">
        <v>20</v>
      </c>
      <c r="C9" s="90" t="s">
        <v>20</v>
      </c>
      <c r="D9" s="90" t="s">
        <v>20</v>
      </c>
      <c r="E9" s="90" t="s">
        <v>20</v>
      </c>
      <c r="F9" s="90" t="s">
        <v>20</v>
      </c>
      <c r="G9" s="90" t="s">
        <v>20</v>
      </c>
      <c r="H9" s="89">
        <v>2</v>
      </c>
      <c r="I9" s="89">
        <v>10</v>
      </c>
    </row>
    <row r="10" spans="1:9" ht="12.75">
      <c r="A10" s="93" t="s">
        <v>238</v>
      </c>
      <c r="B10" s="60" t="s">
        <v>20</v>
      </c>
      <c r="C10" s="60" t="s">
        <v>20</v>
      </c>
      <c r="D10" s="60" t="s">
        <v>20</v>
      </c>
      <c r="E10" s="60" t="s">
        <v>20</v>
      </c>
      <c r="F10" s="60" t="s">
        <v>20</v>
      </c>
      <c r="G10" s="60" t="s">
        <v>20</v>
      </c>
      <c r="H10" s="60">
        <v>2</v>
      </c>
      <c r="I10" s="60">
        <v>10</v>
      </c>
    </row>
    <row r="11" spans="1:9" ht="12.75">
      <c r="A11" s="92"/>
      <c r="B11" s="61"/>
      <c r="C11" s="61"/>
      <c r="D11" s="61"/>
      <c r="E11" s="61"/>
      <c r="F11" s="61"/>
      <c r="G11" s="61"/>
      <c r="H11" s="61"/>
      <c r="I11" s="61"/>
    </row>
    <row r="12" spans="1:9" ht="12.75">
      <c r="A12" s="93" t="s">
        <v>244</v>
      </c>
      <c r="B12" s="58">
        <v>30</v>
      </c>
      <c r="C12" s="58">
        <v>587</v>
      </c>
      <c r="D12" s="58">
        <v>7</v>
      </c>
      <c r="E12" s="58">
        <v>85</v>
      </c>
      <c r="F12" s="58">
        <v>1</v>
      </c>
      <c r="G12" s="58">
        <v>23</v>
      </c>
      <c r="H12" s="58">
        <v>12</v>
      </c>
      <c r="I12" s="58">
        <v>250</v>
      </c>
    </row>
    <row r="13" spans="1:9" ht="12.75">
      <c r="A13" s="92"/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93" t="s">
        <v>245</v>
      </c>
      <c r="B14" s="58" t="s">
        <v>20</v>
      </c>
      <c r="C14" s="58" t="s">
        <v>20</v>
      </c>
      <c r="D14" s="58">
        <v>36</v>
      </c>
      <c r="E14" s="58">
        <v>760</v>
      </c>
      <c r="F14" s="58" t="s">
        <v>20</v>
      </c>
      <c r="G14" s="58" t="s">
        <v>20</v>
      </c>
      <c r="H14" s="60" t="s">
        <v>20</v>
      </c>
      <c r="I14" s="60" t="s">
        <v>20</v>
      </c>
    </row>
    <row r="15" spans="1:9" ht="12.75">
      <c r="A15" s="92"/>
      <c r="B15" s="61"/>
      <c r="C15" s="61"/>
      <c r="D15" s="61"/>
      <c r="E15" s="61"/>
      <c r="F15" s="61"/>
      <c r="G15" s="61"/>
      <c r="H15" s="61"/>
      <c r="I15" s="61"/>
    </row>
    <row r="16" spans="1:9" ht="12.75">
      <c r="A16" s="92" t="s">
        <v>246</v>
      </c>
      <c r="B16" s="61" t="s">
        <v>20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>
        <v>6</v>
      </c>
      <c r="I16" s="61">
        <v>258</v>
      </c>
    </row>
    <row r="17" spans="1:9" ht="12.75">
      <c r="A17" s="92" t="s">
        <v>247</v>
      </c>
      <c r="B17" s="61" t="s">
        <v>20</v>
      </c>
      <c r="C17" s="61" t="s">
        <v>20</v>
      </c>
      <c r="D17" s="95">
        <v>5</v>
      </c>
      <c r="E17" s="95">
        <v>125</v>
      </c>
      <c r="F17" s="61" t="s">
        <v>20</v>
      </c>
      <c r="G17" s="61" t="s">
        <v>20</v>
      </c>
      <c r="H17" s="61" t="s">
        <v>20</v>
      </c>
      <c r="I17" s="61" t="s">
        <v>20</v>
      </c>
    </row>
    <row r="18" spans="1:9" ht="12.75">
      <c r="A18" s="92" t="s">
        <v>248</v>
      </c>
      <c r="B18" s="59" t="s">
        <v>20</v>
      </c>
      <c r="C18" s="59" t="s">
        <v>20</v>
      </c>
      <c r="D18" s="59">
        <v>9</v>
      </c>
      <c r="E18" s="59">
        <v>225</v>
      </c>
      <c r="F18" s="59">
        <v>10</v>
      </c>
      <c r="G18" s="59">
        <v>250</v>
      </c>
      <c r="H18" s="61" t="s">
        <v>20</v>
      </c>
      <c r="I18" s="61" t="s">
        <v>20</v>
      </c>
    </row>
    <row r="19" spans="1:9" ht="12.75">
      <c r="A19" s="93" t="s">
        <v>341</v>
      </c>
      <c r="B19" s="60" t="s">
        <v>20</v>
      </c>
      <c r="C19" s="60" t="s">
        <v>20</v>
      </c>
      <c r="D19" s="60">
        <v>14</v>
      </c>
      <c r="E19" s="60">
        <v>350</v>
      </c>
      <c r="F19" s="60">
        <v>10</v>
      </c>
      <c r="G19" s="60">
        <v>250</v>
      </c>
      <c r="H19" s="60">
        <v>6</v>
      </c>
      <c r="I19" s="60">
        <v>258</v>
      </c>
    </row>
    <row r="20" spans="1:9" ht="12.75">
      <c r="A20" s="92"/>
      <c r="B20" s="61"/>
      <c r="C20" s="61"/>
      <c r="D20" s="61"/>
      <c r="E20" s="61"/>
      <c r="F20" s="61"/>
      <c r="G20" s="61"/>
      <c r="H20" s="61"/>
      <c r="I20" s="61"/>
    </row>
    <row r="21" spans="1:9" ht="12.75">
      <c r="A21" s="92" t="s">
        <v>249</v>
      </c>
      <c r="B21" s="94">
        <v>146</v>
      </c>
      <c r="C21" s="94">
        <v>2190</v>
      </c>
      <c r="D21" s="94">
        <v>10</v>
      </c>
      <c r="E21" s="94">
        <v>142</v>
      </c>
      <c r="F21" s="94">
        <v>3</v>
      </c>
      <c r="G21" s="94">
        <v>39</v>
      </c>
      <c r="H21" s="94">
        <v>8</v>
      </c>
      <c r="I21" s="94">
        <v>117</v>
      </c>
    </row>
    <row r="22" spans="1:9" ht="12.75">
      <c r="A22" s="92" t="s">
        <v>250</v>
      </c>
      <c r="B22" s="61" t="s">
        <v>20</v>
      </c>
      <c r="C22" s="61" t="s">
        <v>20</v>
      </c>
      <c r="D22" s="61" t="s">
        <v>20</v>
      </c>
      <c r="E22" s="61" t="s">
        <v>20</v>
      </c>
      <c r="F22" s="61" t="s">
        <v>20</v>
      </c>
      <c r="G22" s="61" t="s">
        <v>20</v>
      </c>
      <c r="H22" s="94">
        <v>55</v>
      </c>
      <c r="I22" s="94">
        <v>848</v>
      </c>
    </row>
    <row r="23" spans="1:9" ht="12.75">
      <c r="A23" s="92" t="s">
        <v>251</v>
      </c>
      <c r="B23" s="94">
        <v>240</v>
      </c>
      <c r="C23" s="94">
        <v>4838</v>
      </c>
      <c r="D23" s="94">
        <v>12</v>
      </c>
      <c r="E23" s="94">
        <v>214</v>
      </c>
      <c r="F23" s="94" t="s">
        <v>20</v>
      </c>
      <c r="G23" s="94" t="s">
        <v>20</v>
      </c>
      <c r="H23" s="94">
        <v>10</v>
      </c>
      <c r="I23" s="94">
        <v>204</v>
      </c>
    </row>
    <row r="24" spans="1:9" ht="12.75">
      <c r="A24" s="92" t="s">
        <v>252</v>
      </c>
      <c r="B24" s="94">
        <v>302</v>
      </c>
      <c r="C24" s="94">
        <v>5960</v>
      </c>
      <c r="D24" s="94">
        <v>62</v>
      </c>
      <c r="E24" s="94">
        <v>1230</v>
      </c>
      <c r="F24" s="94">
        <v>62</v>
      </c>
      <c r="G24" s="94">
        <v>1230</v>
      </c>
      <c r="H24" s="94">
        <v>19</v>
      </c>
      <c r="I24" s="94">
        <v>347</v>
      </c>
    </row>
    <row r="25" spans="1:9" ht="12.75">
      <c r="A25" s="93" t="s">
        <v>253</v>
      </c>
      <c r="B25" s="60">
        <v>688</v>
      </c>
      <c r="C25" s="60">
        <v>12988</v>
      </c>
      <c r="D25" s="60">
        <v>84</v>
      </c>
      <c r="E25" s="60">
        <v>1586</v>
      </c>
      <c r="F25" s="60">
        <v>65</v>
      </c>
      <c r="G25" s="60">
        <v>1269</v>
      </c>
      <c r="H25" s="60">
        <v>92</v>
      </c>
      <c r="I25" s="60">
        <v>1516</v>
      </c>
    </row>
    <row r="26" spans="1:9" ht="12.75">
      <c r="A26" s="92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93" t="s">
        <v>254</v>
      </c>
      <c r="B27" s="58">
        <v>279</v>
      </c>
      <c r="C27" s="58">
        <v>8907</v>
      </c>
      <c r="D27" s="58">
        <v>254</v>
      </c>
      <c r="E27" s="58">
        <v>8097</v>
      </c>
      <c r="F27" s="96">
        <v>17</v>
      </c>
      <c r="G27" s="96">
        <v>540</v>
      </c>
      <c r="H27" s="96">
        <v>296</v>
      </c>
      <c r="I27" s="96">
        <v>3922</v>
      </c>
    </row>
    <row r="28" spans="1:9" ht="12.75">
      <c r="A28" s="92"/>
      <c r="B28" s="61"/>
      <c r="C28" s="61"/>
      <c r="D28" s="61"/>
      <c r="E28" s="61"/>
      <c r="F28" s="61"/>
      <c r="G28" s="61"/>
      <c r="H28" s="61"/>
      <c r="I28" s="61"/>
    </row>
    <row r="29" spans="1:9" ht="12.75">
      <c r="A29" s="92" t="s">
        <v>255</v>
      </c>
      <c r="B29" s="59" t="s">
        <v>20</v>
      </c>
      <c r="C29" s="59" t="s">
        <v>20</v>
      </c>
      <c r="D29" s="59" t="s">
        <v>20</v>
      </c>
      <c r="E29" s="59" t="s">
        <v>20</v>
      </c>
      <c r="F29" s="61" t="s">
        <v>20</v>
      </c>
      <c r="G29" s="61" t="s">
        <v>20</v>
      </c>
      <c r="H29" s="95">
        <v>18</v>
      </c>
      <c r="I29" s="95">
        <v>333</v>
      </c>
    </row>
    <row r="30" spans="1:9" ht="12.75">
      <c r="A30" s="92" t="s">
        <v>257</v>
      </c>
      <c r="B30" s="59" t="s">
        <v>20</v>
      </c>
      <c r="C30" s="59" t="s">
        <v>20</v>
      </c>
      <c r="D30" s="59" t="s">
        <v>20</v>
      </c>
      <c r="E30" s="59" t="s">
        <v>20</v>
      </c>
      <c r="F30" s="59" t="s">
        <v>20</v>
      </c>
      <c r="G30" s="59" t="s">
        <v>20</v>
      </c>
      <c r="H30" s="59">
        <v>1</v>
      </c>
      <c r="I30" s="59">
        <v>20</v>
      </c>
    </row>
    <row r="31" spans="1:9" ht="12.75">
      <c r="A31" s="92" t="s">
        <v>259</v>
      </c>
      <c r="B31" s="59">
        <v>11</v>
      </c>
      <c r="C31" s="59">
        <v>106</v>
      </c>
      <c r="D31" s="59">
        <v>9</v>
      </c>
      <c r="E31" s="59">
        <v>84</v>
      </c>
      <c r="F31" s="59" t="s">
        <v>20</v>
      </c>
      <c r="G31" s="59" t="s">
        <v>20</v>
      </c>
      <c r="H31" s="59">
        <v>6</v>
      </c>
      <c r="I31" s="59">
        <v>46</v>
      </c>
    </row>
    <row r="32" spans="1:9" ht="12.75">
      <c r="A32" s="92" t="s">
        <v>260</v>
      </c>
      <c r="B32" s="59" t="s">
        <v>20</v>
      </c>
      <c r="C32" s="59" t="s">
        <v>20</v>
      </c>
      <c r="D32" s="59" t="s">
        <v>20</v>
      </c>
      <c r="E32" s="59" t="s">
        <v>20</v>
      </c>
      <c r="F32" s="61" t="s">
        <v>20</v>
      </c>
      <c r="G32" s="61" t="s">
        <v>20</v>
      </c>
      <c r="H32" s="95">
        <v>2</v>
      </c>
      <c r="I32" s="95">
        <v>44</v>
      </c>
    </row>
    <row r="33" spans="1:9" ht="12.75">
      <c r="A33" s="92" t="s">
        <v>262</v>
      </c>
      <c r="B33" s="59">
        <v>7</v>
      </c>
      <c r="C33" s="59">
        <v>90</v>
      </c>
      <c r="D33" s="59">
        <v>2</v>
      </c>
      <c r="E33" s="59">
        <v>33</v>
      </c>
      <c r="F33" s="61" t="s">
        <v>20</v>
      </c>
      <c r="G33" s="61" t="s">
        <v>20</v>
      </c>
      <c r="H33" s="61" t="s">
        <v>20</v>
      </c>
      <c r="I33" s="61" t="s">
        <v>20</v>
      </c>
    </row>
    <row r="34" spans="1:9" ht="12.75">
      <c r="A34" s="92" t="s">
        <v>263</v>
      </c>
      <c r="B34" s="59" t="s">
        <v>20</v>
      </c>
      <c r="C34" s="59" t="s">
        <v>20</v>
      </c>
      <c r="D34" s="59" t="s">
        <v>20</v>
      </c>
      <c r="E34" s="59" t="s">
        <v>20</v>
      </c>
      <c r="F34" s="61" t="s">
        <v>20</v>
      </c>
      <c r="G34" s="61" t="s">
        <v>20</v>
      </c>
      <c r="H34" s="59">
        <v>68</v>
      </c>
      <c r="I34" s="59">
        <v>1395</v>
      </c>
    </row>
    <row r="35" spans="1:9" ht="12.75">
      <c r="A35" s="93" t="s">
        <v>342</v>
      </c>
      <c r="B35" s="60">
        <v>18</v>
      </c>
      <c r="C35" s="60">
        <v>196</v>
      </c>
      <c r="D35" s="60">
        <v>11</v>
      </c>
      <c r="E35" s="60">
        <v>117</v>
      </c>
      <c r="F35" s="60" t="s">
        <v>20</v>
      </c>
      <c r="G35" s="60" t="s">
        <v>20</v>
      </c>
      <c r="H35" s="60">
        <v>95</v>
      </c>
      <c r="I35" s="60">
        <v>1838</v>
      </c>
    </row>
    <row r="36" spans="1:9" ht="12.75">
      <c r="A36" s="92"/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93" t="s">
        <v>264</v>
      </c>
      <c r="B37" s="96">
        <v>1473</v>
      </c>
      <c r="C37" s="96">
        <v>22872</v>
      </c>
      <c r="D37" s="60">
        <v>759</v>
      </c>
      <c r="E37" s="60">
        <v>11785</v>
      </c>
      <c r="F37" s="60" t="s">
        <v>20</v>
      </c>
      <c r="G37" s="60" t="s">
        <v>20</v>
      </c>
      <c r="H37" s="60" t="s">
        <v>20</v>
      </c>
      <c r="I37" s="60" t="s">
        <v>20</v>
      </c>
    </row>
    <row r="38" spans="1:9" ht="12.75">
      <c r="A38" s="92"/>
      <c r="B38" s="61"/>
      <c r="C38" s="61"/>
      <c r="D38" s="61"/>
      <c r="E38" s="61"/>
      <c r="F38" s="61"/>
      <c r="G38" s="61"/>
      <c r="H38" s="61"/>
      <c r="I38" s="61"/>
    </row>
    <row r="39" spans="1:9" ht="12.75">
      <c r="A39" s="92" t="s">
        <v>265</v>
      </c>
      <c r="B39" s="95">
        <v>475</v>
      </c>
      <c r="C39" s="95">
        <v>6283</v>
      </c>
      <c r="D39" s="95">
        <v>158</v>
      </c>
      <c r="E39" s="95">
        <v>1933</v>
      </c>
      <c r="F39" s="61" t="s">
        <v>20</v>
      </c>
      <c r="G39" s="61" t="s">
        <v>20</v>
      </c>
      <c r="H39" s="59">
        <v>158</v>
      </c>
      <c r="I39" s="59">
        <v>1450</v>
      </c>
    </row>
    <row r="40" spans="1:9" ht="12.75">
      <c r="A40" s="92" t="s">
        <v>266</v>
      </c>
      <c r="B40" s="59">
        <v>270</v>
      </c>
      <c r="C40" s="59">
        <v>7345</v>
      </c>
      <c r="D40" s="95">
        <v>1350</v>
      </c>
      <c r="E40" s="95">
        <v>35100</v>
      </c>
      <c r="F40" s="61" t="s">
        <v>20</v>
      </c>
      <c r="G40" s="61" t="s">
        <v>20</v>
      </c>
      <c r="H40" s="95">
        <v>8718</v>
      </c>
      <c r="I40" s="95">
        <v>238805</v>
      </c>
    </row>
    <row r="41" spans="1:9" ht="12.75">
      <c r="A41" s="92" t="s">
        <v>267</v>
      </c>
      <c r="B41" s="59">
        <v>352</v>
      </c>
      <c r="C41" s="59">
        <v>4314</v>
      </c>
      <c r="D41" s="61" t="s">
        <v>20</v>
      </c>
      <c r="E41" s="61" t="s">
        <v>20</v>
      </c>
      <c r="F41" s="61" t="s">
        <v>20</v>
      </c>
      <c r="G41" s="61" t="s">
        <v>20</v>
      </c>
      <c r="H41" s="61" t="s">
        <v>20</v>
      </c>
      <c r="I41" s="61" t="s">
        <v>20</v>
      </c>
    </row>
    <row r="42" spans="1:9" ht="12.75">
      <c r="A42" s="92" t="s">
        <v>268</v>
      </c>
      <c r="B42" s="59">
        <v>3</v>
      </c>
      <c r="C42" s="59">
        <v>61</v>
      </c>
      <c r="D42" s="59">
        <v>51</v>
      </c>
      <c r="E42" s="59">
        <v>1035</v>
      </c>
      <c r="F42" s="59">
        <v>17</v>
      </c>
      <c r="G42" s="59">
        <v>345</v>
      </c>
      <c r="H42" s="95">
        <v>6</v>
      </c>
      <c r="I42" s="95">
        <v>122</v>
      </c>
    </row>
    <row r="43" spans="1:9" ht="12.75">
      <c r="A43" s="92" t="s">
        <v>269</v>
      </c>
      <c r="B43" s="59">
        <v>66</v>
      </c>
      <c r="C43" s="59">
        <v>1062</v>
      </c>
      <c r="D43" s="59">
        <v>53</v>
      </c>
      <c r="E43" s="59">
        <v>853</v>
      </c>
      <c r="F43" s="59">
        <v>65</v>
      </c>
      <c r="G43" s="59">
        <v>1046</v>
      </c>
      <c r="H43" s="59">
        <v>1652</v>
      </c>
      <c r="I43" s="59">
        <v>26576</v>
      </c>
    </row>
    <row r="44" spans="1:9" ht="12.75">
      <c r="A44" s="93" t="s">
        <v>270</v>
      </c>
      <c r="B44" s="60">
        <v>1166</v>
      </c>
      <c r="C44" s="60">
        <v>19065</v>
      </c>
      <c r="D44" s="60">
        <v>1612</v>
      </c>
      <c r="E44" s="60">
        <v>38921</v>
      </c>
      <c r="F44" s="60">
        <v>82</v>
      </c>
      <c r="G44" s="60">
        <v>1391</v>
      </c>
      <c r="H44" s="60">
        <v>10534</v>
      </c>
      <c r="I44" s="60">
        <v>266953</v>
      </c>
    </row>
    <row r="45" spans="1:9" ht="12.75">
      <c r="A45" s="92"/>
      <c r="B45" s="61"/>
      <c r="C45" s="61"/>
      <c r="D45" s="61"/>
      <c r="E45" s="61"/>
      <c r="F45" s="61"/>
      <c r="G45" s="61"/>
      <c r="H45" s="61"/>
      <c r="I45" s="61"/>
    </row>
    <row r="46" spans="1:9" ht="12.75">
      <c r="A46" s="92" t="s">
        <v>271</v>
      </c>
      <c r="B46" s="59">
        <v>110</v>
      </c>
      <c r="C46" s="59">
        <v>1980</v>
      </c>
      <c r="D46" s="59">
        <v>9</v>
      </c>
      <c r="E46" s="59">
        <v>144</v>
      </c>
      <c r="F46" s="59">
        <v>335</v>
      </c>
      <c r="G46" s="59">
        <v>15075</v>
      </c>
      <c r="H46" s="59">
        <v>206</v>
      </c>
      <c r="I46" s="59">
        <v>4024</v>
      </c>
    </row>
    <row r="47" spans="1:9" ht="12.75">
      <c r="A47" s="92" t="s">
        <v>272</v>
      </c>
      <c r="B47" s="59" t="s">
        <v>20</v>
      </c>
      <c r="C47" s="59" t="s">
        <v>20</v>
      </c>
      <c r="D47" s="59">
        <v>817</v>
      </c>
      <c r="E47" s="59">
        <v>12955</v>
      </c>
      <c r="F47" s="59" t="s">
        <v>20</v>
      </c>
      <c r="G47" s="59" t="s">
        <v>20</v>
      </c>
      <c r="H47" s="95">
        <v>92</v>
      </c>
      <c r="I47" s="95">
        <v>1460</v>
      </c>
    </row>
    <row r="48" spans="1:9" ht="12.75">
      <c r="A48" s="92" t="s">
        <v>273</v>
      </c>
      <c r="B48" s="59">
        <v>222</v>
      </c>
      <c r="C48" s="59">
        <v>4379</v>
      </c>
      <c r="D48" s="59">
        <v>80</v>
      </c>
      <c r="E48" s="59">
        <v>1600</v>
      </c>
      <c r="F48" s="59">
        <v>25</v>
      </c>
      <c r="G48" s="59">
        <v>575</v>
      </c>
      <c r="H48" s="59">
        <v>106</v>
      </c>
      <c r="I48" s="59">
        <v>2270</v>
      </c>
    </row>
    <row r="49" spans="1:9" ht="12.75">
      <c r="A49" s="93" t="s">
        <v>274</v>
      </c>
      <c r="B49" s="60">
        <v>332</v>
      </c>
      <c r="C49" s="60">
        <v>6359</v>
      </c>
      <c r="D49" s="60">
        <v>906</v>
      </c>
      <c r="E49" s="60">
        <v>14699</v>
      </c>
      <c r="F49" s="60">
        <v>360</v>
      </c>
      <c r="G49" s="60">
        <v>15650</v>
      </c>
      <c r="H49" s="60">
        <v>404</v>
      </c>
      <c r="I49" s="60">
        <v>7754</v>
      </c>
    </row>
    <row r="50" spans="1:9" ht="12.75">
      <c r="A50" s="92"/>
      <c r="B50" s="61"/>
      <c r="C50" s="61"/>
      <c r="D50" s="61"/>
      <c r="E50" s="61"/>
      <c r="F50" s="61"/>
      <c r="G50" s="61"/>
      <c r="H50" s="61"/>
      <c r="I50" s="61"/>
    </row>
    <row r="51" spans="1:9" ht="12.75">
      <c r="A51" s="93" t="s">
        <v>275</v>
      </c>
      <c r="B51" s="58">
        <v>658</v>
      </c>
      <c r="C51" s="58">
        <v>18743</v>
      </c>
      <c r="D51" s="58" t="s">
        <v>20</v>
      </c>
      <c r="E51" s="58" t="s">
        <v>20</v>
      </c>
      <c r="F51" s="96">
        <v>2304</v>
      </c>
      <c r="G51" s="96">
        <v>95694</v>
      </c>
      <c r="H51" s="58">
        <v>3049</v>
      </c>
      <c r="I51" s="58">
        <v>86871</v>
      </c>
    </row>
    <row r="52" spans="1:9" ht="12.75">
      <c r="A52" s="92"/>
      <c r="B52" s="61"/>
      <c r="C52" s="61"/>
      <c r="D52" s="61"/>
      <c r="E52" s="61"/>
      <c r="F52" s="61"/>
      <c r="G52" s="61"/>
      <c r="H52" s="61"/>
      <c r="I52" s="61"/>
    </row>
    <row r="53" spans="1:9" ht="12.75">
      <c r="A53" s="92" t="s">
        <v>276</v>
      </c>
      <c r="B53" s="61" t="s">
        <v>20</v>
      </c>
      <c r="C53" s="59" t="s">
        <v>20</v>
      </c>
      <c r="D53" s="61" t="s">
        <v>20</v>
      </c>
      <c r="E53" s="59" t="s">
        <v>20</v>
      </c>
      <c r="F53" s="61" t="s">
        <v>20</v>
      </c>
      <c r="G53" s="61" t="s">
        <v>20</v>
      </c>
      <c r="H53" s="95">
        <v>3750</v>
      </c>
      <c r="I53" s="95">
        <v>60450</v>
      </c>
    </row>
    <row r="54" spans="1:9" ht="12.75">
      <c r="A54" s="92" t="s">
        <v>277</v>
      </c>
      <c r="B54" s="61" t="s">
        <v>20</v>
      </c>
      <c r="C54" s="59" t="s">
        <v>20</v>
      </c>
      <c r="D54" s="61" t="s">
        <v>20</v>
      </c>
      <c r="E54" s="59" t="s">
        <v>20</v>
      </c>
      <c r="F54" s="61" t="s">
        <v>20</v>
      </c>
      <c r="G54" s="61" t="s">
        <v>20</v>
      </c>
      <c r="H54" s="95">
        <v>550</v>
      </c>
      <c r="I54" s="95">
        <v>7450</v>
      </c>
    </row>
    <row r="55" spans="1:9" ht="12.75">
      <c r="A55" s="93" t="s">
        <v>278</v>
      </c>
      <c r="B55" s="60" t="s">
        <v>20</v>
      </c>
      <c r="C55" s="60" t="s">
        <v>20</v>
      </c>
      <c r="D55" s="60" t="s">
        <v>20</v>
      </c>
      <c r="E55" s="60" t="s">
        <v>20</v>
      </c>
      <c r="F55" s="60" t="s">
        <v>20</v>
      </c>
      <c r="G55" s="60" t="s">
        <v>20</v>
      </c>
      <c r="H55" s="96">
        <v>4300</v>
      </c>
      <c r="I55" s="96">
        <v>67900</v>
      </c>
    </row>
    <row r="56" spans="1:9" ht="12.75">
      <c r="A56" s="92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92" t="s">
        <v>279</v>
      </c>
      <c r="B57" s="59" t="s">
        <v>20</v>
      </c>
      <c r="C57" s="59" t="s">
        <v>20</v>
      </c>
      <c r="D57" s="61" t="s">
        <v>20</v>
      </c>
      <c r="E57" s="61" t="s">
        <v>20</v>
      </c>
      <c r="F57" s="95">
        <v>934</v>
      </c>
      <c r="G57" s="95">
        <v>33480</v>
      </c>
      <c r="H57" s="59">
        <v>4266</v>
      </c>
      <c r="I57" s="59">
        <v>152920</v>
      </c>
    </row>
    <row r="58" spans="1:9" ht="12.75">
      <c r="A58" s="92" t="s">
        <v>280</v>
      </c>
      <c r="B58" s="59">
        <v>310</v>
      </c>
      <c r="C58" s="59">
        <v>5599</v>
      </c>
      <c r="D58" s="59" t="s">
        <v>20</v>
      </c>
      <c r="E58" s="59" t="s">
        <v>20</v>
      </c>
      <c r="F58" s="95">
        <v>314</v>
      </c>
      <c r="G58" s="95">
        <v>5684</v>
      </c>
      <c r="H58" s="59">
        <v>236</v>
      </c>
      <c r="I58" s="59">
        <v>4271</v>
      </c>
    </row>
    <row r="59" spans="1:9" ht="12.75">
      <c r="A59" s="92" t="s">
        <v>281</v>
      </c>
      <c r="B59" s="59">
        <v>374</v>
      </c>
      <c r="C59" s="59">
        <v>6919</v>
      </c>
      <c r="D59" s="59">
        <v>75</v>
      </c>
      <c r="E59" s="59">
        <v>1384</v>
      </c>
      <c r="F59" s="59">
        <v>224</v>
      </c>
      <c r="G59" s="59">
        <v>4151</v>
      </c>
      <c r="H59" s="95">
        <v>75</v>
      </c>
      <c r="I59" s="95">
        <v>1383</v>
      </c>
    </row>
    <row r="60" spans="1:9" ht="12.75">
      <c r="A60" s="92" t="s">
        <v>282</v>
      </c>
      <c r="B60" s="59">
        <v>50</v>
      </c>
      <c r="C60" s="59">
        <v>950</v>
      </c>
      <c r="D60" s="59">
        <v>160</v>
      </c>
      <c r="E60" s="59">
        <v>7296</v>
      </c>
      <c r="F60" s="95">
        <v>50</v>
      </c>
      <c r="G60" s="95">
        <v>950</v>
      </c>
      <c r="H60" s="59">
        <v>240</v>
      </c>
      <c r="I60" s="59">
        <v>11040</v>
      </c>
    </row>
    <row r="61" spans="1:9" ht="12.75">
      <c r="A61" s="92" t="s">
        <v>283</v>
      </c>
      <c r="B61" s="59">
        <v>165</v>
      </c>
      <c r="C61" s="59">
        <v>3300</v>
      </c>
      <c r="D61" s="95">
        <v>222</v>
      </c>
      <c r="E61" s="95">
        <v>4440</v>
      </c>
      <c r="F61" s="95">
        <v>9</v>
      </c>
      <c r="G61" s="95">
        <v>234</v>
      </c>
      <c r="H61" s="95">
        <v>54</v>
      </c>
      <c r="I61" s="95">
        <v>1006</v>
      </c>
    </row>
    <row r="62" spans="1:9" ht="12.75">
      <c r="A62" s="92" t="s">
        <v>284</v>
      </c>
      <c r="B62" s="59">
        <v>105</v>
      </c>
      <c r="C62" s="59">
        <v>894</v>
      </c>
      <c r="D62" s="95">
        <v>89</v>
      </c>
      <c r="E62" s="95">
        <v>759</v>
      </c>
      <c r="F62" s="61" t="s">
        <v>20</v>
      </c>
      <c r="G62" s="61" t="s">
        <v>20</v>
      </c>
      <c r="H62" s="95">
        <v>120</v>
      </c>
      <c r="I62" s="95">
        <v>1057</v>
      </c>
    </row>
    <row r="63" spans="1:9" ht="12.75">
      <c r="A63" s="92" t="s">
        <v>285</v>
      </c>
      <c r="B63" s="59">
        <v>130</v>
      </c>
      <c r="C63" s="59">
        <v>3380</v>
      </c>
      <c r="D63" s="61" t="s">
        <v>20</v>
      </c>
      <c r="E63" s="61" t="s">
        <v>20</v>
      </c>
      <c r="F63" s="95">
        <v>1125</v>
      </c>
      <c r="G63" s="95">
        <v>50625</v>
      </c>
      <c r="H63" s="95">
        <v>215</v>
      </c>
      <c r="I63" s="95">
        <v>1290</v>
      </c>
    </row>
    <row r="64" spans="1:9" ht="12.75">
      <c r="A64" s="92" t="s">
        <v>286</v>
      </c>
      <c r="B64" s="59">
        <v>464</v>
      </c>
      <c r="C64" s="59">
        <v>12480</v>
      </c>
      <c r="D64" s="61" t="s">
        <v>20</v>
      </c>
      <c r="E64" s="61" t="s">
        <v>20</v>
      </c>
      <c r="F64" s="61" t="s">
        <v>20</v>
      </c>
      <c r="G64" s="61" t="s">
        <v>20</v>
      </c>
      <c r="H64" s="59">
        <v>155</v>
      </c>
      <c r="I64" s="59">
        <v>3284</v>
      </c>
    </row>
    <row r="65" spans="1:9" ht="12.75">
      <c r="A65" s="93" t="s">
        <v>343</v>
      </c>
      <c r="B65" s="60">
        <v>1598</v>
      </c>
      <c r="C65" s="60">
        <v>33522</v>
      </c>
      <c r="D65" s="60">
        <v>546</v>
      </c>
      <c r="E65" s="60">
        <v>13879</v>
      </c>
      <c r="F65" s="60">
        <v>2656</v>
      </c>
      <c r="G65" s="60">
        <v>95124</v>
      </c>
      <c r="H65" s="60">
        <v>5361</v>
      </c>
      <c r="I65" s="60">
        <v>176251</v>
      </c>
    </row>
    <row r="66" spans="1:9" ht="12.75">
      <c r="A66" s="92"/>
      <c r="B66" s="61"/>
      <c r="C66" s="61"/>
      <c r="D66" s="61"/>
      <c r="E66" s="61"/>
      <c r="F66" s="61"/>
      <c r="G66" s="61"/>
      <c r="H66" s="61"/>
      <c r="I66" s="61"/>
    </row>
    <row r="67" spans="1:9" ht="12.75">
      <c r="A67" s="92" t="s">
        <v>287</v>
      </c>
      <c r="B67" s="61" t="s">
        <v>20</v>
      </c>
      <c r="C67" s="61" t="s">
        <v>20</v>
      </c>
      <c r="D67" s="61" t="s">
        <v>20</v>
      </c>
      <c r="E67" s="61" t="s">
        <v>20</v>
      </c>
      <c r="F67" s="61" t="s">
        <v>20</v>
      </c>
      <c r="G67" s="61" t="s">
        <v>20</v>
      </c>
      <c r="H67" s="59">
        <v>56</v>
      </c>
      <c r="I67" s="59">
        <v>505</v>
      </c>
    </row>
    <row r="68" spans="1:9" ht="12.75">
      <c r="A68" s="92" t="s">
        <v>288</v>
      </c>
      <c r="B68" s="59" t="s">
        <v>20</v>
      </c>
      <c r="C68" s="59" t="s">
        <v>20</v>
      </c>
      <c r="D68" s="61" t="s">
        <v>20</v>
      </c>
      <c r="E68" s="61" t="s">
        <v>20</v>
      </c>
      <c r="F68" s="61" t="s">
        <v>20</v>
      </c>
      <c r="G68" s="61" t="s">
        <v>20</v>
      </c>
      <c r="H68" s="95">
        <v>19</v>
      </c>
      <c r="I68" s="95">
        <v>472</v>
      </c>
    </row>
    <row r="69" spans="1:9" ht="12.75">
      <c r="A69" s="93" t="s">
        <v>289</v>
      </c>
      <c r="B69" s="58" t="s">
        <v>20</v>
      </c>
      <c r="C69" s="58" t="s">
        <v>20</v>
      </c>
      <c r="D69" s="60" t="s">
        <v>20</v>
      </c>
      <c r="E69" s="60" t="s">
        <v>20</v>
      </c>
      <c r="F69" s="60" t="s">
        <v>20</v>
      </c>
      <c r="G69" s="60" t="s">
        <v>20</v>
      </c>
      <c r="H69" s="58">
        <v>75</v>
      </c>
      <c r="I69" s="58">
        <v>977</v>
      </c>
    </row>
    <row r="70" spans="1:9" ht="12.75">
      <c r="A70" s="92"/>
      <c r="B70" s="61"/>
      <c r="C70" s="61"/>
      <c r="D70" s="61"/>
      <c r="E70" s="61"/>
      <c r="F70" s="61"/>
      <c r="G70" s="61"/>
      <c r="H70" s="61"/>
      <c r="I70" s="61"/>
    </row>
    <row r="71" spans="1:9" ht="13.5" thickBot="1">
      <c r="A71" s="97" t="s">
        <v>290</v>
      </c>
      <c r="B71" s="98">
        <v>6242</v>
      </c>
      <c r="C71" s="98">
        <v>123239</v>
      </c>
      <c r="D71" s="98">
        <v>4229</v>
      </c>
      <c r="E71" s="98">
        <v>90279</v>
      </c>
      <c r="F71" s="98">
        <v>5495</v>
      </c>
      <c r="G71" s="98">
        <v>209941</v>
      </c>
      <c r="H71" s="98">
        <v>24226</v>
      </c>
      <c r="I71" s="98">
        <v>614500</v>
      </c>
    </row>
  </sheetData>
  <mergeCells count="5">
    <mergeCell ref="A1:I1"/>
    <mergeCell ref="D5:E6"/>
    <mergeCell ref="F5:G6"/>
    <mergeCell ref="H5:I6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H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43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1:8" ht="12.75">
      <c r="A5" s="65"/>
      <c r="B5" s="232"/>
      <c r="C5" s="232"/>
      <c r="D5" s="232"/>
      <c r="E5" s="233" t="s">
        <v>10</v>
      </c>
      <c r="F5" s="232"/>
      <c r="G5" s="234" t="s">
        <v>11</v>
      </c>
      <c r="H5" s="235"/>
    </row>
    <row r="6" spans="1:8" ht="12.75">
      <c r="A6" s="236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1:8" ht="12.75">
      <c r="A7" s="92"/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6</v>
      </c>
      <c r="C9" s="182">
        <v>430</v>
      </c>
      <c r="D9" s="105">
        <v>258</v>
      </c>
      <c r="E9" s="183">
        <v>18.05440361568882</v>
      </c>
      <c r="F9" s="184">
        <v>43807.77228853389</v>
      </c>
      <c r="G9" s="182" t="s">
        <v>20</v>
      </c>
      <c r="H9" s="182">
        <v>91503</v>
      </c>
    </row>
    <row r="10" spans="1:8" ht="12.75">
      <c r="A10" s="71">
        <v>1986</v>
      </c>
      <c r="B10" s="109">
        <v>5.9</v>
      </c>
      <c r="C10" s="185">
        <v>426</v>
      </c>
      <c r="D10" s="109">
        <v>251.2</v>
      </c>
      <c r="E10" s="186">
        <v>19.070114072097414</v>
      </c>
      <c r="F10" s="187">
        <v>52492.397196879545</v>
      </c>
      <c r="G10" s="185" t="s">
        <v>20</v>
      </c>
      <c r="H10" s="185">
        <v>98939</v>
      </c>
    </row>
    <row r="11" spans="1:8" ht="12.75">
      <c r="A11" s="71">
        <v>1987</v>
      </c>
      <c r="B11" s="109">
        <v>6.1</v>
      </c>
      <c r="C11" s="185">
        <v>547</v>
      </c>
      <c r="D11" s="109">
        <v>333.6</v>
      </c>
      <c r="E11" s="186">
        <v>29.113026336350416</v>
      </c>
      <c r="F11" s="187">
        <v>81527.29195966007</v>
      </c>
      <c r="G11" s="185">
        <v>5</v>
      </c>
      <c r="H11" s="185">
        <v>113686</v>
      </c>
    </row>
    <row r="12" spans="1:8" ht="12.75">
      <c r="A12" s="71">
        <v>1988</v>
      </c>
      <c r="B12" s="109">
        <v>6.1</v>
      </c>
      <c r="C12" s="185">
        <v>543</v>
      </c>
      <c r="D12" s="109">
        <v>331</v>
      </c>
      <c r="E12" s="186">
        <v>24.328969985455508</v>
      </c>
      <c r="F12" s="187">
        <v>81707.5955909752</v>
      </c>
      <c r="G12" s="185">
        <v>28</v>
      </c>
      <c r="H12" s="185">
        <v>100290</v>
      </c>
    </row>
    <row r="13" spans="1:8" ht="12.75">
      <c r="A13" s="71">
        <v>1989</v>
      </c>
      <c r="B13" s="109">
        <v>6.3</v>
      </c>
      <c r="C13" s="185">
        <v>504</v>
      </c>
      <c r="D13" s="109">
        <v>318.7</v>
      </c>
      <c r="E13" s="186">
        <v>29.762119409084903</v>
      </c>
      <c r="F13" s="187">
        <v>94851.87455675358</v>
      </c>
      <c r="G13" s="185">
        <v>13</v>
      </c>
      <c r="H13" s="185">
        <v>121144</v>
      </c>
    </row>
    <row r="14" spans="1:8" ht="12.75">
      <c r="A14" s="71">
        <v>1990</v>
      </c>
      <c r="B14" s="109">
        <v>6.7</v>
      </c>
      <c r="C14" s="185">
        <v>449.5522388059701</v>
      </c>
      <c r="D14" s="109">
        <v>301.2</v>
      </c>
      <c r="E14" s="186">
        <v>34.107436923779645</v>
      </c>
      <c r="F14" s="187">
        <v>102731.60001442427</v>
      </c>
      <c r="G14" s="185">
        <v>61</v>
      </c>
      <c r="H14" s="185">
        <v>127386</v>
      </c>
    </row>
    <row r="15" spans="1:8" ht="12.75">
      <c r="A15" s="71">
        <v>1991</v>
      </c>
      <c r="B15" s="109">
        <v>6.4</v>
      </c>
      <c r="C15" s="185">
        <v>497.34375</v>
      </c>
      <c r="D15" s="109">
        <v>318.3</v>
      </c>
      <c r="E15" s="186">
        <v>31.487024148666357</v>
      </c>
      <c r="F15" s="187">
        <v>100223.197865205</v>
      </c>
      <c r="G15" s="185">
        <v>590</v>
      </c>
      <c r="H15" s="185">
        <v>143763</v>
      </c>
    </row>
    <row r="16" spans="1:8" ht="12.75">
      <c r="A16" s="113">
        <v>1992</v>
      </c>
      <c r="B16" s="114">
        <v>6.1</v>
      </c>
      <c r="C16" s="188">
        <v>518.171154799273</v>
      </c>
      <c r="D16" s="114">
        <v>313.6</v>
      </c>
      <c r="E16" s="193">
        <v>31.45697354344717</v>
      </c>
      <c r="F16" s="194">
        <v>98649.0690322503</v>
      </c>
      <c r="G16" s="188">
        <v>837</v>
      </c>
      <c r="H16" s="185">
        <v>161360</v>
      </c>
    </row>
    <row r="17" spans="1:8" ht="12.75">
      <c r="A17" s="113">
        <v>1993</v>
      </c>
      <c r="B17" s="114">
        <v>6</v>
      </c>
      <c r="C17" s="188">
        <v>539.3333333333334</v>
      </c>
      <c r="D17" s="114">
        <v>323.6</v>
      </c>
      <c r="E17" s="193">
        <v>41.45781496039331</v>
      </c>
      <c r="F17" s="194">
        <v>134157.48921183276</v>
      </c>
      <c r="G17" s="188">
        <v>91</v>
      </c>
      <c r="H17" s="185">
        <v>174523</v>
      </c>
    </row>
    <row r="18" spans="1:8" ht="12.75">
      <c r="A18" s="113">
        <v>1994</v>
      </c>
      <c r="B18" s="114">
        <v>5.868</v>
      </c>
      <c r="C18" s="188">
        <v>555.8980913428766</v>
      </c>
      <c r="D18" s="114">
        <v>326.201</v>
      </c>
      <c r="E18" s="193">
        <v>29.978483766663064</v>
      </c>
      <c r="F18" s="194">
        <v>97790.11383169258</v>
      </c>
      <c r="G18" s="188">
        <v>163</v>
      </c>
      <c r="H18" s="185">
        <v>226537</v>
      </c>
    </row>
    <row r="19" spans="1:8" ht="12.75">
      <c r="A19" s="113">
        <v>1995</v>
      </c>
      <c r="B19" s="114">
        <v>5.632</v>
      </c>
      <c r="C19" s="188">
        <v>587.274502840909</v>
      </c>
      <c r="D19" s="114">
        <v>330.753</v>
      </c>
      <c r="E19" s="193">
        <v>37.38295289267126</v>
      </c>
      <c r="F19" s="194">
        <v>123645.23818109695</v>
      </c>
      <c r="G19" s="188">
        <v>129</v>
      </c>
      <c r="H19" s="185">
        <v>259811</v>
      </c>
    </row>
    <row r="20" spans="1:8" ht="12.75">
      <c r="A20" s="113">
        <v>1996</v>
      </c>
      <c r="B20" s="118">
        <v>5.8</v>
      </c>
      <c r="C20" s="188">
        <v>647.9310344827587</v>
      </c>
      <c r="D20" s="118">
        <v>375.8</v>
      </c>
      <c r="E20" s="189">
        <v>41.3135720553412</v>
      </c>
      <c r="F20" s="188">
        <v>155256.4037839722</v>
      </c>
      <c r="G20" s="188">
        <v>248</v>
      </c>
      <c r="H20" s="185">
        <v>290593</v>
      </c>
    </row>
    <row r="21" spans="1:8" ht="12.75">
      <c r="A21" s="113">
        <v>1997</v>
      </c>
      <c r="B21" s="118">
        <v>6.3</v>
      </c>
      <c r="C21" s="188">
        <v>710.3174603174604</v>
      </c>
      <c r="D21" s="118">
        <v>447.5</v>
      </c>
      <c r="E21" s="189">
        <v>35.76022021083505</v>
      </c>
      <c r="F21" s="188">
        <v>160026.98544348683</v>
      </c>
      <c r="G21" s="188">
        <v>208</v>
      </c>
      <c r="H21" s="185">
        <v>344888</v>
      </c>
    </row>
    <row r="22" spans="1:8" ht="12.75">
      <c r="A22" s="113">
        <v>1998</v>
      </c>
      <c r="B22" s="118">
        <v>6.4</v>
      </c>
      <c r="C22" s="188">
        <v>684.84375</v>
      </c>
      <c r="D22" s="118">
        <v>438.3</v>
      </c>
      <c r="E22" s="189">
        <v>34.93082350678543</v>
      </c>
      <c r="F22" s="188">
        <v>153101.79943024053</v>
      </c>
      <c r="G22" s="188">
        <v>299</v>
      </c>
      <c r="H22" s="185">
        <v>321146</v>
      </c>
    </row>
    <row r="23" spans="1:8" ht="12.75">
      <c r="A23" s="113">
        <v>1999</v>
      </c>
      <c r="B23" s="118">
        <v>6.3</v>
      </c>
      <c r="C23" s="188">
        <f>D23/B23*10</f>
        <v>640.952380952381</v>
      </c>
      <c r="D23" s="118">
        <v>403.8</v>
      </c>
      <c r="E23" s="189">
        <v>40.04543651509142</v>
      </c>
      <c r="F23" s="188">
        <f>D23*E23*10</f>
        <v>161703.47264793914</v>
      </c>
      <c r="G23" s="188">
        <v>784</v>
      </c>
      <c r="H23" s="185">
        <v>343027</v>
      </c>
    </row>
    <row r="24" spans="1:8" ht="12.75">
      <c r="A24" s="113">
        <v>2000</v>
      </c>
      <c r="B24" s="118">
        <v>6.6</v>
      </c>
      <c r="C24" s="188">
        <v>631.0606060606061</v>
      </c>
      <c r="D24" s="118">
        <v>416.5</v>
      </c>
      <c r="E24" s="189">
        <v>39.58</v>
      </c>
      <c r="F24" s="188">
        <v>164850.7</v>
      </c>
      <c r="G24" s="188">
        <v>2902.392</v>
      </c>
      <c r="H24" s="185">
        <v>351600.746</v>
      </c>
    </row>
    <row r="25" spans="1:8" ht="13.5" thickBot="1">
      <c r="A25" s="73">
        <v>2001</v>
      </c>
      <c r="B25" s="120">
        <v>7.757</v>
      </c>
      <c r="C25" s="190">
        <f>D25/B25*10</f>
        <v>706.1815134717029</v>
      </c>
      <c r="D25" s="120">
        <v>547.785</v>
      </c>
      <c r="E25" s="191">
        <v>55.29</v>
      </c>
      <c r="F25" s="190">
        <f>D25*E25*10</f>
        <v>302870.32649999997</v>
      </c>
      <c r="G25" s="190">
        <v>2523.884</v>
      </c>
      <c r="H25" s="192">
        <v>367526.648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I7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5.7109375" style="64" customWidth="1"/>
    <col min="2" max="8" width="10.7109375" style="64" customWidth="1"/>
    <col min="9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322" t="s">
        <v>157</v>
      </c>
      <c r="B3" s="322"/>
      <c r="C3" s="322"/>
      <c r="D3" s="322"/>
      <c r="E3" s="322"/>
      <c r="F3" s="322"/>
      <c r="G3" s="322"/>
      <c r="H3" s="322"/>
      <c r="I3" s="322"/>
    </row>
    <row r="4" spans="1:9" s="78" customFormat="1" ht="15">
      <c r="A4" s="283"/>
      <c r="B4" s="128"/>
      <c r="C4" s="128"/>
      <c r="D4" s="128"/>
      <c r="E4" s="128"/>
      <c r="F4" s="128"/>
      <c r="G4" s="128"/>
      <c r="H4" s="128"/>
      <c r="I4" s="128"/>
    </row>
    <row r="5" spans="1:9" ht="12.75">
      <c r="A5" s="310"/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160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67"/>
      <c r="B7" s="68" t="s">
        <v>162</v>
      </c>
      <c r="C7" s="68" t="s">
        <v>163</v>
      </c>
      <c r="D7" s="68" t="s">
        <v>164</v>
      </c>
      <c r="E7" s="68" t="s">
        <v>165</v>
      </c>
      <c r="F7" s="68" t="s">
        <v>162</v>
      </c>
      <c r="G7" s="68" t="s">
        <v>163</v>
      </c>
      <c r="H7" s="68" t="s">
        <v>164</v>
      </c>
      <c r="I7" s="68"/>
    </row>
    <row r="8" spans="1:9" ht="12.75">
      <c r="A8" s="289" t="s">
        <v>166</v>
      </c>
      <c r="B8" s="290"/>
      <c r="C8" s="290"/>
      <c r="D8" s="290"/>
      <c r="E8" s="290"/>
      <c r="F8" s="291"/>
      <c r="G8" s="291"/>
      <c r="H8" s="291"/>
      <c r="I8" s="291"/>
    </row>
    <row r="9" spans="1:9" ht="12.75">
      <c r="A9" s="92" t="s">
        <v>167</v>
      </c>
      <c r="B9" s="61"/>
      <c r="C9" s="61"/>
      <c r="D9" s="61"/>
      <c r="E9" s="296">
        <v>3449</v>
      </c>
      <c r="F9" s="296"/>
      <c r="G9" s="296"/>
      <c r="H9" s="296"/>
      <c r="I9" s="61">
        <v>97958</v>
      </c>
    </row>
    <row r="10" spans="1:9" ht="12.75">
      <c r="A10" s="92" t="s">
        <v>168</v>
      </c>
      <c r="B10" s="61"/>
      <c r="C10" s="61"/>
      <c r="D10" s="61"/>
      <c r="E10" s="61">
        <v>1901</v>
      </c>
      <c r="F10" s="296"/>
      <c r="G10" s="296"/>
      <c r="H10" s="296"/>
      <c r="I10" s="61">
        <v>57590</v>
      </c>
    </row>
    <row r="11" spans="1:9" ht="12.75">
      <c r="A11" s="92" t="s">
        <v>169</v>
      </c>
      <c r="B11" s="61"/>
      <c r="C11" s="61"/>
      <c r="D11" s="61"/>
      <c r="E11" s="296">
        <v>160</v>
      </c>
      <c r="F11" s="296"/>
      <c r="G11" s="296"/>
      <c r="H11" s="296"/>
      <c r="I11" s="61">
        <v>4634</v>
      </c>
    </row>
    <row r="12" spans="1:9" ht="12.75">
      <c r="A12" s="92" t="s">
        <v>170</v>
      </c>
      <c r="B12" s="61"/>
      <c r="C12" s="61"/>
      <c r="D12" s="61"/>
      <c r="E12" s="296">
        <v>4416</v>
      </c>
      <c r="F12" s="296"/>
      <c r="G12" s="296"/>
      <c r="H12" s="296"/>
      <c r="I12" s="61">
        <v>128462</v>
      </c>
    </row>
    <row r="13" spans="1:9" ht="12.75">
      <c r="A13" s="92" t="s">
        <v>171</v>
      </c>
      <c r="B13" s="61">
        <v>2518</v>
      </c>
      <c r="C13" s="61">
        <v>7258</v>
      </c>
      <c r="D13" s="61">
        <v>150</v>
      </c>
      <c r="E13" s="61">
        <v>9926</v>
      </c>
      <c r="F13" s="59">
        <v>19587</v>
      </c>
      <c r="G13" s="59">
        <v>32354</v>
      </c>
      <c r="H13" s="59">
        <v>30000</v>
      </c>
      <c r="I13" s="61">
        <v>288644</v>
      </c>
    </row>
    <row r="14" spans="1:9" ht="12.75">
      <c r="A14" s="92" t="s">
        <v>172</v>
      </c>
      <c r="B14" s="61">
        <v>732</v>
      </c>
      <c r="C14" s="61">
        <v>598</v>
      </c>
      <c r="D14" s="61" t="s">
        <v>20</v>
      </c>
      <c r="E14" s="61">
        <v>1330</v>
      </c>
      <c r="F14" s="61">
        <v>17798.26092896175</v>
      </c>
      <c r="G14" s="61">
        <v>25865.866220735785</v>
      </c>
      <c r="H14" s="61" t="s">
        <v>20</v>
      </c>
      <c r="I14" s="61">
        <v>28497</v>
      </c>
    </row>
    <row r="15" spans="1:9" ht="12.75">
      <c r="A15" s="92" t="s">
        <v>361</v>
      </c>
      <c r="B15" s="61">
        <v>2359</v>
      </c>
      <c r="C15" s="61">
        <v>10143</v>
      </c>
      <c r="D15" s="61">
        <v>2709</v>
      </c>
      <c r="E15" s="61">
        <v>15211</v>
      </c>
      <c r="F15" s="61">
        <v>2527</v>
      </c>
      <c r="G15" s="61">
        <v>4672.390811397023</v>
      </c>
      <c r="H15" s="61">
        <v>4421</v>
      </c>
      <c r="I15" s="61">
        <v>65285</v>
      </c>
    </row>
    <row r="16" spans="1:9" ht="12.75">
      <c r="A16" s="92" t="s">
        <v>173</v>
      </c>
      <c r="B16" s="61">
        <v>14</v>
      </c>
      <c r="C16" s="61">
        <v>1811</v>
      </c>
      <c r="D16" s="61" t="s">
        <v>20</v>
      </c>
      <c r="E16" s="61">
        <v>1825</v>
      </c>
      <c r="F16" s="59">
        <v>15179</v>
      </c>
      <c r="G16" s="59">
        <v>46599</v>
      </c>
      <c r="H16" s="59" t="s">
        <v>20</v>
      </c>
      <c r="I16" s="61">
        <v>84604</v>
      </c>
    </row>
    <row r="17" spans="1:9" ht="12.75">
      <c r="A17" s="92" t="s">
        <v>174</v>
      </c>
      <c r="B17" s="61"/>
      <c r="C17" s="61"/>
      <c r="D17" s="61"/>
      <c r="E17" s="296">
        <v>11159</v>
      </c>
      <c r="F17" s="61"/>
      <c r="G17" s="61"/>
      <c r="H17" s="61"/>
      <c r="I17" s="296">
        <v>332034</v>
      </c>
    </row>
    <row r="18" spans="1:9" ht="12.75">
      <c r="A18" s="92" t="s">
        <v>175</v>
      </c>
      <c r="B18" s="61"/>
      <c r="C18" s="61"/>
      <c r="D18" s="61"/>
      <c r="E18" s="296">
        <v>25535</v>
      </c>
      <c r="F18" s="61"/>
      <c r="G18" s="61"/>
      <c r="H18" s="61"/>
      <c r="I18" s="296">
        <v>662142</v>
      </c>
    </row>
    <row r="19" spans="1:9" ht="12.75">
      <c r="A19" s="292" t="s">
        <v>176</v>
      </c>
      <c r="B19" s="61">
        <v>525</v>
      </c>
      <c r="C19" s="61">
        <v>35362</v>
      </c>
      <c r="D19" s="61">
        <v>807</v>
      </c>
      <c r="E19" s="61">
        <v>36694</v>
      </c>
      <c r="F19" s="61">
        <v>15357</v>
      </c>
      <c r="G19" s="61">
        <v>27044.03679090549</v>
      </c>
      <c r="H19" s="61">
        <v>36907</v>
      </c>
      <c r="I19" s="61">
        <v>994176</v>
      </c>
    </row>
    <row r="20" spans="1:9" ht="12.75">
      <c r="A20" s="92" t="s">
        <v>177</v>
      </c>
      <c r="B20" s="61">
        <v>49</v>
      </c>
      <c r="C20" s="61">
        <v>2787</v>
      </c>
      <c r="D20" s="61">
        <v>22</v>
      </c>
      <c r="E20" s="61">
        <v>2858</v>
      </c>
      <c r="F20" s="59">
        <v>11232</v>
      </c>
      <c r="G20" s="59">
        <v>24346</v>
      </c>
      <c r="H20" s="59">
        <v>32727</v>
      </c>
      <c r="I20" s="61">
        <v>69124</v>
      </c>
    </row>
    <row r="21" spans="1:9" ht="12.75">
      <c r="A21" s="92" t="s">
        <v>178</v>
      </c>
      <c r="B21" s="61">
        <v>81</v>
      </c>
      <c r="C21" s="61">
        <v>2624</v>
      </c>
      <c r="D21" s="61">
        <v>7</v>
      </c>
      <c r="E21" s="61">
        <v>2712</v>
      </c>
      <c r="F21" s="61">
        <v>7522</v>
      </c>
      <c r="G21" s="61">
        <v>18021.910823170732</v>
      </c>
      <c r="H21" s="61">
        <v>16571</v>
      </c>
      <c r="I21" s="61">
        <v>48017</v>
      </c>
    </row>
    <row r="22" spans="1:9" ht="12.75">
      <c r="A22" s="92" t="s">
        <v>179</v>
      </c>
      <c r="B22" s="61">
        <v>119</v>
      </c>
      <c r="C22" s="61">
        <v>2503</v>
      </c>
      <c r="D22" s="61">
        <v>76</v>
      </c>
      <c r="E22" s="61">
        <v>2698</v>
      </c>
      <c r="F22" s="59">
        <v>12961</v>
      </c>
      <c r="G22" s="59">
        <v>27899</v>
      </c>
      <c r="H22" s="59">
        <v>54724</v>
      </c>
      <c r="I22" s="61">
        <v>75531</v>
      </c>
    </row>
    <row r="23" spans="1:9" ht="12.75">
      <c r="A23" s="92" t="s">
        <v>180</v>
      </c>
      <c r="B23" s="61">
        <v>18</v>
      </c>
      <c r="C23" s="61">
        <v>787</v>
      </c>
      <c r="D23" s="61" t="s">
        <v>20</v>
      </c>
      <c r="E23" s="61">
        <v>805</v>
      </c>
      <c r="F23" s="59">
        <v>5528</v>
      </c>
      <c r="G23" s="59">
        <v>25135</v>
      </c>
      <c r="H23" s="61" t="s">
        <v>20</v>
      </c>
      <c r="I23" s="61">
        <v>19881</v>
      </c>
    </row>
    <row r="24" spans="1:9" ht="12.75">
      <c r="A24" s="92" t="s">
        <v>181</v>
      </c>
      <c r="B24" s="61" t="s">
        <v>20</v>
      </c>
      <c r="C24" s="61">
        <v>12</v>
      </c>
      <c r="D24" s="61" t="s">
        <v>20</v>
      </c>
      <c r="E24" s="61">
        <v>12</v>
      </c>
      <c r="F24" s="59" t="s">
        <v>20</v>
      </c>
      <c r="G24" s="59">
        <v>35265</v>
      </c>
      <c r="H24" s="61" t="s">
        <v>20</v>
      </c>
      <c r="I24" s="61">
        <v>423</v>
      </c>
    </row>
    <row r="25" spans="1:9" ht="12.75">
      <c r="A25" s="92" t="s">
        <v>182</v>
      </c>
      <c r="B25" s="61" t="s">
        <v>20</v>
      </c>
      <c r="C25" s="61">
        <v>520</v>
      </c>
      <c r="D25" s="95">
        <v>1</v>
      </c>
      <c r="E25" s="61">
        <v>521</v>
      </c>
      <c r="F25" s="61" t="s">
        <v>20</v>
      </c>
      <c r="G25" s="59">
        <v>22196</v>
      </c>
      <c r="H25" s="95">
        <v>27000</v>
      </c>
      <c r="I25" s="61">
        <v>11561</v>
      </c>
    </row>
    <row r="26" spans="1:9" ht="12.75">
      <c r="A26" s="92" t="s">
        <v>183</v>
      </c>
      <c r="B26" s="61" t="s">
        <v>20</v>
      </c>
      <c r="C26" s="61">
        <v>540</v>
      </c>
      <c r="D26" s="61">
        <v>19</v>
      </c>
      <c r="E26" s="61">
        <v>559</v>
      </c>
      <c r="F26" s="61" t="s">
        <v>20</v>
      </c>
      <c r="G26" s="59">
        <v>38750</v>
      </c>
      <c r="H26" s="59">
        <v>83684</v>
      </c>
      <c r="I26" s="61">
        <v>22515</v>
      </c>
    </row>
    <row r="27" spans="1:9" ht="12.75">
      <c r="A27" s="92"/>
      <c r="B27" s="95"/>
      <c r="C27" s="61"/>
      <c r="D27" s="61"/>
      <c r="E27" s="61"/>
      <c r="F27" s="95"/>
      <c r="G27" s="59"/>
      <c r="H27" s="59"/>
      <c r="I27" s="61"/>
    </row>
    <row r="28" spans="1:9" ht="12.75">
      <c r="A28" s="294" t="s">
        <v>184</v>
      </c>
      <c r="B28" s="95"/>
      <c r="C28" s="61"/>
      <c r="D28" s="61"/>
      <c r="E28" s="61"/>
      <c r="F28" s="95"/>
      <c r="G28" s="59"/>
      <c r="H28" s="59"/>
      <c r="I28" s="61"/>
    </row>
    <row r="29" spans="1:9" ht="12.75">
      <c r="A29" s="92" t="s">
        <v>366</v>
      </c>
      <c r="B29" s="61">
        <v>3325</v>
      </c>
      <c r="C29" s="61">
        <v>8654</v>
      </c>
      <c r="D29" s="61">
        <v>5679</v>
      </c>
      <c r="E29" s="61">
        <v>17658</v>
      </c>
      <c r="F29" s="59">
        <v>8413</v>
      </c>
      <c r="G29" s="59">
        <v>41052</v>
      </c>
      <c r="H29" s="59">
        <v>49543</v>
      </c>
      <c r="I29" s="61">
        <v>664596</v>
      </c>
    </row>
    <row r="30" spans="1:9" ht="12.75">
      <c r="A30" s="92" t="s">
        <v>185</v>
      </c>
      <c r="B30" s="61"/>
      <c r="C30" s="61"/>
      <c r="D30" s="61"/>
      <c r="E30" s="296">
        <v>6242</v>
      </c>
      <c r="F30" s="61"/>
      <c r="G30" s="61"/>
      <c r="H30" s="61"/>
      <c r="I30" s="61">
        <v>123239</v>
      </c>
    </row>
    <row r="31" spans="1:9" ht="12.75">
      <c r="A31" s="92" t="s">
        <v>186</v>
      </c>
      <c r="B31" s="61"/>
      <c r="C31" s="61"/>
      <c r="D31" s="61"/>
      <c r="E31" s="296">
        <v>4229</v>
      </c>
      <c r="F31" s="61"/>
      <c r="G31" s="61"/>
      <c r="H31" s="61"/>
      <c r="I31" s="61">
        <v>90279</v>
      </c>
    </row>
    <row r="32" spans="1:9" ht="12.75">
      <c r="A32" s="92" t="s">
        <v>187</v>
      </c>
      <c r="B32" s="61"/>
      <c r="C32" s="61"/>
      <c r="D32" s="61"/>
      <c r="E32" s="296">
        <v>5495</v>
      </c>
      <c r="F32" s="61"/>
      <c r="G32" s="61"/>
      <c r="H32" s="61"/>
      <c r="I32" s="61">
        <v>209941</v>
      </c>
    </row>
    <row r="33" spans="1:9" ht="12.75">
      <c r="A33" s="92" t="s">
        <v>188</v>
      </c>
      <c r="B33" s="61"/>
      <c r="C33" s="61"/>
      <c r="D33" s="61"/>
      <c r="E33" s="296">
        <v>24226</v>
      </c>
      <c r="F33" s="61"/>
      <c r="G33" s="61"/>
      <c r="H33" s="61"/>
      <c r="I33" s="61">
        <v>614500</v>
      </c>
    </row>
    <row r="34" spans="1:9" ht="12.75">
      <c r="A34" s="92" t="s">
        <v>370</v>
      </c>
      <c r="B34" s="61">
        <v>5696</v>
      </c>
      <c r="C34" s="61">
        <v>23073</v>
      </c>
      <c r="D34" s="61">
        <v>11423</v>
      </c>
      <c r="E34" s="61">
        <v>40192</v>
      </c>
      <c r="F34" s="59">
        <v>6415</v>
      </c>
      <c r="G34" s="59">
        <v>26293</v>
      </c>
      <c r="H34" s="59">
        <v>34558</v>
      </c>
      <c r="I34" s="61">
        <v>1037959</v>
      </c>
    </row>
    <row r="35" spans="1:9" ht="12.75">
      <c r="A35" s="92" t="s">
        <v>189</v>
      </c>
      <c r="B35" s="61">
        <v>290</v>
      </c>
      <c r="C35" s="61">
        <v>1112</v>
      </c>
      <c r="D35" s="61" t="s">
        <v>20</v>
      </c>
      <c r="E35" s="61">
        <v>1402</v>
      </c>
      <c r="F35" s="59">
        <v>5004</v>
      </c>
      <c r="G35" s="59">
        <v>29155</v>
      </c>
      <c r="H35" s="61" t="s">
        <v>20</v>
      </c>
      <c r="I35" s="61">
        <v>33874</v>
      </c>
    </row>
    <row r="36" spans="1:9" ht="12.75">
      <c r="A36" s="92" t="s">
        <v>367</v>
      </c>
      <c r="B36" s="61">
        <v>105</v>
      </c>
      <c r="C36" s="61">
        <v>1660</v>
      </c>
      <c r="D36" s="61">
        <v>3782</v>
      </c>
      <c r="E36" s="61">
        <v>5547</v>
      </c>
      <c r="F36" s="61">
        <v>9346</v>
      </c>
      <c r="G36" s="61">
        <v>32731.95</v>
      </c>
      <c r="H36" s="61">
        <v>54782</v>
      </c>
      <c r="I36" s="61">
        <v>262504</v>
      </c>
    </row>
    <row r="37" spans="1:9" ht="12.75">
      <c r="A37" s="292" t="s">
        <v>190</v>
      </c>
      <c r="B37" s="61">
        <v>30</v>
      </c>
      <c r="C37" s="61">
        <v>1875</v>
      </c>
      <c r="D37" s="61">
        <v>5852</v>
      </c>
      <c r="E37" s="61">
        <v>7757</v>
      </c>
      <c r="F37" s="59">
        <v>12833</v>
      </c>
      <c r="G37" s="59">
        <v>28191</v>
      </c>
      <c r="H37" s="59">
        <v>84510</v>
      </c>
      <c r="I37" s="61">
        <v>547785</v>
      </c>
    </row>
    <row r="38" spans="1:9" ht="12.75">
      <c r="A38" s="92" t="s">
        <v>191</v>
      </c>
      <c r="B38" s="61">
        <v>3</v>
      </c>
      <c r="C38" s="61">
        <v>370</v>
      </c>
      <c r="D38" s="61" t="s">
        <v>20</v>
      </c>
      <c r="E38" s="61">
        <v>373</v>
      </c>
      <c r="F38" s="293">
        <v>3233</v>
      </c>
      <c r="G38" s="59">
        <v>12043</v>
      </c>
      <c r="H38" s="61" t="s">
        <v>20</v>
      </c>
      <c r="I38" s="61">
        <v>4466</v>
      </c>
    </row>
    <row r="39" spans="1:9" ht="12.75">
      <c r="A39" s="92" t="s">
        <v>192</v>
      </c>
      <c r="B39" s="61">
        <v>15</v>
      </c>
      <c r="C39" s="61">
        <v>2333</v>
      </c>
      <c r="D39" s="61">
        <v>1381</v>
      </c>
      <c r="E39" s="61">
        <v>3729</v>
      </c>
      <c r="F39" s="59">
        <v>6007</v>
      </c>
      <c r="G39" s="59">
        <v>28683</v>
      </c>
      <c r="H39" s="59">
        <v>58545</v>
      </c>
      <c r="I39" s="61">
        <v>147860</v>
      </c>
    </row>
    <row r="40" spans="1:9" ht="12.75">
      <c r="A40" s="92" t="s">
        <v>193</v>
      </c>
      <c r="B40" s="61"/>
      <c r="C40" s="61"/>
      <c r="D40" s="61"/>
      <c r="E40" s="296">
        <v>11766</v>
      </c>
      <c r="F40" s="61"/>
      <c r="G40" s="61"/>
      <c r="H40" s="61"/>
      <c r="I40" s="61">
        <v>1002038</v>
      </c>
    </row>
    <row r="41" spans="1:9" ht="12.75">
      <c r="A41" s="71" t="s">
        <v>194</v>
      </c>
      <c r="B41" s="61"/>
      <c r="C41" s="61"/>
      <c r="D41" s="61"/>
      <c r="E41" s="296">
        <v>42377</v>
      </c>
      <c r="F41" s="61"/>
      <c r="G41" s="61"/>
      <c r="H41" s="61"/>
      <c r="I41" s="61">
        <v>2306713</v>
      </c>
    </row>
    <row r="42" spans="1:9" ht="12.75">
      <c r="A42" s="71" t="s">
        <v>195</v>
      </c>
      <c r="B42" s="61"/>
      <c r="C42" s="61"/>
      <c r="D42" s="61"/>
      <c r="E42" s="296">
        <v>8887</v>
      </c>
      <c r="F42" s="61"/>
      <c r="G42" s="61"/>
      <c r="H42" s="61"/>
      <c r="I42" s="61">
        <v>662940</v>
      </c>
    </row>
    <row r="43" spans="1:9" ht="12.75">
      <c r="A43" s="92" t="s">
        <v>196</v>
      </c>
      <c r="B43" s="61">
        <v>843</v>
      </c>
      <c r="C43" s="61">
        <v>45764</v>
      </c>
      <c r="D43" s="61">
        <v>16423</v>
      </c>
      <c r="E43" s="61">
        <v>63030</v>
      </c>
      <c r="F43" s="59">
        <v>11205</v>
      </c>
      <c r="G43" s="59">
        <v>53319</v>
      </c>
      <c r="H43" s="59">
        <v>92683</v>
      </c>
      <c r="I43" s="61">
        <v>3971691</v>
      </c>
    </row>
    <row r="44" spans="1:9" ht="12.75">
      <c r="A44" s="92" t="s">
        <v>197</v>
      </c>
      <c r="B44" s="61">
        <v>465</v>
      </c>
      <c r="C44" s="61">
        <v>11251</v>
      </c>
      <c r="D44" s="61">
        <v>11070</v>
      </c>
      <c r="E44" s="61">
        <v>22786</v>
      </c>
      <c r="F44" s="59">
        <v>10877</v>
      </c>
      <c r="G44" s="59">
        <v>22919</v>
      </c>
      <c r="H44" s="59">
        <v>64699</v>
      </c>
      <c r="I44" s="61">
        <v>979151</v>
      </c>
    </row>
    <row r="45" spans="1:9" ht="12.75">
      <c r="A45" s="292" t="s">
        <v>198</v>
      </c>
      <c r="B45" s="61">
        <v>14</v>
      </c>
      <c r="C45" s="61">
        <v>172</v>
      </c>
      <c r="D45" s="61" t="s">
        <v>20</v>
      </c>
      <c r="E45" s="61">
        <v>186</v>
      </c>
      <c r="F45" s="59">
        <v>5571</v>
      </c>
      <c r="G45" s="61">
        <v>9216.691860465116</v>
      </c>
      <c r="H45" s="61" t="s">
        <v>20</v>
      </c>
      <c r="I45" s="61">
        <v>1681</v>
      </c>
    </row>
    <row r="46" spans="1:9" ht="12.75">
      <c r="A46" s="92" t="s">
        <v>368</v>
      </c>
      <c r="B46" s="61">
        <v>46</v>
      </c>
      <c r="C46" s="61">
        <v>1629</v>
      </c>
      <c r="D46" s="61">
        <v>8100</v>
      </c>
      <c r="E46" s="61">
        <v>9775</v>
      </c>
      <c r="F46" s="59">
        <v>6380</v>
      </c>
      <c r="G46" s="59">
        <v>9496</v>
      </c>
      <c r="H46" s="59">
        <v>36953</v>
      </c>
      <c r="I46" s="61">
        <v>315079</v>
      </c>
    </row>
    <row r="47" spans="1:9" ht="12.75">
      <c r="A47" s="92"/>
      <c r="B47" s="61"/>
      <c r="C47" s="61"/>
      <c r="D47" s="61"/>
      <c r="E47" s="61"/>
      <c r="F47" s="59"/>
      <c r="G47" s="59"/>
      <c r="H47" s="59"/>
      <c r="I47" s="61"/>
    </row>
    <row r="48" spans="1:9" ht="12.75">
      <c r="A48" s="294" t="s">
        <v>199</v>
      </c>
      <c r="B48" s="61"/>
      <c r="C48" s="61"/>
      <c r="D48" s="61"/>
      <c r="E48" s="61"/>
      <c r="F48" s="59"/>
      <c r="G48" s="59"/>
      <c r="H48" s="59"/>
      <c r="I48" s="61"/>
    </row>
    <row r="49" spans="1:9" ht="12.75">
      <c r="A49" s="92" t="s">
        <v>200</v>
      </c>
      <c r="B49" s="61">
        <v>48</v>
      </c>
      <c r="C49" s="61">
        <v>18660</v>
      </c>
      <c r="D49" s="61" t="s">
        <v>20</v>
      </c>
      <c r="E49" s="61">
        <v>18708</v>
      </c>
      <c r="F49" s="59">
        <v>4319</v>
      </c>
      <c r="G49" s="59">
        <v>14854</v>
      </c>
      <c r="H49" s="59" t="s">
        <v>20</v>
      </c>
      <c r="I49" s="61">
        <v>277377</v>
      </c>
    </row>
    <row r="50" spans="1:9" ht="12.75">
      <c r="A50" s="92" t="s">
        <v>201</v>
      </c>
      <c r="B50" s="61">
        <v>192</v>
      </c>
      <c r="C50" s="61">
        <v>24692</v>
      </c>
      <c r="D50" s="61" t="s">
        <v>20</v>
      </c>
      <c r="E50" s="61">
        <v>24884</v>
      </c>
      <c r="F50" s="61">
        <v>14724</v>
      </c>
      <c r="G50" s="61">
        <v>20358.848007451805</v>
      </c>
      <c r="H50" s="61" t="s">
        <v>20</v>
      </c>
      <c r="I50" s="61">
        <v>505533</v>
      </c>
    </row>
    <row r="51" spans="1:9" ht="12.75">
      <c r="A51" s="92"/>
      <c r="B51" s="61"/>
      <c r="C51" s="61"/>
      <c r="D51" s="61"/>
      <c r="E51" s="61"/>
      <c r="F51" s="59"/>
      <c r="G51" s="59"/>
      <c r="H51" s="59"/>
      <c r="I51" s="61"/>
    </row>
    <row r="52" spans="1:9" ht="12.75">
      <c r="A52" s="294" t="s">
        <v>202</v>
      </c>
      <c r="B52" s="61"/>
      <c r="C52" s="61"/>
      <c r="D52" s="61"/>
      <c r="E52" s="61"/>
      <c r="F52" s="59"/>
      <c r="G52" s="59"/>
      <c r="H52" s="59"/>
      <c r="I52" s="61"/>
    </row>
    <row r="53" spans="1:9" ht="12.75">
      <c r="A53" s="92" t="s">
        <v>203</v>
      </c>
      <c r="B53" s="61">
        <v>4766</v>
      </c>
      <c r="C53" s="61">
        <v>19272</v>
      </c>
      <c r="D53" s="61" t="s">
        <v>20</v>
      </c>
      <c r="E53" s="61">
        <v>24038</v>
      </c>
      <c r="F53" s="61">
        <v>4290</v>
      </c>
      <c r="G53" s="61">
        <v>8049.169779991697</v>
      </c>
      <c r="H53" s="61" t="s">
        <v>20</v>
      </c>
      <c r="I53" s="61">
        <v>175141</v>
      </c>
    </row>
    <row r="54" spans="1:9" ht="12.75">
      <c r="A54" s="92" t="s">
        <v>204</v>
      </c>
      <c r="B54" s="61"/>
      <c r="C54" s="61"/>
      <c r="D54" s="61"/>
      <c r="E54" s="296">
        <v>3203</v>
      </c>
      <c r="F54" s="61"/>
      <c r="G54" s="61"/>
      <c r="H54" s="61"/>
      <c r="I54" s="61">
        <v>120788</v>
      </c>
    </row>
    <row r="55" spans="1:9" ht="12.75">
      <c r="A55" s="92" t="s">
        <v>205</v>
      </c>
      <c r="B55" s="61"/>
      <c r="C55" s="61"/>
      <c r="D55" s="61"/>
      <c r="E55" s="296">
        <v>2473</v>
      </c>
      <c r="F55" s="61"/>
      <c r="G55" s="61"/>
      <c r="H55" s="61"/>
      <c r="I55" s="61">
        <v>137079</v>
      </c>
    </row>
    <row r="56" spans="1:9" ht="12.75">
      <c r="A56" s="92" t="s">
        <v>206</v>
      </c>
      <c r="B56" s="61"/>
      <c r="C56" s="61"/>
      <c r="D56" s="61"/>
      <c r="E56" s="296">
        <v>10236</v>
      </c>
      <c r="F56" s="61"/>
      <c r="G56" s="61"/>
      <c r="H56" s="61"/>
      <c r="I56" s="61">
        <v>555842</v>
      </c>
    </row>
    <row r="57" spans="1:9" ht="12.75">
      <c r="A57" s="92" t="s">
        <v>207</v>
      </c>
      <c r="B57" s="61"/>
      <c r="C57" s="61"/>
      <c r="D57" s="61"/>
      <c r="E57" s="296">
        <v>5217</v>
      </c>
      <c r="F57" s="61"/>
      <c r="G57" s="61"/>
      <c r="H57" s="61"/>
      <c r="I57" s="61">
        <v>177811</v>
      </c>
    </row>
    <row r="58" spans="1:9" ht="12.75">
      <c r="A58" s="92" t="s">
        <v>208</v>
      </c>
      <c r="B58" s="61">
        <v>1613</v>
      </c>
      <c r="C58" s="61">
        <v>19510</v>
      </c>
      <c r="D58" s="95">
        <v>5</v>
      </c>
      <c r="E58" s="61">
        <v>21128</v>
      </c>
      <c r="F58" s="59">
        <v>11563</v>
      </c>
      <c r="G58" s="59">
        <v>49856</v>
      </c>
      <c r="H58" s="293">
        <v>35000</v>
      </c>
      <c r="I58" s="61">
        <v>991520</v>
      </c>
    </row>
    <row r="59" spans="1:9" ht="12.75">
      <c r="A59" s="92" t="s">
        <v>209</v>
      </c>
      <c r="B59" s="61">
        <v>89</v>
      </c>
      <c r="C59" s="61">
        <v>2719</v>
      </c>
      <c r="D59" s="61">
        <v>2</v>
      </c>
      <c r="E59" s="61">
        <v>2810</v>
      </c>
      <c r="F59" s="59">
        <v>10364</v>
      </c>
      <c r="G59" s="59">
        <v>30704</v>
      </c>
      <c r="H59" s="59">
        <v>40000</v>
      </c>
      <c r="I59" s="61">
        <v>84489</v>
      </c>
    </row>
    <row r="60" spans="1:9" ht="12.75">
      <c r="A60" s="92" t="s">
        <v>210</v>
      </c>
      <c r="B60" s="61">
        <v>192</v>
      </c>
      <c r="C60" s="61">
        <v>2280</v>
      </c>
      <c r="D60" s="95">
        <v>1</v>
      </c>
      <c r="E60" s="61">
        <v>2473</v>
      </c>
      <c r="F60" s="61">
        <v>13813.260416666666</v>
      </c>
      <c r="G60" s="59">
        <v>26465</v>
      </c>
      <c r="H60" s="293">
        <v>18000</v>
      </c>
      <c r="I60" s="61">
        <v>62990</v>
      </c>
    </row>
    <row r="61" spans="1:9" ht="12.75">
      <c r="A61" s="92" t="s">
        <v>211</v>
      </c>
      <c r="B61" s="61">
        <v>8</v>
      </c>
      <c r="C61" s="61">
        <v>473</v>
      </c>
      <c r="D61" s="61" t="s">
        <v>20</v>
      </c>
      <c r="E61" s="61">
        <v>481</v>
      </c>
      <c r="F61" s="61">
        <v>11295</v>
      </c>
      <c r="G61" s="61">
        <v>31459.947145877377</v>
      </c>
      <c r="H61" s="61" t="s">
        <v>20</v>
      </c>
      <c r="I61" s="61">
        <v>14971</v>
      </c>
    </row>
    <row r="62" spans="1:9" ht="12.75">
      <c r="A62" s="92" t="s">
        <v>212</v>
      </c>
      <c r="B62" s="61">
        <v>70</v>
      </c>
      <c r="C62" s="61">
        <v>7590</v>
      </c>
      <c r="D62" s="61">
        <v>4</v>
      </c>
      <c r="E62" s="61">
        <v>7664</v>
      </c>
      <c r="F62" s="59">
        <v>11197</v>
      </c>
      <c r="G62" s="59">
        <v>50394</v>
      </c>
      <c r="H62" s="59">
        <v>8500</v>
      </c>
      <c r="I62" s="61">
        <v>383311</v>
      </c>
    </row>
    <row r="63" spans="1:9" ht="12.75">
      <c r="A63" s="92" t="s">
        <v>362</v>
      </c>
      <c r="B63" s="61">
        <v>12</v>
      </c>
      <c r="C63" s="61">
        <v>527</v>
      </c>
      <c r="D63" s="61" t="s">
        <v>20</v>
      </c>
      <c r="E63" s="61">
        <v>539</v>
      </c>
      <c r="F63" s="59">
        <v>7848</v>
      </c>
      <c r="G63" s="59">
        <v>17012</v>
      </c>
      <c r="H63" s="61" t="s">
        <v>20</v>
      </c>
      <c r="I63" s="61">
        <v>9059</v>
      </c>
    </row>
    <row r="64" spans="1:9" ht="12.75">
      <c r="A64" s="92" t="s">
        <v>213</v>
      </c>
      <c r="B64" s="61">
        <v>1192</v>
      </c>
      <c r="C64" s="61">
        <v>702</v>
      </c>
      <c r="D64" s="61" t="s">
        <v>20</v>
      </c>
      <c r="E64" s="61">
        <v>1894</v>
      </c>
      <c r="F64" s="61">
        <v>11974.872483221476</v>
      </c>
      <c r="G64" s="59">
        <v>23919</v>
      </c>
      <c r="H64" s="61" t="s">
        <v>20</v>
      </c>
      <c r="I64" s="61">
        <v>31067</v>
      </c>
    </row>
    <row r="65" spans="1:9" ht="12.75">
      <c r="A65" s="92"/>
      <c r="B65" s="61"/>
      <c r="C65" s="61"/>
      <c r="D65" s="95"/>
      <c r="E65" s="61"/>
      <c r="F65" s="59"/>
      <c r="G65" s="59"/>
      <c r="H65" s="95"/>
      <c r="I65" s="61"/>
    </row>
    <row r="66" spans="1:9" ht="12.75">
      <c r="A66" s="294" t="s">
        <v>214</v>
      </c>
      <c r="B66" s="61"/>
      <c r="C66" s="61"/>
      <c r="D66" s="95"/>
      <c r="E66" s="61"/>
      <c r="F66" s="59"/>
      <c r="G66" s="59"/>
      <c r="H66" s="95"/>
      <c r="I66" s="61"/>
    </row>
    <row r="67" spans="1:9" ht="12.75">
      <c r="A67" s="92" t="s">
        <v>365</v>
      </c>
      <c r="B67" s="61">
        <v>946</v>
      </c>
      <c r="C67" s="61">
        <v>11453</v>
      </c>
      <c r="D67" s="61">
        <v>6870</v>
      </c>
      <c r="E67" s="61">
        <v>19269</v>
      </c>
      <c r="F67" s="59">
        <v>7323</v>
      </c>
      <c r="G67" s="59">
        <v>11789</v>
      </c>
      <c r="H67" s="59">
        <v>18617</v>
      </c>
      <c r="I67" s="61">
        <v>269846</v>
      </c>
    </row>
    <row r="68" spans="1:9" ht="12.75">
      <c r="A68" s="292" t="s">
        <v>215</v>
      </c>
      <c r="B68" s="61">
        <v>401</v>
      </c>
      <c r="C68" s="61">
        <v>6230</v>
      </c>
      <c r="D68" s="61">
        <v>24</v>
      </c>
      <c r="E68" s="61">
        <v>6655</v>
      </c>
      <c r="F68" s="59">
        <v>4285</v>
      </c>
      <c r="G68" s="61">
        <v>7311.4900481540935</v>
      </c>
      <c r="H68" s="59">
        <v>25862</v>
      </c>
      <c r="I68" s="61">
        <v>47897</v>
      </c>
    </row>
    <row r="69" spans="1:9" ht="12.75">
      <c r="A69" s="92" t="s">
        <v>216</v>
      </c>
      <c r="B69" s="61">
        <v>2408</v>
      </c>
      <c r="C69" s="61">
        <v>6241</v>
      </c>
      <c r="D69" s="61" t="s">
        <v>20</v>
      </c>
      <c r="E69" s="61">
        <v>8649</v>
      </c>
      <c r="F69" s="59">
        <v>4076</v>
      </c>
      <c r="G69" s="59">
        <v>8922</v>
      </c>
      <c r="H69" s="59" t="s">
        <v>20</v>
      </c>
      <c r="I69" s="61">
        <v>65497</v>
      </c>
    </row>
    <row r="70" spans="1:9" ht="12.75">
      <c r="A70" s="92"/>
      <c r="B70" s="61"/>
      <c r="C70" s="61"/>
      <c r="D70" s="61"/>
      <c r="E70" s="61"/>
      <c r="F70" s="59"/>
      <c r="G70" s="59"/>
      <c r="H70" s="59"/>
      <c r="I70" s="61"/>
    </row>
    <row r="71" spans="1:9" ht="12.75">
      <c r="A71" s="294" t="s">
        <v>217</v>
      </c>
      <c r="B71" s="61"/>
      <c r="C71" s="61"/>
      <c r="D71" s="61"/>
      <c r="E71" s="61"/>
      <c r="F71" s="59"/>
      <c r="G71" s="59"/>
      <c r="H71" s="59"/>
      <c r="I71" s="61"/>
    </row>
    <row r="72" spans="1:9" ht="12.75">
      <c r="A72" s="71" t="s">
        <v>369</v>
      </c>
      <c r="B72" s="61" t="s">
        <v>20</v>
      </c>
      <c r="C72" s="61" t="s">
        <v>20</v>
      </c>
      <c r="D72" s="61">
        <v>30384</v>
      </c>
      <c r="E72" s="61">
        <v>30384</v>
      </c>
      <c r="F72" s="59" t="s">
        <v>20</v>
      </c>
      <c r="G72" s="59" t="s">
        <v>20</v>
      </c>
      <c r="H72" s="61">
        <v>3607.3426803580833</v>
      </c>
      <c r="I72" s="61">
        <v>109605</v>
      </c>
    </row>
    <row r="73" spans="1:9" ht="12.75">
      <c r="A73" s="92" t="s">
        <v>218</v>
      </c>
      <c r="B73" s="61" t="s">
        <v>20</v>
      </c>
      <c r="C73" s="61" t="s">
        <v>20</v>
      </c>
      <c r="D73" s="61">
        <v>1150</v>
      </c>
      <c r="E73" s="61">
        <v>1150</v>
      </c>
      <c r="F73" s="59" t="s">
        <v>20</v>
      </c>
      <c r="G73" s="59" t="s">
        <v>20</v>
      </c>
      <c r="H73" s="59">
        <v>5261</v>
      </c>
      <c r="I73" s="61">
        <v>6050</v>
      </c>
    </row>
    <row r="74" spans="1:9" ht="12.75">
      <c r="A74" s="136" t="s">
        <v>219</v>
      </c>
      <c r="B74" s="61">
        <v>1109</v>
      </c>
      <c r="C74" s="61">
        <v>11853</v>
      </c>
      <c r="D74" s="61">
        <v>54</v>
      </c>
      <c r="E74" s="61">
        <v>13016</v>
      </c>
      <c r="F74" s="59">
        <v>5705</v>
      </c>
      <c r="G74" s="59">
        <v>14148</v>
      </c>
      <c r="H74" s="59">
        <v>46907</v>
      </c>
      <c r="I74" s="61">
        <v>176553</v>
      </c>
    </row>
    <row r="75" spans="1:9" ht="12.75">
      <c r="A75" s="92"/>
      <c r="B75" s="61"/>
      <c r="C75" s="61"/>
      <c r="D75" s="61"/>
      <c r="E75" s="61"/>
      <c r="F75" s="59"/>
      <c r="G75" s="59"/>
      <c r="H75" s="59"/>
      <c r="I75" s="61"/>
    </row>
    <row r="76" spans="1:9" ht="13.5" thickBot="1">
      <c r="A76" s="295" t="s">
        <v>220</v>
      </c>
      <c r="B76" s="98">
        <f>SUM(B13:B74)</f>
        <v>30293</v>
      </c>
      <c r="C76" s="98">
        <f>SUM(C13:C74)</f>
        <v>295040</v>
      </c>
      <c r="D76" s="98">
        <f>SUM(D13:D69)+((D72+D73)/100)+D74</f>
        <v>74776.34</v>
      </c>
      <c r="E76" s="98">
        <f>SUM(E13:E16,E19:E29,E34:E39,E43:E53,E58:E69)+((E72+E73)/100)+E74</f>
        <v>400109.34</v>
      </c>
      <c r="F76" s="98"/>
      <c r="G76" s="98"/>
      <c r="H76" s="98"/>
      <c r="I76" s="98">
        <f>SUM(I13:I16,I19:I29,I34:I39,I43:I53,I58:I74)</f>
        <v>12885810</v>
      </c>
    </row>
    <row r="77" ht="12.75">
      <c r="A77" s="71" t="s">
        <v>372</v>
      </c>
    </row>
    <row r="78" ht="12.75">
      <c r="A78" s="64" t="s">
        <v>371</v>
      </c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7427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315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1</v>
      </c>
      <c r="C8" s="89">
        <v>1</v>
      </c>
      <c r="D8" s="90" t="s">
        <v>20</v>
      </c>
      <c r="E8" s="90">
        <v>2</v>
      </c>
      <c r="F8" s="89">
        <v>13000</v>
      </c>
      <c r="G8" s="89">
        <v>17000</v>
      </c>
      <c r="H8" s="90" t="s">
        <v>20</v>
      </c>
      <c r="I8" s="89">
        <v>30</v>
      </c>
      <c r="J8" s="91"/>
      <c r="K8" s="91"/>
    </row>
    <row r="9" spans="1:11" ht="12.75">
      <c r="A9" s="92" t="s">
        <v>235</v>
      </c>
      <c r="B9" s="59" t="s">
        <v>20</v>
      </c>
      <c r="C9" s="59" t="s">
        <v>20</v>
      </c>
      <c r="D9" s="61" t="s">
        <v>20</v>
      </c>
      <c r="E9" s="61" t="s">
        <v>20</v>
      </c>
      <c r="F9" s="59" t="s">
        <v>20</v>
      </c>
      <c r="G9" s="59" t="s">
        <v>20</v>
      </c>
      <c r="H9" s="61" t="s">
        <v>20</v>
      </c>
      <c r="I9" s="59" t="s">
        <v>20</v>
      </c>
      <c r="J9" s="91"/>
      <c r="K9" s="91"/>
    </row>
    <row r="10" spans="1:11" ht="12.75">
      <c r="A10" s="92" t="s">
        <v>236</v>
      </c>
      <c r="B10" s="61" t="s">
        <v>20</v>
      </c>
      <c r="C10" s="61" t="s">
        <v>20</v>
      </c>
      <c r="D10" s="61" t="s">
        <v>20</v>
      </c>
      <c r="E10" s="61" t="s">
        <v>20</v>
      </c>
      <c r="F10" s="59" t="s">
        <v>20</v>
      </c>
      <c r="G10" s="59" t="s">
        <v>20</v>
      </c>
      <c r="H10" s="61" t="s">
        <v>20</v>
      </c>
      <c r="I10" s="61" t="s">
        <v>20</v>
      </c>
      <c r="J10" s="91"/>
      <c r="K10" s="91"/>
    </row>
    <row r="11" spans="1:11" ht="12.75">
      <c r="A11" s="92" t="s">
        <v>237</v>
      </c>
      <c r="B11" s="59" t="s">
        <v>20</v>
      </c>
      <c r="C11" s="59" t="s">
        <v>20</v>
      </c>
      <c r="D11" s="61" t="s">
        <v>20</v>
      </c>
      <c r="E11" s="61" t="s">
        <v>20</v>
      </c>
      <c r="F11" s="59" t="s">
        <v>20</v>
      </c>
      <c r="G11" s="59" t="s">
        <v>20</v>
      </c>
      <c r="H11" s="61" t="s">
        <v>20</v>
      </c>
      <c r="I11" s="59" t="s">
        <v>20</v>
      </c>
      <c r="J11" s="91"/>
      <c r="K11" s="91"/>
    </row>
    <row r="12" spans="1:11" ht="12.75">
      <c r="A12" s="93" t="s">
        <v>238</v>
      </c>
      <c r="B12" s="60">
        <v>1</v>
      </c>
      <c r="C12" s="60">
        <v>1</v>
      </c>
      <c r="D12" s="60" t="s">
        <v>20</v>
      </c>
      <c r="E12" s="60">
        <v>2</v>
      </c>
      <c r="F12" s="58">
        <v>13000</v>
      </c>
      <c r="G12" s="58">
        <v>17000</v>
      </c>
      <c r="H12" s="60" t="s">
        <v>20</v>
      </c>
      <c r="I12" s="60">
        <v>30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 t="s">
        <v>20</v>
      </c>
      <c r="C14" s="60" t="s">
        <v>20</v>
      </c>
      <c r="D14" s="60" t="s">
        <v>20</v>
      </c>
      <c r="E14" s="60" t="s">
        <v>20</v>
      </c>
      <c r="F14" s="58" t="s">
        <v>20</v>
      </c>
      <c r="G14" s="60" t="s">
        <v>20</v>
      </c>
      <c r="H14" s="60" t="s">
        <v>20</v>
      </c>
      <c r="I14" s="58" t="s">
        <v>20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9</v>
      </c>
      <c r="C16" s="60" t="s">
        <v>20</v>
      </c>
      <c r="D16" s="60" t="s">
        <v>20</v>
      </c>
      <c r="E16" s="60">
        <v>9</v>
      </c>
      <c r="F16" s="58">
        <v>25000</v>
      </c>
      <c r="G16" s="58" t="s">
        <v>20</v>
      </c>
      <c r="H16" s="60" t="s">
        <v>20</v>
      </c>
      <c r="I16" s="60">
        <v>225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3</v>
      </c>
      <c r="D18" s="61" t="s">
        <v>20</v>
      </c>
      <c r="E18" s="61">
        <v>3</v>
      </c>
      <c r="F18" s="59" t="s">
        <v>20</v>
      </c>
      <c r="G18" s="59">
        <v>24000</v>
      </c>
      <c r="H18" s="61" t="s">
        <v>20</v>
      </c>
      <c r="I18" s="59">
        <v>72</v>
      </c>
      <c r="J18" s="91"/>
      <c r="K18" s="91"/>
    </row>
    <row r="19" spans="1:11" ht="12.75">
      <c r="A19" s="92" t="s">
        <v>242</v>
      </c>
      <c r="B19" s="59">
        <v>2</v>
      </c>
      <c r="C19" s="95">
        <v>1</v>
      </c>
      <c r="D19" s="61" t="s">
        <v>20</v>
      </c>
      <c r="E19" s="61">
        <v>3</v>
      </c>
      <c r="F19" s="59">
        <v>15000</v>
      </c>
      <c r="G19" s="95">
        <v>25000</v>
      </c>
      <c r="H19" s="61" t="s">
        <v>20</v>
      </c>
      <c r="I19" s="59">
        <v>55</v>
      </c>
      <c r="J19" s="91"/>
      <c r="K19" s="91"/>
    </row>
    <row r="20" spans="1:11" ht="12.75">
      <c r="A20" s="92" t="s">
        <v>243</v>
      </c>
      <c r="B20" s="59">
        <v>2</v>
      </c>
      <c r="C20" s="59">
        <v>3</v>
      </c>
      <c r="D20" s="95">
        <v>1</v>
      </c>
      <c r="E20" s="61">
        <v>6</v>
      </c>
      <c r="F20" s="59">
        <v>15000</v>
      </c>
      <c r="G20" s="59">
        <v>24000</v>
      </c>
      <c r="H20" s="95">
        <v>60000</v>
      </c>
      <c r="I20" s="59">
        <v>162</v>
      </c>
      <c r="J20" s="91"/>
      <c r="K20" s="91"/>
    </row>
    <row r="21" spans="1:11" ht="12.75">
      <c r="A21" s="93" t="s">
        <v>340</v>
      </c>
      <c r="B21" s="60">
        <v>4</v>
      </c>
      <c r="C21" s="60">
        <v>7</v>
      </c>
      <c r="D21" s="96">
        <v>1</v>
      </c>
      <c r="E21" s="60">
        <v>12</v>
      </c>
      <c r="F21" s="58">
        <v>15000</v>
      </c>
      <c r="G21" s="58">
        <v>24143</v>
      </c>
      <c r="H21" s="96">
        <v>60000</v>
      </c>
      <c r="I21" s="60">
        <v>289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3</v>
      </c>
      <c r="D23" s="96">
        <v>11</v>
      </c>
      <c r="E23" s="60">
        <v>14</v>
      </c>
      <c r="F23" s="60" t="s">
        <v>20</v>
      </c>
      <c r="G23" s="58">
        <v>37000</v>
      </c>
      <c r="H23" s="96">
        <v>120000</v>
      </c>
      <c r="I23" s="58">
        <v>1431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27</v>
      </c>
      <c r="D25" s="96">
        <v>2</v>
      </c>
      <c r="E25" s="60">
        <v>29</v>
      </c>
      <c r="F25" s="60" t="s">
        <v>20</v>
      </c>
      <c r="G25" s="58">
        <v>26000</v>
      </c>
      <c r="H25" s="96">
        <v>125000</v>
      </c>
      <c r="I25" s="58">
        <v>952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 t="s">
        <v>20</v>
      </c>
      <c r="D27" s="61" t="s">
        <v>20</v>
      </c>
      <c r="E27" s="61" t="s">
        <v>20</v>
      </c>
      <c r="F27" s="61" t="s">
        <v>20</v>
      </c>
      <c r="G27" s="59" t="s">
        <v>20</v>
      </c>
      <c r="H27" s="61" t="s">
        <v>20</v>
      </c>
      <c r="I27" s="61" t="s">
        <v>20</v>
      </c>
      <c r="J27" s="91"/>
      <c r="K27" s="91"/>
    </row>
    <row r="28" spans="1:11" ht="12.75">
      <c r="A28" s="92" t="s">
        <v>247</v>
      </c>
      <c r="B28" s="61" t="s">
        <v>20</v>
      </c>
      <c r="C28" s="61">
        <v>3</v>
      </c>
      <c r="D28" s="61" t="s">
        <v>20</v>
      </c>
      <c r="E28" s="61">
        <v>3</v>
      </c>
      <c r="F28" s="61" t="s">
        <v>20</v>
      </c>
      <c r="G28" s="59">
        <v>16000</v>
      </c>
      <c r="H28" s="61" t="s">
        <v>20</v>
      </c>
      <c r="I28" s="61">
        <v>48</v>
      </c>
      <c r="J28" s="91"/>
      <c r="K28" s="91"/>
    </row>
    <row r="29" spans="1:11" ht="12.75">
      <c r="A29" s="92" t="s">
        <v>248</v>
      </c>
      <c r="B29" s="61" t="s">
        <v>20</v>
      </c>
      <c r="C29" s="59">
        <v>12</v>
      </c>
      <c r="D29" s="61" t="s">
        <v>20</v>
      </c>
      <c r="E29" s="61">
        <v>12</v>
      </c>
      <c r="F29" s="61" t="s">
        <v>20</v>
      </c>
      <c r="G29" s="59">
        <v>60000</v>
      </c>
      <c r="H29" s="61" t="s">
        <v>20</v>
      </c>
      <c r="I29" s="59">
        <v>720</v>
      </c>
      <c r="J29" s="91"/>
      <c r="K29" s="91"/>
    </row>
    <row r="30" spans="1:11" ht="12.75">
      <c r="A30" s="93" t="s">
        <v>341</v>
      </c>
      <c r="B30" s="60" t="s">
        <v>20</v>
      </c>
      <c r="C30" s="60">
        <v>15</v>
      </c>
      <c r="D30" s="60" t="s">
        <v>20</v>
      </c>
      <c r="E30" s="60">
        <v>15</v>
      </c>
      <c r="F30" s="60" t="s">
        <v>20</v>
      </c>
      <c r="G30" s="58">
        <v>51200</v>
      </c>
      <c r="H30" s="60" t="s">
        <v>20</v>
      </c>
      <c r="I30" s="60">
        <v>768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 t="s">
        <v>20</v>
      </c>
      <c r="C32" s="94">
        <v>39</v>
      </c>
      <c r="D32" s="95">
        <v>51</v>
      </c>
      <c r="E32" s="61">
        <v>90</v>
      </c>
      <c r="F32" s="94" t="s">
        <v>20</v>
      </c>
      <c r="G32" s="94">
        <v>32812</v>
      </c>
      <c r="H32" s="95">
        <v>71003</v>
      </c>
      <c r="I32" s="59">
        <v>4901</v>
      </c>
      <c r="J32" s="91"/>
      <c r="K32" s="91"/>
    </row>
    <row r="33" spans="1:11" ht="12.75">
      <c r="A33" s="92" t="s">
        <v>250</v>
      </c>
      <c r="B33" s="94" t="s">
        <v>20</v>
      </c>
      <c r="C33" s="94">
        <v>9</v>
      </c>
      <c r="D33" s="61" t="s">
        <v>20</v>
      </c>
      <c r="E33" s="61">
        <v>9</v>
      </c>
      <c r="F33" s="94" t="s">
        <v>20</v>
      </c>
      <c r="G33" s="94">
        <v>23333</v>
      </c>
      <c r="H33" s="61" t="s">
        <v>20</v>
      </c>
      <c r="I33" s="59">
        <v>210</v>
      </c>
      <c r="J33" s="91"/>
      <c r="K33" s="91"/>
    </row>
    <row r="34" spans="1:11" ht="12.75">
      <c r="A34" s="92" t="s">
        <v>251</v>
      </c>
      <c r="B34" s="94" t="s">
        <v>20</v>
      </c>
      <c r="C34" s="94">
        <v>21</v>
      </c>
      <c r="D34" s="61" t="s">
        <v>20</v>
      </c>
      <c r="E34" s="61">
        <v>21</v>
      </c>
      <c r="F34" s="94" t="s">
        <v>20</v>
      </c>
      <c r="G34" s="94">
        <v>31619</v>
      </c>
      <c r="H34" s="61" t="s">
        <v>20</v>
      </c>
      <c r="I34" s="59">
        <v>664</v>
      </c>
      <c r="J34" s="91"/>
      <c r="K34" s="91"/>
    </row>
    <row r="35" spans="1:11" ht="12.75">
      <c r="A35" s="92" t="s">
        <v>252</v>
      </c>
      <c r="B35" s="94" t="s">
        <v>20</v>
      </c>
      <c r="C35" s="94">
        <v>46</v>
      </c>
      <c r="D35" s="61" t="s">
        <v>20</v>
      </c>
      <c r="E35" s="61">
        <v>46</v>
      </c>
      <c r="F35" s="94" t="s">
        <v>20</v>
      </c>
      <c r="G35" s="94">
        <v>27935</v>
      </c>
      <c r="H35" s="61" t="s">
        <v>20</v>
      </c>
      <c r="I35" s="59">
        <v>1285</v>
      </c>
      <c r="J35" s="91"/>
      <c r="K35" s="91"/>
    </row>
    <row r="36" spans="1:11" ht="12.75">
      <c r="A36" s="93" t="s">
        <v>253</v>
      </c>
      <c r="B36" s="60" t="s">
        <v>20</v>
      </c>
      <c r="C36" s="60">
        <v>115</v>
      </c>
      <c r="D36" s="96">
        <v>51</v>
      </c>
      <c r="E36" s="60">
        <v>166</v>
      </c>
      <c r="F36" s="58" t="s">
        <v>20</v>
      </c>
      <c r="G36" s="58">
        <v>29902</v>
      </c>
      <c r="H36" s="96">
        <v>71003</v>
      </c>
      <c r="I36" s="60">
        <v>7060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 t="s">
        <v>20</v>
      </c>
      <c r="C38" s="58">
        <v>32</v>
      </c>
      <c r="D38" s="96">
        <v>11</v>
      </c>
      <c r="E38" s="60">
        <v>43</v>
      </c>
      <c r="F38" s="58">
        <v>3000</v>
      </c>
      <c r="G38" s="58">
        <v>20000</v>
      </c>
      <c r="H38" s="96">
        <v>30000</v>
      </c>
      <c r="I38" s="58">
        <v>970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4</v>
      </c>
      <c r="D40" s="61" t="s">
        <v>20</v>
      </c>
      <c r="E40" s="61">
        <v>4</v>
      </c>
      <c r="F40" s="61" t="s">
        <v>20</v>
      </c>
      <c r="G40" s="59">
        <v>16000</v>
      </c>
      <c r="H40" s="61" t="s">
        <v>20</v>
      </c>
      <c r="I40" s="59">
        <v>64</v>
      </c>
      <c r="J40" s="91"/>
      <c r="K40" s="91"/>
    </row>
    <row r="41" spans="1:11" ht="12.75">
      <c r="A41" s="92" t="s">
        <v>256</v>
      </c>
      <c r="B41" s="59" t="s">
        <v>20</v>
      </c>
      <c r="C41" s="59">
        <v>3</v>
      </c>
      <c r="D41" s="95">
        <v>1</v>
      </c>
      <c r="E41" s="61">
        <v>4</v>
      </c>
      <c r="F41" s="59" t="s">
        <v>20</v>
      </c>
      <c r="G41" s="59">
        <v>35000</v>
      </c>
      <c r="H41" s="95">
        <v>50000</v>
      </c>
      <c r="I41" s="59">
        <v>155</v>
      </c>
      <c r="J41" s="91"/>
      <c r="K41" s="91"/>
    </row>
    <row r="42" spans="1:11" ht="12.75">
      <c r="A42" s="92" t="s">
        <v>257</v>
      </c>
      <c r="B42" s="59" t="s">
        <v>20</v>
      </c>
      <c r="C42" s="59">
        <v>7</v>
      </c>
      <c r="D42" s="95">
        <v>2</v>
      </c>
      <c r="E42" s="61">
        <v>9</v>
      </c>
      <c r="F42" s="59" t="s">
        <v>20</v>
      </c>
      <c r="G42" s="59">
        <v>22000</v>
      </c>
      <c r="H42" s="95">
        <v>27000</v>
      </c>
      <c r="I42" s="59">
        <v>208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95">
        <v>1</v>
      </c>
      <c r="E43" s="61">
        <v>1</v>
      </c>
      <c r="F43" s="61" t="s">
        <v>20</v>
      </c>
      <c r="G43" s="59" t="s">
        <v>20</v>
      </c>
      <c r="H43" s="95">
        <v>85000</v>
      </c>
      <c r="I43" s="59">
        <v>85</v>
      </c>
      <c r="J43" s="91"/>
      <c r="K43" s="91"/>
    </row>
    <row r="44" spans="1:11" ht="12.75">
      <c r="A44" s="92" t="s">
        <v>259</v>
      </c>
      <c r="B44" s="59" t="s">
        <v>20</v>
      </c>
      <c r="C44" s="59" t="s">
        <v>20</v>
      </c>
      <c r="D44" s="61" t="s">
        <v>20</v>
      </c>
      <c r="E44" s="61" t="s">
        <v>20</v>
      </c>
      <c r="F44" s="59" t="s">
        <v>20</v>
      </c>
      <c r="G44" s="59" t="s">
        <v>20</v>
      </c>
      <c r="H44" s="61" t="s">
        <v>20</v>
      </c>
      <c r="I44" s="59" t="s">
        <v>20</v>
      </c>
      <c r="J44" s="91"/>
      <c r="K44" s="91"/>
    </row>
    <row r="45" spans="1:11" ht="12.75">
      <c r="A45" s="92" t="s">
        <v>260</v>
      </c>
      <c r="B45" s="61" t="s">
        <v>20</v>
      </c>
      <c r="C45" s="59" t="s">
        <v>20</v>
      </c>
      <c r="D45" s="61" t="s">
        <v>20</v>
      </c>
      <c r="E45" s="61" t="s">
        <v>20</v>
      </c>
      <c r="F45" s="61" t="s">
        <v>20</v>
      </c>
      <c r="G45" s="59" t="s">
        <v>20</v>
      </c>
      <c r="H45" s="61" t="s">
        <v>20</v>
      </c>
      <c r="I45" s="59" t="s">
        <v>20</v>
      </c>
      <c r="J45" s="91"/>
      <c r="K45" s="91"/>
    </row>
    <row r="46" spans="1:11" ht="12.75">
      <c r="A46" s="92" t="s">
        <v>261</v>
      </c>
      <c r="B46" s="59" t="s">
        <v>20</v>
      </c>
      <c r="C46" s="59" t="s">
        <v>20</v>
      </c>
      <c r="D46" s="61" t="s">
        <v>20</v>
      </c>
      <c r="E46" s="61" t="s">
        <v>20</v>
      </c>
      <c r="F46" s="59" t="s">
        <v>20</v>
      </c>
      <c r="G46" s="59" t="s">
        <v>20</v>
      </c>
      <c r="H46" s="61" t="s">
        <v>20</v>
      </c>
      <c r="I46" s="59" t="s">
        <v>20</v>
      </c>
      <c r="J46" s="91"/>
      <c r="K46" s="91"/>
    </row>
    <row r="47" spans="1:11" ht="12.75">
      <c r="A47" s="92" t="s">
        <v>262</v>
      </c>
      <c r="B47" s="61" t="s">
        <v>20</v>
      </c>
      <c r="C47" s="59">
        <v>3</v>
      </c>
      <c r="D47" s="95">
        <v>3</v>
      </c>
      <c r="E47" s="61">
        <v>6</v>
      </c>
      <c r="F47" s="61" t="s">
        <v>20</v>
      </c>
      <c r="G47" s="59">
        <v>28000</v>
      </c>
      <c r="H47" s="95">
        <v>50000</v>
      </c>
      <c r="I47" s="59">
        <v>234</v>
      </c>
      <c r="J47" s="91"/>
      <c r="K47" s="91"/>
    </row>
    <row r="48" spans="1:11" ht="12.75">
      <c r="A48" s="92" t="s">
        <v>263</v>
      </c>
      <c r="B48" s="59" t="s">
        <v>20</v>
      </c>
      <c r="C48" s="59">
        <v>1</v>
      </c>
      <c r="D48" s="61" t="s">
        <v>20</v>
      </c>
      <c r="E48" s="61">
        <v>1</v>
      </c>
      <c r="F48" s="59" t="s">
        <v>20</v>
      </c>
      <c r="G48" s="59">
        <v>16000</v>
      </c>
      <c r="H48" s="61" t="s">
        <v>20</v>
      </c>
      <c r="I48" s="59">
        <v>16</v>
      </c>
      <c r="J48" s="91"/>
      <c r="K48" s="91"/>
    </row>
    <row r="49" spans="1:11" ht="12.75">
      <c r="A49" s="93" t="s">
        <v>342</v>
      </c>
      <c r="B49" s="60" t="s">
        <v>20</v>
      </c>
      <c r="C49" s="60">
        <v>18</v>
      </c>
      <c r="D49" s="96">
        <v>7</v>
      </c>
      <c r="E49" s="60">
        <v>25</v>
      </c>
      <c r="F49" s="58" t="s">
        <v>20</v>
      </c>
      <c r="G49" s="58">
        <v>23500</v>
      </c>
      <c r="H49" s="96">
        <v>48429</v>
      </c>
      <c r="I49" s="60">
        <v>762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58</v>
      </c>
      <c r="D51" s="60" t="s">
        <v>20</v>
      </c>
      <c r="E51" s="60">
        <v>58</v>
      </c>
      <c r="F51" s="60" t="s">
        <v>20</v>
      </c>
      <c r="G51" s="58">
        <v>25000</v>
      </c>
      <c r="H51" s="60" t="s">
        <v>20</v>
      </c>
      <c r="I51" s="58">
        <v>1450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95">
        <v>3</v>
      </c>
      <c r="C53" s="59">
        <v>65</v>
      </c>
      <c r="D53" s="61" t="s">
        <v>20</v>
      </c>
      <c r="E53" s="61">
        <v>68</v>
      </c>
      <c r="F53" s="95">
        <v>9000</v>
      </c>
      <c r="G53" s="59">
        <v>27000</v>
      </c>
      <c r="H53" s="61" t="s">
        <v>20</v>
      </c>
      <c r="I53" s="59">
        <v>1782</v>
      </c>
      <c r="J53" s="91"/>
      <c r="K53" s="91"/>
    </row>
    <row r="54" spans="1:11" ht="12.75">
      <c r="A54" s="92" t="s">
        <v>266</v>
      </c>
      <c r="B54" s="61" t="s">
        <v>20</v>
      </c>
      <c r="C54" s="59">
        <v>66</v>
      </c>
      <c r="D54" s="61" t="s">
        <v>20</v>
      </c>
      <c r="E54" s="61">
        <v>66</v>
      </c>
      <c r="F54" s="61" t="s">
        <v>20</v>
      </c>
      <c r="G54" s="59">
        <v>18030</v>
      </c>
      <c r="H54" s="61" t="s">
        <v>20</v>
      </c>
      <c r="I54" s="59">
        <v>1190</v>
      </c>
      <c r="J54" s="91"/>
      <c r="K54" s="91"/>
    </row>
    <row r="55" spans="1:11" ht="12.75">
      <c r="A55" s="92" t="s">
        <v>267</v>
      </c>
      <c r="B55" s="95">
        <v>6</v>
      </c>
      <c r="C55" s="59">
        <v>109</v>
      </c>
      <c r="D55" s="95">
        <v>1</v>
      </c>
      <c r="E55" s="61">
        <v>116</v>
      </c>
      <c r="F55" s="95">
        <v>3500</v>
      </c>
      <c r="G55" s="59">
        <v>21000</v>
      </c>
      <c r="H55" s="95">
        <v>35000</v>
      </c>
      <c r="I55" s="59">
        <v>2331</v>
      </c>
      <c r="J55" s="91"/>
      <c r="K55" s="91"/>
    </row>
    <row r="56" spans="1:11" ht="12.75">
      <c r="A56" s="92" t="s">
        <v>268</v>
      </c>
      <c r="B56" s="61" t="s">
        <v>20</v>
      </c>
      <c r="C56" s="59">
        <v>8</v>
      </c>
      <c r="D56" s="61" t="s">
        <v>20</v>
      </c>
      <c r="E56" s="61">
        <v>8</v>
      </c>
      <c r="F56" s="61" t="s">
        <v>20</v>
      </c>
      <c r="G56" s="59">
        <v>23700</v>
      </c>
      <c r="H56" s="61" t="s">
        <v>20</v>
      </c>
      <c r="I56" s="59">
        <v>190</v>
      </c>
      <c r="J56" s="91"/>
      <c r="K56" s="91"/>
    </row>
    <row r="57" spans="1:11" ht="12.75">
      <c r="A57" s="92" t="s">
        <v>269</v>
      </c>
      <c r="B57" s="61" t="s">
        <v>20</v>
      </c>
      <c r="C57" s="59">
        <v>80</v>
      </c>
      <c r="D57" s="61" t="s">
        <v>20</v>
      </c>
      <c r="E57" s="61">
        <v>80</v>
      </c>
      <c r="F57" s="61" t="s">
        <v>20</v>
      </c>
      <c r="G57" s="59">
        <v>19000</v>
      </c>
      <c r="H57" s="61" t="s">
        <v>20</v>
      </c>
      <c r="I57" s="59">
        <v>1520</v>
      </c>
      <c r="J57" s="91"/>
      <c r="K57" s="91"/>
    </row>
    <row r="58" spans="1:11" ht="12.75">
      <c r="A58" s="93" t="s">
        <v>270</v>
      </c>
      <c r="B58" s="96">
        <v>9</v>
      </c>
      <c r="C58" s="60">
        <v>328</v>
      </c>
      <c r="D58" s="96">
        <v>1</v>
      </c>
      <c r="E58" s="60">
        <v>338</v>
      </c>
      <c r="F58" s="96">
        <v>5333</v>
      </c>
      <c r="G58" s="58">
        <v>21169</v>
      </c>
      <c r="H58" s="96">
        <v>35000</v>
      </c>
      <c r="I58" s="60">
        <v>7013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50</v>
      </c>
      <c r="D60" s="59" t="s">
        <v>20</v>
      </c>
      <c r="E60" s="61">
        <v>50</v>
      </c>
      <c r="F60" s="61" t="s">
        <v>20</v>
      </c>
      <c r="G60" s="59">
        <v>22000</v>
      </c>
      <c r="H60" s="59" t="s">
        <v>20</v>
      </c>
      <c r="I60" s="59">
        <v>1100</v>
      </c>
      <c r="J60" s="91"/>
      <c r="K60" s="91"/>
    </row>
    <row r="61" spans="1:11" ht="12.75">
      <c r="A61" s="92" t="s">
        <v>272</v>
      </c>
      <c r="B61" s="59" t="s">
        <v>20</v>
      </c>
      <c r="C61" s="59">
        <v>34</v>
      </c>
      <c r="D61" s="95">
        <v>38</v>
      </c>
      <c r="E61" s="61">
        <v>72</v>
      </c>
      <c r="F61" s="59" t="s">
        <v>20</v>
      </c>
      <c r="G61" s="59">
        <v>20000</v>
      </c>
      <c r="H61" s="95">
        <v>40000</v>
      </c>
      <c r="I61" s="59">
        <v>2200</v>
      </c>
      <c r="J61" s="91"/>
      <c r="K61" s="91"/>
    </row>
    <row r="62" spans="1:11" ht="12.75">
      <c r="A62" s="92" t="s">
        <v>273</v>
      </c>
      <c r="B62" s="61" t="s">
        <v>20</v>
      </c>
      <c r="C62" s="59">
        <v>63</v>
      </c>
      <c r="D62" s="95">
        <v>30</v>
      </c>
      <c r="E62" s="61">
        <v>93</v>
      </c>
      <c r="F62" s="61" t="s">
        <v>20</v>
      </c>
      <c r="G62" s="59">
        <v>30000</v>
      </c>
      <c r="H62" s="95">
        <v>70000</v>
      </c>
      <c r="I62" s="59">
        <v>3990</v>
      </c>
      <c r="J62" s="91"/>
      <c r="K62" s="91"/>
    </row>
    <row r="63" spans="1:11" ht="12.75">
      <c r="A63" s="93" t="s">
        <v>274</v>
      </c>
      <c r="B63" s="60" t="s">
        <v>20</v>
      </c>
      <c r="C63" s="60">
        <v>147</v>
      </c>
      <c r="D63" s="60">
        <v>68</v>
      </c>
      <c r="E63" s="60">
        <v>215</v>
      </c>
      <c r="F63" s="58" t="s">
        <v>20</v>
      </c>
      <c r="G63" s="58">
        <v>24966</v>
      </c>
      <c r="H63" s="58">
        <v>53235</v>
      </c>
      <c r="I63" s="60">
        <v>7290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51</v>
      </c>
      <c r="D65" s="96">
        <v>107</v>
      </c>
      <c r="E65" s="60">
        <v>158</v>
      </c>
      <c r="F65" s="60" t="s">
        <v>20</v>
      </c>
      <c r="G65" s="58">
        <v>23600</v>
      </c>
      <c r="H65" s="96">
        <v>77077</v>
      </c>
      <c r="I65" s="58">
        <v>9451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15</v>
      </c>
      <c r="D67" s="61" t="s">
        <v>20</v>
      </c>
      <c r="E67" s="61">
        <v>15</v>
      </c>
      <c r="F67" s="61" t="s">
        <v>20</v>
      </c>
      <c r="G67" s="59">
        <v>20000</v>
      </c>
      <c r="H67" s="61" t="s">
        <v>20</v>
      </c>
      <c r="I67" s="59">
        <v>300</v>
      </c>
      <c r="J67" s="91"/>
      <c r="K67" s="91"/>
    </row>
    <row r="68" spans="1:11" ht="12.75">
      <c r="A68" s="92" t="s">
        <v>277</v>
      </c>
      <c r="B68" s="61" t="s">
        <v>20</v>
      </c>
      <c r="C68" s="59">
        <v>10</v>
      </c>
      <c r="D68" s="61" t="s">
        <v>20</v>
      </c>
      <c r="E68" s="61">
        <v>10</v>
      </c>
      <c r="F68" s="61" t="s">
        <v>20</v>
      </c>
      <c r="G68" s="59">
        <v>20000</v>
      </c>
      <c r="H68" s="61" t="s">
        <v>20</v>
      </c>
      <c r="I68" s="59">
        <v>200</v>
      </c>
      <c r="J68" s="91"/>
      <c r="K68" s="91"/>
    </row>
    <row r="69" spans="1:11" ht="12.75">
      <c r="A69" s="93" t="s">
        <v>278</v>
      </c>
      <c r="B69" s="60" t="s">
        <v>20</v>
      </c>
      <c r="C69" s="60">
        <v>25</v>
      </c>
      <c r="D69" s="60" t="s">
        <v>20</v>
      </c>
      <c r="E69" s="60">
        <v>25</v>
      </c>
      <c r="F69" s="60" t="s">
        <v>20</v>
      </c>
      <c r="G69" s="58">
        <v>20000</v>
      </c>
      <c r="H69" s="60" t="s">
        <v>20</v>
      </c>
      <c r="I69" s="60">
        <v>500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 t="s">
        <v>20</v>
      </c>
      <c r="D71" s="59">
        <v>3900</v>
      </c>
      <c r="E71" s="61">
        <v>3900</v>
      </c>
      <c r="F71" s="61" t="s">
        <v>20</v>
      </c>
      <c r="G71" s="59" t="s">
        <v>20</v>
      </c>
      <c r="H71" s="59">
        <v>80000</v>
      </c>
      <c r="I71" s="59">
        <v>312000</v>
      </c>
      <c r="J71" s="91"/>
      <c r="K71" s="91"/>
    </row>
    <row r="72" spans="1:11" ht="12.75">
      <c r="A72" s="92" t="s">
        <v>280</v>
      </c>
      <c r="B72" s="61" t="s">
        <v>20</v>
      </c>
      <c r="C72" s="59">
        <v>143</v>
      </c>
      <c r="D72" s="61" t="s">
        <v>20</v>
      </c>
      <c r="E72" s="61">
        <v>143</v>
      </c>
      <c r="F72" s="61" t="s">
        <v>20</v>
      </c>
      <c r="G72" s="59">
        <v>44000</v>
      </c>
      <c r="H72" s="61" t="s">
        <v>20</v>
      </c>
      <c r="I72" s="59">
        <v>6292</v>
      </c>
      <c r="J72" s="91"/>
      <c r="K72" s="91"/>
    </row>
    <row r="73" spans="1:11" ht="12.75">
      <c r="A73" s="92" t="s">
        <v>281</v>
      </c>
      <c r="B73" s="59">
        <v>1</v>
      </c>
      <c r="C73" s="59">
        <v>121</v>
      </c>
      <c r="D73" s="61" t="s">
        <v>20</v>
      </c>
      <c r="E73" s="61">
        <v>122</v>
      </c>
      <c r="F73" s="59">
        <v>9000</v>
      </c>
      <c r="G73" s="59">
        <v>30000</v>
      </c>
      <c r="H73" s="61" t="s">
        <v>20</v>
      </c>
      <c r="I73" s="59">
        <v>3639</v>
      </c>
      <c r="J73" s="91"/>
      <c r="K73" s="91"/>
    </row>
    <row r="74" spans="1:11" ht="12.75">
      <c r="A74" s="92" t="s">
        <v>282</v>
      </c>
      <c r="B74" s="61" t="s">
        <v>20</v>
      </c>
      <c r="C74" s="59">
        <v>50</v>
      </c>
      <c r="D74" s="95">
        <v>1425</v>
      </c>
      <c r="E74" s="61">
        <v>1475</v>
      </c>
      <c r="F74" s="61" t="s">
        <v>20</v>
      </c>
      <c r="G74" s="59">
        <v>32700</v>
      </c>
      <c r="H74" s="95">
        <v>95200</v>
      </c>
      <c r="I74" s="59">
        <v>137295</v>
      </c>
      <c r="J74" s="91"/>
      <c r="K74" s="91"/>
    </row>
    <row r="75" spans="1:11" ht="12.75">
      <c r="A75" s="92" t="s">
        <v>283</v>
      </c>
      <c r="B75" s="59" t="s">
        <v>20</v>
      </c>
      <c r="C75" s="59">
        <v>19</v>
      </c>
      <c r="D75" s="95">
        <v>1</v>
      </c>
      <c r="E75" s="61">
        <v>20</v>
      </c>
      <c r="F75" s="59" t="s">
        <v>20</v>
      </c>
      <c r="G75" s="59">
        <v>25000</v>
      </c>
      <c r="H75" s="95">
        <v>75000</v>
      </c>
      <c r="I75" s="59">
        <v>550</v>
      </c>
      <c r="J75" s="91"/>
      <c r="K75" s="91"/>
    </row>
    <row r="76" spans="1:11" ht="12.75">
      <c r="A76" s="92" t="s">
        <v>284</v>
      </c>
      <c r="B76" s="59">
        <v>6</v>
      </c>
      <c r="C76" s="59">
        <v>141</v>
      </c>
      <c r="D76" s="61" t="s">
        <v>20</v>
      </c>
      <c r="E76" s="61">
        <v>147</v>
      </c>
      <c r="F76" s="59">
        <v>5000</v>
      </c>
      <c r="G76" s="59">
        <v>17650</v>
      </c>
      <c r="H76" s="61" t="s">
        <v>20</v>
      </c>
      <c r="I76" s="59">
        <v>2519</v>
      </c>
      <c r="J76" s="91"/>
      <c r="K76" s="91"/>
    </row>
    <row r="77" spans="1:11" ht="12.75">
      <c r="A77" s="92" t="s">
        <v>285</v>
      </c>
      <c r="B77" s="61" t="s">
        <v>20</v>
      </c>
      <c r="C77" s="59">
        <v>539</v>
      </c>
      <c r="D77" s="95">
        <v>126</v>
      </c>
      <c r="E77" s="61">
        <v>665</v>
      </c>
      <c r="F77" s="61" t="s">
        <v>20</v>
      </c>
      <c r="G77" s="59">
        <v>32000</v>
      </c>
      <c r="H77" s="95">
        <v>90000</v>
      </c>
      <c r="I77" s="59">
        <v>28588</v>
      </c>
      <c r="J77" s="91"/>
      <c r="K77" s="91"/>
    </row>
    <row r="78" spans="1:11" ht="12.75">
      <c r="A78" s="92" t="s">
        <v>286</v>
      </c>
      <c r="B78" s="61" t="s">
        <v>20</v>
      </c>
      <c r="C78" s="59">
        <v>33</v>
      </c>
      <c r="D78" s="95">
        <v>3</v>
      </c>
      <c r="E78" s="61">
        <v>36</v>
      </c>
      <c r="F78" s="61" t="s">
        <v>20</v>
      </c>
      <c r="G78" s="59">
        <v>30500</v>
      </c>
      <c r="H78" s="95">
        <v>67500</v>
      </c>
      <c r="I78" s="59">
        <v>1209</v>
      </c>
      <c r="J78" s="91"/>
      <c r="K78" s="91"/>
    </row>
    <row r="79" spans="1:11" ht="12.75">
      <c r="A79" s="93" t="s">
        <v>343</v>
      </c>
      <c r="B79" s="60">
        <v>7</v>
      </c>
      <c r="C79" s="60">
        <v>1046</v>
      </c>
      <c r="D79" s="60">
        <v>5455</v>
      </c>
      <c r="E79" s="60">
        <v>6508</v>
      </c>
      <c r="F79" s="58">
        <v>5571</v>
      </c>
      <c r="G79" s="58">
        <v>31334</v>
      </c>
      <c r="H79" s="58">
        <v>84194</v>
      </c>
      <c r="I79" s="60">
        <v>492092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61" t="s">
        <v>20</v>
      </c>
      <c r="C81" s="59" t="s">
        <v>20</v>
      </c>
      <c r="D81" s="95">
        <v>122</v>
      </c>
      <c r="E81" s="61">
        <v>122</v>
      </c>
      <c r="F81" s="61" t="s">
        <v>20</v>
      </c>
      <c r="G81" s="59" t="s">
        <v>20</v>
      </c>
      <c r="H81" s="95">
        <v>128033</v>
      </c>
      <c r="I81" s="59">
        <v>15620</v>
      </c>
      <c r="J81" s="91"/>
      <c r="K81" s="91"/>
    </row>
    <row r="82" spans="1:11" ht="12.75">
      <c r="A82" s="92" t="s">
        <v>288</v>
      </c>
      <c r="B82" s="59" t="s">
        <v>20</v>
      </c>
      <c r="C82" s="59">
        <v>2</v>
      </c>
      <c r="D82" s="95">
        <v>16</v>
      </c>
      <c r="E82" s="61">
        <v>18</v>
      </c>
      <c r="F82" s="59" t="s">
        <v>20</v>
      </c>
      <c r="G82" s="59">
        <v>23438</v>
      </c>
      <c r="H82" s="95">
        <v>114713</v>
      </c>
      <c r="I82" s="59">
        <v>1882</v>
      </c>
      <c r="J82" s="91"/>
      <c r="K82" s="91"/>
    </row>
    <row r="83" spans="1:11" ht="12.75">
      <c r="A83" s="93" t="s">
        <v>289</v>
      </c>
      <c r="B83" s="58" t="s">
        <v>20</v>
      </c>
      <c r="C83" s="58">
        <v>2</v>
      </c>
      <c r="D83" s="96">
        <v>138</v>
      </c>
      <c r="E83" s="60">
        <v>140</v>
      </c>
      <c r="F83" s="58" t="s">
        <v>20</v>
      </c>
      <c r="G83" s="58">
        <v>23438</v>
      </c>
      <c r="H83" s="96">
        <v>126489</v>
      </c>
      <c r="I83" s="58">
        <v>17502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30</v>
      </c>
      <c r="C85" s="98">
        <v>1875</v>
      </c>
      <c r="D85" s="98">
        <v>5852</v>
      </c>
      <c r="E85" s="98">
        <v>7757</v>
      </c>
      <c r="F85" s="99">
        <v>12833</v>
      </c>
      <c r="G85" s="99">
        <v>28191</v>
      </c>
      <c r="H85" s="99">
        <v>84510</v>
      </c>
      <c r="I85" s="98">
        <v>547785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H2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1.421875" style="64" customWidth="1"/>
    <col min="2" max="8" width="13.574218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44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1:8" ht="12.75">
      <c r="A5" s="65"/>
      <c r="B5" s="232"/>
      <c r="C5" s="232"/>
      <c r="D5" s="232"/>
      <c r="E5" s="233" t="s">
        <v>10</v>
      </c>
      <c r="F5" s="232"/>
      <c r="G5" s="234" t="s">
        <v>11</v>
      </c>
      <c r="H5" s="235"/>
    </row>
    <row r="6" spans="1:8" ht="12.75">
      <c r="A6" s="236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1:8" ht="12.75">
      <c r="A7" s="92"/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203">
        <v>1990</v>
      </c>
      <c r="B9" s="237">
        <v>5.2</v>
      </c>
      <c r="C9" s="214">
        <v>394.4230769230769</v>
      </c>
      <c r="D9" s="237">
        <v>205.1</v>
      </c>
      <c r="E9" s="238">
        <v>28.091305758897988</v>
      </c>
      <c r="F9" s="216">
        <v>57615.26811149976</v>
      </c>
      <c r="G9" s="237">
        <v>128</v>
      </c>
      <c r="H9" s="217">
        <v>65640</v>
      </c>
    </row>
    <row r="10" spans="1:8" ht="12.75">
      <c r="A10" s="206">
        <v>1991</v>
      </c>
      <c r="B10" s="239">
        <v>4.8</v>
      </c>
      <c r="C10" s="218">
        <v>406.45833333333337</v>
      </c>
      <c r="D10" s="239">
        <v>195.1</v>
      </c>
      <c r="E10" s="240">
        <v>27.42418232303199</v>
      </c>
      <c r="F10" s="220">
        <v>53504.579712235405</v>
      </c>
      <c r="G10" s="239">
        <v>179</v>
      </c>
      <c r="H10" s="221">
        <v>98982</v>
      </c>
    </row>
    <row r="11" spans="1:8" ht="12.75">
      <c r="A11" s="206">
        <v>1992</v>
      </c>
      <c r="B11" s="239">
        <v>4.9</v>
      </c>
      <c r="C11" s="218">
        <v>416.5306122448979</v>
      </c>
      <c r="D11" s="239">
        <v>204.1</v>
      </c>
      <c r="E11" s="240">
        <v>28.854591131465387</v>
      </c>
      <c r="F11" s="220">
        <v>58892.22049932084</v>
      </c>
      <c r="G11" s="239">
        <v>136</v>
      </c>
      <c r="H11" s="221">
        <v>100765</v>
      </c>
    </row>
    <row r="12" spans="1:8" ht="12.75">
      <c r="A12" s="206">
        <v>1993</v>
      </c>
      <c r="B12" s="239">
        <v>4.9</v>
      </c>
      <c r="C12" s="218">
        <v>407.1428571428571</v>
      </c>
      <c r="D12" s="239">
        <v>199.5</v>
      </c>
      <c r="E12" s="240">
        <v>29.46161335689301</v>
      </c>
      <c r="F12" s="220">
        <v>58775.91864700155</v>
      </c>
      <c r="G12" s="239">
        <v>266</v>
      </c>
      <c r="H12" s="221">
        <v>92241</v>
      </c>
    </row>
    <row r="13" spans="1:8" ht="12.75">
      <c r="A13" s="206">
        <v>1994</v>
      </c>
      <c r="B13" s="239">
        <v>5.2</v>
      </c>
      <c r="C13" s="218">
        <v>428.65384615384613</v>
      </c>
      <c r="D13" s="239">
        <v>222.9</v>
      </c>
      <c r="E13" s="240">
        <v>30.242929092591925</v>
      </c>
      <c r="F13" s="220">
        <v>67411.48894738739</v>
      </c>
      <c r="G13" s="239">
        <v>238</v>
      </c>
      <c r="H13" s="221">
        <v>111446</v>
      </c>
    </row>
    <row r="14" spans="1:8" ht="12.75">
      <c r="A14" s="206">
        <v>1995</v>
      </c>
      <c r="B14" s="241">
        <v>5</v>
      </c>
      <c r="C14" s="242">
        <v>464.6</v>
      </c>
      <c r="D14" s="243">
        <v>232.3</v>
      </c>
      <c r="E14" s="244">
        <v>33.18788840407246</v>
      </c>
      <c r="F14" s="245">
        <v>77095.46476266031</v>
      </c>
      <c r="G14" s="243">
        <v>39</v>
      </c>
      <c r="H14" s="246">
        <v>96516</v>
      </c>
    </row>
    <row r="15" spans="1:8" ht="12.75">
      <c r="A15" s="206">
        <v>1996</v>
      </c>
      <c r="B15" s="243">
        <v>5.2</v>
      </c>
      <c r="C15" s="242">
        <v>487.3076923076923</v>
      </c>
      <c r="D15" s="243">
        <v>253.4</v>
      </c>
      <c r="E15" s="244">
        <v>32.60490666282019</v>
      </c>
      <c r="F15" s="245">
        <v>82620.83348358636</v>
      </c>
      <c r="G15" s="243">
        <v>407</v>
      </c>
      <c r="H15" s="246">
        <v>119852</v>
      </c>
    </row>
    <row r="16" spans="1:8" ht="12.75">
      <c r="A16" s="206">
        <v>1997</v>
      </c>
      <c r="B16" s="243">
        <v>5.6</v>
      </c>
      <c r="C16" s="242">
        <v>501.60714285714283</v>
      </c>
      <c r="D16" s="243">
        <v>280.9</v>
      </c>
      <c r="E16" s="244">
        <v>33.47036409313284</v>
      </c>
      <c r="F16" s="245">
        <v>94018.25273761012</v>
      </c>
      <c r="G16" s="243">
        <v>150</v>
      </c>
      <c r="H16" s="246">
        <v>128459</v>
      </c>
    </row>
    <row r="17" spans="1:8" ht="12.75">
      <c r="A17" s="206">
        <v>1998</v>
      </c>
      <c r="B17" s="243">
        <v>5.8</v>
      </c>
      <c r="C17" s="242">
        <v>492.2413793103448</v>
      </c>
      <c r="D17" s="243">
        <v>285.5</v>
      </c>
      <c r="E17" s="244">
        <v>53.586239226858034</v>
      </c>
      <c r="F17" s="245">
        <v>152988.71299267968</v>
      </c>
      <c r="G17" s="243">
        <v>245</v>
      </c>
      <c r="H17" s="246">
        <v>135911</v>
      </c>
    </row>
    <row r="18" spans="1:8" ht="12.75">
      <c r="A18" s="206">
        <v>1999</v>
      </c>
      <c r="B18" s="243">
        <v>6.3</v>
      </c>
      <c r="C18" s="242">
        <f>D18/B18*10</f>
        <v>480.6349206349206</v>
      </c>
      <c r="D18" s="243">
        <v>302.8</v>
      </c>
      <c r="E18" s="244">
        <v>44.541007055882105</v>
      </c>
      <c r="F18" s="245">
        <f>D18*E18*10</f>
        <v>134870.169365211</v>
      </c>
      <c r="G18" s="243">
        <v>690</v>
      </c>
      <c r="H18" s="246">
        <v>143315</v>
      </c>
    </row>
    <row r="19" spans="1:8" ht="12.75">
      <c r="A19" s="206">
        <v>2000</v>
      </c>
      <c r="B19" s="243">
        <v>6.2</v>
      </c>
      <c r="C19" s="242">
        <v>479.0322580645161</v>
      </c>
      <c r="D19" s="247">
        <v>297</v>
      </c>
      <c r="E19" s="244">
        <v>43.15</v>
      </c>
      <c r="F19" s="245">
        <v>128155.5</v>
      </c>
      <c r="G19" s="245">
        <v>1494.769</v>
      </c>
      <c r="H19" s="246">
        <v>172260.54</v>
      </c>
    </row>
    <row r="20" spans="1:8" ht="13.5" thickBot="1">
      <c r="A20" s="73">
        <v>2001</v>
      </c>
      <c r="B20" s="248">
        <v>5.547</v>
      </c>
      <c r="C20" s="249">
        <f>D20/B20*10</f>
        <v>473.2359834144583</v>
      </c>
      <c r="D20" s="248">
        <v>262.504</v>
      </c>
      <c r="E20" s="250">
        <v>55.28</v>
      </c>
      <c r="F20" s="251">
        <f>D20*E20*10</f>
        <v>145112.21120000002</v>
      </c>
      <c r="G20" s="251">
        <v>1948.86</v>
      </c>
      <c r="H20" s="252">
        <v>170727.915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426">
    <pageSetUpPr fitToPage="1"/>
  </sheetPr>
  <dimension ref="A1:K7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316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92" t="s">
        <v>237</v>
      </c>
      <c r="B8" s="59" t="s">
        <v>20</v>
      </c>
      <c r="C8" s="59">
        <v>2</v>
      </c>
      <c r="D8" s="61" t="s">
        <v>20</v>
      </c>
      <c r="E8" s="61">
        <v>2</v>
      </c>
      <c r="F8" s="59">
        <v>18000</v>
      </c>
      <c r="G8" s="59">
        <v>22000</v>
      </c>
      <c r="H8" s="61" t="s">
        <v>20</v>
      </c>
      <c r="I8" s="59">
        <v>44</v>
      </c>
      <c r="J8" s="91"/>
      <c r="K8" s="91"/>
    </row>
    <row r="9" spans="1:11" ht="12.75">
      <c r="A9" s="93" t="s">
        <v>238</v>
      </c>
      <c r="B9" s="60" t="s">
        <v>20</v>
      </c>
      <c r="C9" s="60">
        <v>2</v>
      </c>
      <c r="D9" s="60" t="s">
        <v>20</v>
      </c>
      <c r="E9" s="60">
        <v>2</v>
      </c>
      <c r="F9" s="58" t="s">
        <v>20</v>
      </c>
      <c r="G9" s="58">
        <v>22000</v>
      </c>
      <c r="H9" s="60" t="s">
        <v>20</v>
      </c>
      <c r="I9" s="60">
        <v>44</v>
      </c>
      <c r="J9" s="91"/>
      <c r="K9" s="91"/>
    </row>
    <row r="10" spans="1:11" ht="12.75">
      <c r="A10" s="92"/>
      <c r="B10" s="61"/>
      <c r="C10" s="61"/>
      <c r="D10" s="61"/>
      <c r="E10" s="61"/>
      <c r="F10" s="59"/>
      <c r="G10" s="59"/>
      <c r="H10" s="61"/>
      <c r="I10" s="61"/>
      <c r="J10" s="91"/>
      <c r="K10" s="91"/>
    </row>
    <row r="11" spans="1:11" ht="12.75">
      <c r="A11" s="93" t="s">
        <v>239</v>
      </c>
      <c r="B11" s="58">
        <v>7</v>
      </c>
      <c r="C11" s="60" t="s">
        <v>20</v>
      </c>
      <c r="D11" s="60" t="s">
        <v>20</v>
      </c>
      <c r="E11" s="60">
        <v>7</v>
      </c>
      <c r="F11" s="58">
        <v>20000</v>
      </c>
      <c r="G11" s="60" t="s">
        <v>20</v>
      </c>
      <c r="H11" s="60" t="s">
        <v>20</v>
      </c>
      <c r="I11" s="58">
        <v>140</v>
      </c>
      <c r="J11" s="91"/>
      <c r="K11" s="91"/>
    </row>
    <row r="12" spans="1:11" ht="12.75">
      <c r="A12" s="92"/>
      <c r="B12" s="61"/>
      <c r="C12" s="61"/>
      <c r="D12" s="61"/>
      <c r="E12" s="61"/>
      <c r="F12" s="59"/>
      <c r="G12" s="59"/>
      <c r="H12" s="61"/>
      <c r="I12" s="61"/>
      <c r="J12" s="91"/>
      <c r="K12" s="91"/>
    </row>
    <row r="13" spans="1:11" ht="12.75">
      <c r="A13" s="92" t="s">
        <v>241</v>
      </c>
      <c r="B13" s="59" t="s">
        <v>20</v>
      </c>
      <c r="C13" s="59">
        <v>3</v>
      </c>
      <c r="D13" s="61" t="s">
        <v>20</v>
      </c>
      <c r="E13" s="61">
        <v>3</v>
      </c>
      <c r="F13" s="59" t="s">
        <v>20</v>
      </c>
      <c r="G13" s="59">
        <v>27500</v>
      </c>
      <c r="H13" s="61" t="s">
        <v>20</v>
      </c>
      <c r="I13" s="59">
        <v>83</v>
      </c>
      <c r="J13" s="91"/>
      <c r="K13" s="91"/>
    </row>
    <row r="14" spans="1:11" ht="12.75">
      <c r="A14" s="92" t="s">
        <v>242</v>
      </c>
      <c r="B14" s="59">
        <v>4</v>
      </c>
      <c r="C14" s="95">
        <v>1</v>
      </c>
      <c r="D14" s="61" t="s">
        <v>20</v>
      </c>
      <c r="E14" s="61">
        <v>5</v>
      </c>
      <c r="F14" s="59">
        <v>15000</v>
      </c>
      <c r="G14" s="95">
        <v>27000</v>
      </c>
      <c r="H14" s="61" t="s">
        <v>20</v>
      </c>
      <c r="I14" s="59">
        <v>87</v>
      </c>
      <c r="J14" s="91"/>
      <c r="K14" s="91"/>
    </row>
    <row r="15" spans="1:11" ht="12.75">
      <c r="A15" s="92" t="s">
        <v>243</v>
      </c>
      <c r="B15" s="59">
        <v>15</v>
      </c>
      <c r="C15" s="59">
        <v>5</v>
      </c>
      <c r="D15" s="95">
        <v>1</v>
      </c>
      <c r="E15" s="61">
        <v>21</v>
      </c>
      <c r="F15" s="59">
        <v>15000</v>
      </c>
      <c r="G15" s="59">
        <v>27500</v>
      </c>
      <c r="H15" s="95">
        <v>50000</v>
      </c>
      <c r="I15" s="59">
        <v>413</v>
      </c>
      <c r="J15" s="91"/>
      <c r="K15" s="91"/>
    </row>
    <row r="16" spans="1:11" ht="12.75">
      <c r="A16" s="93" t="s">
        <v>340</v>
      </c>
      <c r="B16" s="60">
        <v>19</v>
      </c>
      <c r="C16" s="60">
        <v>9</v>
      </c>
      <c r="D16" s="96">
        <v>1</v>
      </c>
      <c r="E16" s="60">
        <v>29</v>
      </c>
      <c r="F16" s="58">
        <v>15000</v>
      </c>
      <c r="G16" s="58">
        <v>27444</v>
      </c>
      <c r="H16" s="96">
        <v>50000</v>
      </c>
      <c r="I16" s="60">
        <v>583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3" t="s">
        <v>244</v>
      </c>
      <c r="B18" s="60" t="s">
        <v>20</v>
      </c>
      <c r="C18" s="58">
        <v>36</v>
      </c>
      <c r="D18" s="96">
        <v>1</v>
      </c>
      <c r="E18" s="60">
        <v>37</v>
      </c>
      <c r="F18" s="60" t="s">
        <v>20</v>
      </c>
      <c r="G18" s="58">
        <v>50695</v>
      </c>
      <c r="H18" s="96">
        <v>125000</v>
      </c>
      <c r="I18" s="58">
        <v>1950</v>
      </c>
      <c r="J18" s="91"/>
      <c r="K18" s="91"/>
    </row>
    <row r="19" spans="1:11" ht="12.75">
      <c r="A19" s="92"/>
      <c r="B19" s="61"/>
      <c r="C19" s="61"/>
      <c r="D19" s="61"/>
      <c r="E19" s="61"/>
      <c r="F19" s="59"/>
      <c r="G19" s="59"/>
      <c r="H19" s="61"/>
      <c r="I19" s="61"/>
      <c r="J19" s="91"/>
      <c r="K19" s="91"/>
    </row>
    <row r="20" spans="1:11" ht="12.75">
      <c r="A20" s="93" t="s">
        <v>245</v>
      </c>
      <c r="B20" s="60" t="s">
        <v>20</v>
      </c>
      <c r="C20" s="58">
        <v>42</v>
      </c>
      <c r="D20" s="96">
        <v>3</v>
      </c>
      <c r="E20" s="60">
        <v>45</v>
      </c>
      <c r="F20" s="60" t="s">
        <v>20</v>
      </c>
      <c r="G20" s="58">
        <v>31000</v>
      </c>
      <c r="H20" s="96">
        <v>85000</v>
      </c>
      <c r="I20" s="58">
        <v>1557</v>
      </c>
      <c r="J20" s="91"/>
      <c r="K20" s="91"/>
    </row>
    <row r="21" spans="1:11" ht="12.75">
      <c r="A21" s="92"/>
      <c r="B21" s="61"/>
      <c r="C21" s="61"/>
      <c r="D21" s="61"/>
      <c r="E21" s="61"/>
      <c r="F21" s="59"/>
      <c r="G21" s="59"/>
      <c r="H21" s="61"/>
      <c r="I21" s="61"/>
      <c r="J21" s="91"/>
      <c r="K21" s="91"/>
    </row>
    <row r="22" spans="1:11" ht="12.75">
      <c r="A22" s="92" t="s">
        <v>248</v>
      </c>
      <c r="B22" s="61" t="s">
        <v>20</v>
      </c>
      <c r="C22" s="59">
        <v>14</v>
      </c>
      <c r="D22" s="61" t="s">
        <v>20</v>
      </c>
      <c r="E22" s="61">
        <v>14</v>
      </c>
      <c r="F22" s="61" t="s">
        <v>20</v>
      </c>
      <c r="G22" s="59">
        <v>25000</v>
      </c>
      <c r="H22" s="61" t="s">
        <v>20</v>
      </c>
      <c r="I22" s="59">
        <v>350</v>
      </c>
      <c r="J22" s="91"/>
      <c r="K22" s="91"/>
    </row>
    <row r="23" spans="1:11" ht="12.75">
      <c r="A23" s="93" t="s">
        <v>341</v>
      </c>
      <c r="B23" s="60" t="s">
        <v>20</v>
      </c>
      <c r="C23" s="60">
        <v>14</v>
      </c>
      <c r="D23" s="60" t="s">
        <v>20</v>
      </c>
      <c r="E23" s="60">
        <v>14</v>
      </c>
      <c r="F23" s="60" t="s">
        <v>20</v>
      </c>
      <c r="G23" s="58">
        <v>25000</v>
      </c>
      <c r="H23" s="60" t="s">
        <v>20</v>
      </c>
      <c r="I23" s="58">
        <v>350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2" t="s">
        <v>249</v>
      </c>
      <c r="B25" s="94">
        <v>6</v>
      </c>
      <c r="C25" s="94">
        <v>35</v>
      </c>
      <c r="D25" s="95">
        <v>48</v>
      </c>
      <c r="E25" s="61">
        <v>89</v>
      </c>
      <c r="F25" s="94">
        <v>8863</v>
      </c>
      <c r="G25" s="94">
        <v>50021</v>
      </c>
      <c r="H25" s="95">
        <v>62551</v>
      </c>
      <c r="I25" s="59">
        <v>4806</v>
      </c>
      <c r="J25" s="91"/>
      <c r="K25" s="91"/>
    </row>
    <row r="26" spans="1:11" ht="12.75">
      <c r="A26" s="92" t="s">
        <v>250</v>
      </c>
      <c r="B26" s="94" t="s">
        <v>20</v>
      </c>
      <c r="C26" s="94">
        <v>12</v>
      </c>
      <c r="D26" s="61" t="s">
        <v>20</v>
      </c>
      <c r="E26" s="61">
        <v>12</v>
      </c>
      <c r="F26" s="94" t="s">
        <v>20</v>
      </c>
      <c r="G26" s="94">
        <v>28667</v>
      </c>
      <c r="H26" s="61" t="s">
        <v>20</v>
      </c>
      <c r="I26" s="59">
        <v>344</v>
      </c>
      <c r="J26" s="91"/>
      <c r="K26" s="91"/>
    </row>
    <row r="27" spans="1:11" ht="12.75">
      <c r="A27" s="92" t="s">
        <v>251</v>
      </c>
      <c r="B27" s="94" t="s">
        <v>20</v>
      </c>
      <c r="C27" s="94">
        <v>32</v>
      </c>
      <c r="D27" s="61" t="s">
        <v>20</v>
      </c>
      <c r="E27" s="61">
        <v>32</v>
      </c>
      <c r="F27" s="94" t="s">
        <v>20</v>
      </c>
      <c r="G27" s="94">
        <v>30688</v>
      </c>
      <c r="H27" s="61" t="s">
        <v>20</v>
      </c>
      <c r="I27" s="59">
        <v>982</v>
      </c>
      <c r="J27" s="91"/>
      <c r="K27" s="91"/>
    </row>
    <row r="28" spans="1:11" ht="12.75">
      <c r="A28" s="92" t="s">
        <v>252</v>
      </c>
      <c r="B28" s="94">
        <v>7</v>
      </c>
      <c r="C28" s="94">
        <v>64</v>
      </c>
      <c r="D28" s="61" t="s">
        <v>20</v>
      </c>
      <c r="E28" s="61">
        <v>71</v>
      </c>
      <c r="F28" s="94">
        <v>9429</v>
      </c>
      <c r="G28" s="94">
        <v>23391</v>
      </c>
      <c r="H28" s="61" t="s">
        <v>20</v>
      </c>
      <c r="I28" s="59">
        <v>1563</v>
      </c>
      <c r="J28" s="91"/>
      <c r="K28" s="91"/>
    </row>
    <row r="29" spans="1:11" ht="12.75">
      <c r="A29" s="93" t="s">
        <v>253</v>
      </c>
      <c r="B29" s="60">
        <v>13</v>
      </c>
      <c r="C29" s="60">
        <v>143</v>
      </c>
      <c r="D29" s="96">
        <v>48</v>
      </c>
      <c r="E29" s="60">
        <v>204</v>
      </c>
      <c r="F29" s="58">
        <v>9168</v>
      </c>
      <c r="G29" s="58">
        <v>31984</v>
      </c>
      <c r="H29" s="96">
        <v>62551</v>
      </c>
      <c r="I29" s="60">
        <v>7695</v>
      </c>
      <c r="J29" s="91"/>
      <c r="K29" s="91"/>
    </row>
    <row r="30" spans="1:11" ht="12.75">
      <c r="A30" s="92"/>
      <c r="B30" s="61"/>
      <c r="C30" s="61"/>
      <c r="D30" s="61"/>
      <c r="E30" s="61"/>
      <c r="F30" s="59"/>
      <c r="G30" s="59"/>
      <c r="H30" s="59"/>
      <c r="I30" s="61"/>
      <c r="J30" s="91"/>
      <c r="K30" s="91"/>
    </row>
    <row r="31" spans="1:11" ht="12.75">
      <c r="A31" s="93" t="s">
        <v>254</v>
      </c>
      <c r="B31" s="58">
        <v>26</v>
      </c>
      <c r="C31" s="58">
        <v>103</v>
      </c>
      <c r="D31" s="60" t="s">
        <v>20</v>
      </c>
      <c r="E31" s="60">
        <v>129</v>
      </c>
      <c r="F31" s="58">
        <v>5000</v>
      </c>
      <c r="G31" s="58">
        <v>16000</v>
      </c>
      <c r="H31" s="96">
        <v>30000</v>
      </c>
      <c r="I31" s="58">
        <v>1778</v>
      </c>
      <c r="J31" s="91"/>
      <c r="K31" s="91"/>
    </row>
    <row r="32" spans="1:11" ht="12.75">
      <c r="A32" s="92"/>
      <c r="B32" s="61"/>
      <c r="C32" s="61"/>
      <c r="D32" s="61"/>
      <c r="E32" s="61"/>
      <c r="F32" s="59"/>
      <c r="G32" s="59"/>
      <c r="H32" s="59"/>
      <c r="I32" s="61"/>
      <c r="J32" s="91"/>
      <c r="K32" s="91"/>
    </row>
    <row r="33" spans="1:11" ht="12.75">
      <c r="A33" s="92" t="s">
        <v>255</v>
      </c>
      <c r="B33" s="61" t="s">
        <v>20</v>
      </c>
      <c r="C33" s="59">
        <v>8</v>
      </c>
      <c r="D33" s="61" t="s">
        <v>20</v>
      </c>
      <c r="E33" s="61">
        <v>8</v>
      </c>
      <c r="F33" s="61" t="s">
        <v>20</v>
      </c>
      <c r="G33" s="59">
        <v>24000</v>
      </c>
      <c r="H33" s="61" t="s">
        <v>20</v>
      </c>
      <c r="I33" s="59">
        <v>192</v>
      </c>
      <c r="J33" s="91"/>
      <c r="K33" s="91"/>
    </row>
    <row r="34" spans="1:11" ht="12.75">
      <c r="A34" s="92" t="s">
        <v>257</v>
      </c>
      <c r="B34" s="59" t="s">
        <v>20</v>
      </c>
      <c r="C34" s="59">
        <v>2</v>
      </c>
      <c r="D34" s="61" t="s">
        <v>20</v>
      </c>
      <c r="E34" s="61">
        <v>2</v>
      </c>
      <c r="F34" s="59" t="s">
        <v>20</v>
      </c>
      <c r="G34" s="59">
        <v>24000</v>
      </c>
      <c r="H34" s="61" t="s">
        <v>20</v>
      </c>
      <c r="I34" s="59">
        <v>48</v>
      </c>
      <c r="J34" s="91"/>
      <c r="K34" s="91"/>
    </row>
    <row r="35" spans="1:11" ht="12.75">
      <c r="A35" s="92" t="s">
        <v>260</v>
      </c>
      <c r="B35" s="61" t="s">
        <v>20</v>
      </c>
      <c r="C35" s="59">
        <v>23</v>
      </c>
      <c r="D35" s="61" t="s">
        <v>20</v>
      </c>
      <c r="E35" s="61">
        <v>23</v>
      </c>
      <c r="F35" s="61" t="s">
        <v>20</v>
      </c>
      <c r="G35" s="59">
        <v>25000</v>
      </c>
      <c r="H35" s="61" t="s">
        <v>20</v>
      </c>
      <c r="I35" s="59">
        <v>575</v>
      </c>
      <c r="J35" s="91"/>
      <c r="K35" s="91"/>
    </row>
    <row r="36" spans="1:11" ht="12.75">
      <c r="A36" s="92" t="s">
        <v>262</v>
      </c>
      <c r="B36" s="61" t="s">
        <v>20</v>
      </c>
      <c r="C36" s="59">
        <v>1</v>
      </c>
      <c r="D36" s="95">
        <v>1</v>
      </c>
      <c r="E36" s="61">
        <v>2</v>
      </c>
      <c r="F36" s="61" t="s">
        <v>20</v>
      </c>
      <c r="G36" s="59">
        <v>45000</v>
      </c>
      <c r="H36" s="95">
        <v>52000</v>
      </c>
      <c r="I36" s="59">
        <v>97</v>
      </c>
      <c r="J36" s="91"/>
      <c r="K36" s="91"/>
    </row>
    <row r="37" spans="1:11" ht="12.75">
      <c r="A37" s="92" t="s">
        <v>263</v>
      </c>
      <c r="B37" s="59" t="s">
        <v>20</v>
      </c>
      <c r="C37" s="59">
        <v>1</v>
      </c>
      <c r="D37" s="61" t="s">
        <v>20</v>
      </c>
      <c r="E37" s="61">
        <v>1</v>
      </c>
      <c r="F37" s="59" t="s">
        <v>20</v>
      </c>
      <c r="G37" s="59">
        <v>25000</v>
      </c>
      <c r="H37" s="61" t="s">
        <v>20</v>
      </c>
      <c r="I37" s="59">
        <v>25</v>
      </c>
      <c r="J37" s="91"/>
      <c r="K37" s="91"/>
    </row>
    <row r="38" spans="1:11" ht="12.75">
      <c r="A38" s="93" t="s">
        <v>342</v>
      </c>
      <c r="B38" s="60" t="s">
        <v>20</v>
      </c>
      <c r="C38" s="60">
        <v>35</v>
      </c>
      <c r="D38" s="96">
        <v>1</v>
      </c>
      <c r="E38" s="60">
        <v>36</v>
      </c>
      <c r="F38" s="58" t="s">
        <v>20</v>
      </c>
      <c r="G38" s="58">
        <v>25286</v>
      </c>
      <c r="H38" s="96">
        <v>52000</v>
      </c>
      <c r="I38" s="60">
        <v>937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3" t="s">
        <v>264</v>
      </c>
      <c r="B40" s="60" t="s">
        <v>20</v>
      </c>
      <c r="C40" s="58">
        <v>27</v>
      </c>
      <c r="D40" s="60" t="s">
        <v>20</v>
      </c>
      <c r="E40" s="60">
        <v>27</v>
      </c>
      <c r="F40" s="60" t="s">
        <v>20</v>
      </c>
      <c r="G40" s="58">
        <v>22500</v>
      </c>
      <c r="H40" s="60" t="s">
        <v>20</v>
      </c>
      <c r="I40" s="58">
        <v>607</v>
      </c>
      <c r="J40" s="91"/>
      <c r="K40" s="91"/>
    </row>
    <row r="41" spans="1:11" ht="12.75">
      <c r="A41" s="92"/>
      <c r="B41" s="61"/>
      <c r="C41" s="61"/>
      <c r="D41" s="61"/>
      <c r="E41" s="61"/>
      <c r="F41" s="59"/>
      <c r="G41" s="59"/>
      <c r="H41" s="59"/>
      <c r="I41" s="61"/>
      <c r="J41" s="91"/>
      <c r="K41" s="91"/>
    </row>
    <row r="42" spans="1:11" ht="12.75">
      <c r="A42" s="92" t="s">
        <v>265</v>
      </c>
      <c r="B42" s="61" t="s">
        <v>20</v>
      </c>
      <c r="C42" s="59">
        <v>15</v>
      </c>
      <c r="D42" s="61" t="s">
        <v>20</v>
      </c>
      <c r="E42" s="61">
        <v>15</v>
      </c>
      <c r="F42" s="61" t="s">
        <v>20</v>
      </c>
      <c r="G42" s="59">
        <v>35000</v>
      </c>
      <c r="H42" s="61" t="s">
        <v>20</v>
      </c>
      <c r="I42" s="59">
        <v>525</v>
      </c>
      <c r="J42" s="91"/>
      <c r="K42" s="91"/>
    </row>
    <row r="43" spans="1:11" ht="12.75">
      <c r="A43" s="92" t="s">
        <v>268</v>
      </c>
      <c r="B43" s="61" t="s">
        <v>20</v>
      </c>
      <c r="C43" s="59">
        <v>3</v>
      </c>
      <c r="D43" s="61" t="s">
        <v>20</v>
      </c>
      <c r="E43" s="61">
        <v>3</v>
      </c>
      <c r="F43" s="61" t="s">
        <v>20</v>
      </c>
      <c r="G43" s="59">
        <v>20600</v>
      </c>
      <c r="H43" s="61" t="s">
        <v>20</v>
      </c>
      <c r="I43" s="59">
        <v>62</v>
      </c>
      <c r="J43" s="91"/>
      <c r="K43" s="91"/>
    </row>
    <row r="44" spans="1:11" ht="12.75">
      <c r="A44" s="92" t="s">
        <v>269</v>
      </c>
      <c r="B44" s="61" t="s">
        <v>20</v>
      </c>
      <c r="C44" s="59">
        <v>64</v>
      </c>
      <c r="D44" s="61" t="s">
        <v>20</v>
      </c>
      <c r="E44" s="61">
        <v>64</v>
      </c>
      <c r="F44" s="61" t="s">
        <v>20</v>
      </c>
      <c r="G44" s="59">
        <v>24000</v>
      </c>
      <c r="H44" s="61" t="s">
        <v>20</v>
      </c>
      <c r="I44" s="59">
        <v>1536</v>
      </c>
      <c r="J44" s="91"/>
      <c r="K44" s="91"/>
    </row>
    <row r="45" spans="1:11" ht="12.75">
      <c r="A45" s="93" t="s">
        <v>270</v>
      </c>
      <c r="B45" s="60" t="s">
        <v>20</v>
      </c>
      <c r="C45" s="60">
        <v>82</v>
      </c>
      <c r="D45" s="60" t="s">
        <v>20</v>
      </c>
      <c r="E45" s="60">
        <v>82</v>
      </c>
      <c r="F45" s="60" t="s">
        <v>20</v>
      </c>
      <c r="G45" s="58">
        <v>25888</v>
      </c>
      <c r="H45" s="60" t="s">
        <v>20</v>
      </c>
      <c r="I45" s="60">
        <v>2123</v>
      </c>
      <c r="J45" s="91"/>
      <c r="K45" s="91"/>
    </row>
    <row r="46" spans="1:11" ht="12.75">
      <c r="A46" s="92"/>
      <c r="B46" s="61"/>
      <c r="C46" s="61"/>
      <c r="D46" s="61"/>
      <c r="E46" s="61"/>
      <c r="F46" s="59"/>
      <c r="G46" s="59"/>
      <c r="H46" s="59"/>
      <c r="I46" s="61"/>
      <c r="J46" s="91"/>
      <c r="K46" s="91"/>
    </row>
    <row r="47" spans="1:11" ht="12.75">
      <c r="A47" s="92" t="s">
        <v>271</v>
      </c>
      <c r="B47" s="61" t="s">
        <v>20</v>
      </c>
      <c r="C47" s="59">
        <v>38</v>
      </c>
      <c r="D47" s="59" t="s">
        <v>20</v>
      </c>
      <c r="E47" s="61">
        <v>38</v>
      </c>
      <c r="F47" s="61" t="s">
        <v>20</v>
      </c>
      <c r="G47" s="59">
        <v>25000</v>
      </c>
      <c r="H47" s="59" t="s">
        <v>20</v>
      </c>
      <c r="I47" s="59">
        <v>950</v>
      </c>
      <c r="J47" s="91"/>
      <c r="K47" s="91"/>
    </row>
    <row r="48" spans="1:11" ht="12.75">
      <c r="A48" s="92" t="s">
        <v>272</v>
      </c>
      <c r="B48" s="59" t="s">
        <v>20</v>
      </c>
      <c r="C48" s="59">
        <v>81</v>
      </c>
      <c r="D48" s="95">
        <v>27</v>
      </c>
      <c r="E48" s="61">
        <v>108</v>
      </c>
      <c r="F48" s="59" t="s">
        <v>20</v>
      </c>
      <c r="G48" s="59">
        <v>14000</v>
      </c>
      <c r="H48" s="95">
        <v>40000</v>
      </c>
      <c r="I48" s="59">
        <v>2214</v>
      </c>
      <c r="J48" s="91"/>
      <c r="K48" s="91"/>
    </row>
    <row r="49" spans="1:11" ht="12.75">
      <c r="A49" s="92" t="s">
        <v>273</v>
      </c>
      <c r="B49" s="61" t="s">
        <v>20</v>
      </c>
      <c r="C49" s="59">
        <v>106</v>
      </c>
      <c r="D49" s="95">
        <v>10</v>
      </c>
      <c r="E49" s="61">
        <v>116</v>
      </c>
      <c r="F49" s="61" t="s">
        <v>20</v>
      </c>
      <c r="G49" s="59">
        <v>25000</v>
      </c>
      <c r="H49" s="95">
        <v>35000</v>
      </c>
      <c r="I49" s="59">
        <v>3000</v>
      </c>
      <c r="J49" s="91"/>
      <c r="K49" s="91"/>
    </row>
    <row r="50" spans="1:11" ht="12.75">
      <c r="A50" s="93" t="s">
        <v>274</v>
      </c>
      <c r="B50" s="60" t="s">
        <v>20</v>
      </c>
      <c r="C50" s="60">
        <v>225</v>
      </c>
      <c r="D50" s="60">
        <v>37</v>
      </c>
      <c r="E50" s="60">
        <v>262</v>
      </c>
      <c r="F50" s="58" t="s">
        <v>20</v>
      </c>
      <c r="G50" s="58">
        <v>21040</v>
      </c>
      <c r="H50" s="58">
        <v>38649</v>
      </c>
      <c r="I50" s="60">
        <v>6164</v>
      </c>
      <c r="J50" s="91"/>
      <c r="K50" s="91"/>
    </row>
    <row r="51" spans="1:11" ht="12.75">
      <c r="A51" s="92"/>
      <c r="B51" s="61"/>
      <c r="C51" s="61"/>
      <c r="D51" s="61"/>
      <c r="E51" s="61"/>
      <c r="F51" s="59"/>
      <c r="G51" s="59"/>
      <c r="H51" s="59"/>
      <c r="I51" s="61"/>
      <c r="J51" s="91"/>
      <c r="K51" s="91"/>
    </row>
    <row r="52" spans="1:11" ht="12.75">
      <c r="A52" s="93" t="s">
        <v>275</v>
      </c>
      <c r="B52" s="60" t="s">
        <v>20</v>
      </c>
      <c r="C52" s="58">
        <v>85</v>
      </c>
      <c r="D52" s="96">
        <v>45</v>
      </c>
      <c r="E52" s="60">
        <v>130</v>
      </c>
      <c r="F52" s="60" t="s">
        <v>20</v>
      </c>
      <c r="G52" s="58">
        <v>22968</v>
      </c>
      <c r="H52" s="96">
        <v>88451</v>
      </c>
      <c r="I52" s="58">
        <v>5933</v>
      </c>
      <c r="J52" s="91"/>
      <c r="K52" s="91"/>
    </row>
    <row r="53" spans="1:11" ht="12.75">
      <c r="A53" s="92"/>
      <c r="B53" s="61"/>
      <c r="C53" s="61"/>
      <c r="D53" s="61"/>
      <c r="E53" s="61"/>
      <c r="F53" s="59"/>
      <c r="G53" s="59"/>
      <c r="H53" s="59"/>
      <c r="I53" s="61"/>
      <c r="J53" s="91"/>
      <c r="K53" s="91"/>
    </row>
    <row r="54" spans="1:11" ht="12.75">
      <c r="A54" s="92" t="s">
        <v>276</v>
      </c>
      <c r="B54" s="61" t="s">
        <v>20</v>
      </c>
      <c r="C54" s="59">
        <v>113</v>
      </c>
      <c r="D54" s="61" t="s">
        <v>20</v>
      </c>
      <c r="E54" s="61">
        <v>113</v>
      </c>
      <c r="F54" s="61" t="s">
        <v>20</v>
      </c>
      <c r="G54" s="59">
        <v>32788</v>
      </c>
      <c r="H54" s="61" t="s">
        <v>20</v>
      </c>
      <c r="I54" s="59">
        <v>3705</v>
      </c>
      <c r="J54" s="91"/>
      <c r="K54" s="91"/>
    </row>
    <row r="55" spans="1:11" ht="12.75">
      <c r="A55" s="92" t="s">
        <v>277</v>
      </c>
      <c r="B55" s="61" t="s">
        <v>20</v>
      </c>
      <c r="C55" s="59">
        <v>90</v>
      </c>
      <c r="D55" s="61" t="s">
        <v>20</v>
      </c>
      <c r="E55" s="61">
        <v>90</v>
      </c>
      <c r="F55" s="61" t="s">
        <v>20</v>
      </c>
      <c r="G55" s="59">
        <v>35000</v>
      </c>
      <c r="H55" s="61" t="s">
        <v>20</v>
      </c>
      <c r="I55" s="59">
        <v>3150</v>
      </c>
      <c r="J55" s="91"/>
      <c r="K55" s="91"/>
    </row>
    <row r="56" spans="1:11" ht="12.75">
      <c r="A56" s="93" t="s">
        <v>278</v>
      </c>
      <c r="B56" s="60" t="s">
        <v>20</v>
      </c>
      <c r="C56" s="60">
        <v>203</v>
      </c>
      <c r="D56" s="60" t="s">
        <v>20</v>
      </c>
      <c r="E56" s="60">
        <v>203</v>
      </c>
      <c r="F56" s="60" t="s">
        <v>20</v>
      </c>
      <c r="G56" s="58">
        <v>33769</v>
      </c>
      <c r="H56" s="60" t="s">
        <v>20</v>
      </c>
      <c r="I56" s="60">
        <v>6855</v>
      </c>
      <c r="J56" s="91"/>
      <c r="K56" s="91"/>
    </row>
    <row r="57" spans="1:11" ht="12.75">
      <c r="A57" s="92"/>
      <c r="B57" s="61"/>
      <c r="C57" s="61"/>
      <c r="D57" s="61"/>
      <c r="E57" s="61"/>
      <c r="F57" s="59"/>
      <c r="G57" s="59"/>
      <c r="H57" s="59"/>
      <c r="I57" s="61"/>
      <c r="J57" s="91"/>
      <c r="K57" s="91"/>
    </row>
    <row r="58" spans="1:11" ht="12.75">
      <c r="A58" s="92" t="s">
        <v>279</v>
      </c>
      <c r="B58" s="61" t="s">
        <v>20</v>
      </c>
      <c r="C58" s="59">
        <v>50</v>
      </c>
      <c r="D58" s="59">
        <v>3285</v>
      </c>
      <c r="E58" s="61">
        <v>3335</v>
      </c>
      <c r="F58" s="61" t="s">
        <v>20</v>
      </c>
      <c r="G58" s="59">
        <v>52000</v>
      </c>
      <c r="H58" s="59">
        <v>56000</v>
      </c>
      <c r="I58" s="59">
        <v>186560</v>
      </c>
      <c r="J58" s="91"/>
      <c r="K58" s="91"/>
    </row>
    <row r="59" spans="1:11" ht="12.75">
      <c r="A59" s="92" t="s">
        <v>280</v>
      </c>
      <c r="B59" s="61" t="s">
        <v>20</v>
      </c>
      <c r="C59" s="59">
        <v>225</v>
      </c>
      <c r="D59" s="61" t="s">
        <v>20</v>
      </c>
      <c r="E59" s="61">
        <v>225</v>
      </c>
      <c r="F59" s="61" t="s">
        <v>20</v>
      </c>
      <c r="G59" s="59">
        <v>49545</v>
      </c>
      <c r="H59" s="61" t="s">
        <v>20</v>
      </c>
      <c r="I59" s="59">
        <v>11147</v>
      </c>
      <c r="J59" s="91"/>
      <c r="K59" s="91"/>
    </row>
    <row r="60" spans="1:11" ht="12.75">
      <c r="A60" s="92" t="s">
        <v>281</v>
      </c>
      <c r="B60" s="59">
        <v>34</v>
      </c>
      <c r="C60" s="59">
        <v>52</v>
      </c>
      <c r="D60" s="61" t="s">
        <v>20</v>
      </c>
      <c r="E60" s="61">
        <v>86</v>
      </c>
      <c r="F60" s="59">
        <v>7800</v>
      </c>
      <c r="G60" s="59">
        <v>36000</v>
      </c>
      <c r="H60" s="61" t="s">
        <v>20</v>
      </c>
      <c r="I60" s="59">
        <v>2138</v>
      </c>
      <c r="J60" s="91"/>
      <c r="K60" s="91"/>
    </row>
    <row r="61" spans="1:11" ht="12.75">
      <c r="A61" s="92" t="s">
        <v>282</v>
      </c>
      <c r="B61" s="61" t="s">
        <v>20</v>
      </c>
      <c r="C61" s="59">
        <v>20</v>
      </c>
      <c r="D61" s="95">
        <v>60</v>
      </c>
      <c r="E61" s="61">
        <v>80</v>
      </c>
      <c r="F61" s="61" t="s">
        <v>20</v>
      </c>
      <c r="G61" s="59">
        <v>30000</v>
      </c>
      <c r="H61" s="95">
        <v>40000</v>
      </c>
      <c r="I61" s="59">
        <v>3000</v>
      </c>
      <c r="J61" s="91"/>
      <c r="K61" s="91"/>
    </row>
    <row r="62" spans="1:11" ht="12.75">
      <c r="A62" s="92" t="s">
        <v>283</v>
      </c>
      <c r="B62" s="59">
        <v>6</v>
      </c>
      <c r="C62" s="59">
        <v>14</v>
      </c>
      <c r="D62" s="95">
        <v>1</v>
      </c>
      <c r="E62" s="61">
        <v>21</v>
      </c>
      <c r="F62" s="59">
        <v>7000</v>
      </c>
      <c r="G62" s="59">
        <v>24000</v>
      </c>
      <c r="H62" s="95">
        <v>36000</v>
      </c>
      <c r="I62" s="59">
        <v>414</v>
      </c>
      <c r="J62" s="91"/>
      <c r="K62" s="91"/>
    </row>
    <row r="63" spans="1:11" ht="12.75">
      <c r="A63" s="92" t="s">
        <v>284</v>
      </c>
      <c r="B63" s="59" t="s">
        <v>20</v>
      </c>
      <c r="C63" s="59">
        <v>49</v>
      </c>
      <c r="D63" s="61" t="s">
        <v>20</v>
      </c>
      <c r="E63" s="61">
        <v>49</v>
      </c>
      <c r="F63" s="59" t="s">
        <v>20</v>
      </c>
      <c r="G63" s="59">
        <v>20500</v>
      </c>
      <c r="H63" s="61" t="s">
        <v>20</v>
      </c>
      <c r="I63" s="59">
        <v>1005</v>
      </c>
      <c r="J63" s="91"/>
      <c r="K63" s="91"/>
    </row>
    <row r="64" spans="1:11" ht="12.75">
      <c r="A64" s="92" t="s">
        <v>285</v>
      </c>
      <c r="B64" s="61" t="s">
        <v>20</v>
      </c>
      <c r="C64" s="59">
        <v>125</v>
      </c>
      <c r="D64" s="95">
        <v>30</v>
      </c>
      <c r="E64" s="61">
        <v>155</v>
      </c>
      <c r="F64" s="61" t="s">
        <v>20</v>
      </c>
      <c r="G64" s="59">
        <v>50000</v>
      </c>
      <c r="H64" s="95">
        <v>65000</v>
      </c>
      <c r="I64" s="59">
        <v>8200</v>
      </c>
      <c r="J64" s="91"/>
      <c r="K64" s="91"/>
    </row>
    <row r="65" spans="1:11" ht="12.75">
      <c r="A65" s="92" t="s">
        <v>286</v>
      </c>
      <c r="B65" s="61" t="s">
        <v>20</v>
      </c>
      <c r="C65" s="59">
        <v>7</v>
      </c>
      <c r="D65" s="95">
        <v>10</v>
      </c>
      <c r="E65" s="61">
        <v>17</v>
      </c>
      <c r="F65" s="61" t="s">
        <v>20</v>
      </c>
      <c r="G65" s="59">
        <v>32500</v>
      </c>
      <c r="H65" s="95">
        <v>65000</v>
      </c>
      <c r="I65" s="59">
        <v>878</v>
      </c>
      <c r="J65" s="91"/>
      <c r="K65" s="91"/>
    </row>
    <row r="66" spans="1:11" ht="12.75">
      <c r="A66" s="93" t="s">
        <v>343</v>
      </c>
      <c r="B66" s="60">
        <v>40</v>
      </c>
      <c r="C66" s="60">
        <v>542</v>
      </c>
      <c r="D66" s="60">
        <v>3386</v>
      </c>
      <c r="E66" s="60">
        <v>3968</v>
      </c>
      <c r="F66" s="58">
        <v>7680</v>
      </c>
      <c r="G66" s="58">
        <v>44350</v>
      </c>
      <c r="H66" s="58">
        <v>55817</v>
      </c>
      <c r="I66" s="60">
        <v>213342</v>
      </c>
      <c r="J66" s="91"/>
      <c r="K66" s="91"/>
    </row>
    <row r="67" spans="1:11" ht="12.75">
      <c r="A67" s="92"/>
      <c r="B67" s="61"/>
      <c r="C67" s="61"/>
      <c r="D67" s="61"/>
      <c r="E67" s="61"/>
      <c r="F67" s="59"/>
      <c r="G67" s="59"/>
      <c r="H67" s="59"/>
      <c r="I67" s="61"/>
      <c r="J67" s="91"/>
      <c r="K67" s="91"/>
    </row>
    <row r="68" spans="1:11" ht="12.75">
      <c r="A68" s="92" t="s">
        <v>287</v>
      </c>
      <c r="B68" s="61" t="s">
        <v>20</v>
      </c>
      <c r="C68" s="59" t="s">
        <v>20</v>
      </c>
      <c r="D68" s="95">
        <v>238</v>
      </c>
      <c r="E68" s="61">
        <v>238</v>
      </c>
      <c r="F68" s="61" t="s">
        <v>20</v>
      </c>
      <c r="G68" s="59" t="s">
        <v>20</v>
      </c>
      <c r="H68" s="95">
        <v>34895</v>
      </c>
      <c r="I68" s="59">
        <v>8305</v>
      </c>
      <c r="J68" s="91"/>
      <c r="K68" s="91"/>
    </row>
    <row r="69" spans="1:11" ht="12.75">
      <c r="A69" s="92" t="s">
        <v>288</v>
      </c>
      <c r="B69" s="59" t="s">
        <v>20</v>
      </c>
      <c r="C69" s="59">
        <v>112</v>
      </c>
      <c r="D69" s="95">
        <v>22</v>
      </c>
      <c r="E69" s="61">
        <v>134</v>
      </c>
      <c r="F69" s="59" t="s">
        <v>20</v>
      </c>
      <c r="G69" s="59">
        <v>28133</v>
      </c>
      <c r="H69" s="95">
        <v>45000</v>
      </c>
      <c r="I69" s="59">
        <v>4141</v>
      </c>
      <c r="J69" s="91"/>
      <c r="K69" s="91"/>
    </row>
    <row r="70" spans="1:11" ht="12.75">
      <c r="A70" s="93" t="s">
        <v>289</v>
      </c>
      <c r="B70" s="58" t="s">
        <v>20</v>
      </c>
      <c r="C70" s="58">
        <v>112</v>
      </c>
      <c r="D70" s="96">
        <v>260</v>
      </c>
      <c r="E70" s="60">
        <v>372</v>
      </c>
      <c r="F70" s="58" t="s">
        <v>20</v>
      </c>
      <c r="G70" s="58">
        <v>28133</v>
      </c>
      <c r="H70" s="96">
        <v>35750</v>
      </c>
      <c r="I70" s="58">
        <v>12446</v>
      </c>
      <c r="J70" s="91"/>
      <c r="K70" s="91"/>
    </row>
    <row r="71" spans="1:11" ht="12.75">
      <c r="A71" s="92"/>
      <c r="B71" s="61"/>
      <c r="C71" s="61"/>
      <c r="D71" s="61"/>
      <c r="E71" s="61"/>
      <c r="F71" s="59"/>
      <c r="G71" s="59"/>
      <c r="H71" s="59"/>
      <c r="I71" s="59"/>
      <c r="J71" s="91"/>
      <c r="K71" s="91"/>
    </row>
    <row r="72" spans="1:11" ht="13.5" thickBot="1">
      <c r="A72" s="97" t="s">
        <v>290</v>
      </c>
      <c r="B72" s="98">
        <f>SUM(B9:B11,B16:B20,B23,B29:B31,B38:B40,B45,B50:B52,B56,B66,B70)</f>
        <v>105</v>
      </c>
      <c r="C72" s="98">
        <f>SUM(C9:C11,C16:C20,C23,C29:C31,C38:C40,C45,C50:C52,C56,C66,C70)</f>
        <v>1660</v>
      </c>
      <c r="D72" s="98">
        <f>SUM(D9:D11,D16:D20,D23,D29:D31,D38:D40,D45,D50:D52,D56,D66,D70)</f>
        <v>3782</v>
      </c>
      <c r="E72" s="98">
        <f>SUM(E9:E11,E16:E20,E23,E29:E31,E38:E40,E45,E50:E52,E56,E66,E70)</f>
        <v>5547</v>
      </c>
      <c r="F72" s="99">
        <v>9346</v>
      </c>
      <c r="G72" s="99">
        <f>((G9*C9)+(G16*C16)+(G18*C18)+(G20*C20)+(G23*C23)+(G29*C29)+(G31*C31)+(G38*C38)+(G40*C40)+(G45*C45)+(G50*C50)+(G52*C52)+(G56*C56)+(G66*C66)+(G70*C70))/C72</f>
        <v>32731.95</v>
      </c>
      <c r="H72" s="99">
        <v>54782</v>
      </c>
      <c r="I72" s="98">
        <f>SUM(I9:I11,I16:I20,I23,I29:I31,I38:I40,I45,I50:I52,I56,I66,I70)</f>
        <v>262504</v>
      </c>
      <c r="J72" s="91"/>
      <c r="K72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H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1.421875" style="64" customWidth="1"/>
    <col min="2" max="8" width="13.574218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45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4.5</v>
      </c>
      <c r="C9" s="184">
        <v>271.55555555555554</v>
      </c>
      <c r="D9" s="105">
        <v>122.2</v>
      </c>
      <c r="E9" s="183">
        <v>24.725637974348807</v>
      </c>
      <c r="F9" s="184">
        <v>30214.729604654236</v>
      </c>
      <c r="G9" s="182" t="s">
        <v>20</v>
      </c>
      <c r="H9" s="182">
        <v>12396</v>
      </c>
    </row>
    <row r="10" spans="1:8" ht="12.75">
      <c r="A10" s="71">
        <v>1986</v>
      </c>
      <c r="B10" s="109">
        <v>4.1</v>
      </c>
      <c r="C10" s="187">
        <v>270</v>
      </c>
      <c r="D10" s="109">
        <v>110.7</v>
      </c>
      <c r="E10" s="186">
        <v>29.557775293594414</v>
      </c>
      <c r="F10" s="187">
        <v>32720.45725000901</v>
      </c>
      <c r="G10" s="185" t="s">
        <v>20</v>
      </c>
      <c r="H10" s="185">
        <v>12477</v>
      </c>
    </row>
    <row r="11" spans="1:8" ht="12.75">
      <c r="A11" s="71">
        <v>1987</v>
      </c>
      <c r="B11" s="109">
        <v>4.4</v>
      </c>
      <c r="C11" s="187">
        <v>286.3636363636363</v>
      </c>
      <c r="D11" s="109">
        <v>126</v>
      </c>
      <c r="E11" s="186">
        <v>24.653516521822752</v>
      </c>
      <c r="F11" s="187">
        <v>31063.430817496665</v>
      </c>
      <c r="G11" s="185">
        <v>1</v>
      </c>
      <c r="H11" s="185">
        <v>11482</v>
      </c>
    </row>
    <row r="12" spans="1:8" ht="12.75">
      <c r="A12" s="71">
        <v>1988</v>
      </c>
      <c r="B12" s="109">
        <v>4.8</v>
      </c>
      <c r="C12" s="187">
        <v>287.70833333333337</v>
      </c>
      <c r="D12" s="109">
        <v>138.1</v>
      </c>
      <c r="E12" s="186">
        <v>30.657627444616736</v>
      </c>
      <c r="F12" s="187">
        <v>42338.18350101571</v>
      </c>
      <c r="G12" s="185">
        <v>28</v>
      </c>
      <c r="H12" s="185">
        <v>10744</v>
      </c>
    </row>
    <row r="13" spans="1:8" ht="12.75">
      <c r="A13" s="71">
        <v>1989</v>
      </c>
      <c r="B13" s="109">
        <v>4.3</v>
      </c>
      <c r="C13" s="187">
        <v>294.6511627906977</v>
      </c>
      <c r="D13" s="109">
        <v>126.7</v>
      </c>
      <c r="E13" s="186">
        <v>29.906362314137006</v>
      </c>
      <c r="F13" s="187">
        <v>37891.36105201158</v>
      </c>
      <c r="G13" s="185">
        <v>185</v>
      </c>
      <c r="H13" s="185">
        <v>12907</v>
      </c>
    </row>
    <row r="14" spans="1:8" ht="12.75">
      <c r="A14" s="71">
        <v>1990</v>
      </c>
      <c r="B14" s="109">
        <v>4.4</v>
      </c>
      <c r="C14" s="187">
        <v>346.59090909090907</v>
      </c>
      <c r="D14" s="109">
        <v>152.5</v>
      </c>
      <c r="E14" s="186">
        <v>30.78383998653733</v>
      </c>
      <c r="F14" s="187">
        <v>46945.35597946942</v>
      </c>
      <c r="G14" s="185">
        <v>135</v>
      </c>
      <c r="H14" s="185">
        <v>16938</v>
      </c>
    </row>
    <row r="15" spans="1:8" ht="12.75">
      <c r="A15" s="71">
        <v>1991</v>
      </c>
      <c r="B15" s="109">
        <v>4.3</v>
      </c>
      <c r="C15" s="187">
        <v>324.8837209302326</v>
      </c>
      <c r="D15" s="109">
        <v>139.7</v>
      </c>
      <c r="E15" s="186">
        <v>28.896661978772254</v>
      </c>
      <c r="F15" s="187">
        <v>40368.63678434483</v>
      </c>
      <c r="G15" s="185">
        <v>256</v>
      </c>
      <c r="H15" s="185">
        <v>20847</v>
      </c>
    </row>
    <row r="16" spans="1:8" ht="12.75">
      <c r="A16" s="71">
        <v>1992</v>
      </c>
      <c r="B16" s="109">
        <v>4.2</v>
      </c>
      <c r="C16" s="187">
        <v>323.0952380952381</v>
      </c>
      <c r="D16" s="109">
        <v>135.7</v>
      </c>
      <c r="E16" s="186">
        <v>32.62894714699554</v>
      </c>
      <c r="F16" s="187">
        <v>44277.481278472944</v>
      </c>
      <c r="G16" s="185">
        <v>237</v>
      </c>
      <c r="H16" s="185">
        <v>20541</v>
      </c>
    </row>
    <row r="17" spans="1:8" ht="12.75">
      <c r="A17" s="71">
        <v>1993</v>
      </c>
      <c r="B17" s="109">
        <v>4</v>
      </c>
      <c r="C17" s="187">
        <v>341.75</v>
      </c>
      <c r="D17" s="109">
        <v>136.7</v>
      </c>
      <c r="E17" s="186">
        <v>26.720998160902962</v>
      </c>
      <c r="F17" s="187">
        <v>36527.60448595435</v>
      </c>
      <c r="G17" s="185">
        <v>375</v>
      </c>
      <c r="H17" s="185">
        <v>19412</v>
      </c>
    </row>
    <row r="18" spans="1:8" ht="12.75">
      <c r="A18" s="113">
        <v>1994</v>
      </c>
      <c r="B18" s="114">
        <v>3.649</v>
      </c>
      <c r="C18" s="194">
        <v>322.806248287202</v>
      </c>
      <c r="D18" s="114">
        <v>117.792</v>
      </c>
      <c r="E18" s="193">
        <v>36.70380921471759</v>
      </c>
      <c r="F18" s="194">
        <v>43234.150950200135</v>
      </c>
      <c r="G18" s="188">
        <v>205</v>
      </c>
      <c r="H18" s="185">
        <v>27257</v>
      </c>
    </row>
    <row r="19" spans="1:8" ht="12.75">
      <c r="A19" s="113">
        <v>1995</v>
      </c>
      <c r="B19" s="114">
        <v>3.5</v>
      </c>
      <c r="C19" s="194">
        <v>374.57142857142856</v>
      </c>
      <c r="D19" s="114">
        <v>131.1</v>
      </c>
      <c r="E19" s="193">
        <v>42.07084730686476</v>
      </c>
      <c r="F19" s="194">
        <v>55154.8808192997</v>
      </c>
      <c r="G19" s="188">
        <v>236</v>
      </c>
      <c r="H19" s="185">
        <v>37038</v>
      </c>
    </row>
    <row r="20" spans="1:8" ht="12.75">
      <c r="A20" s="113">
        <v>1996</v>
      </c>
      <c r="B20" s="118">
        <v>3.7</v>
      </c>
      <c r="C20" s="194">
        <v>361.08108108108104</v>
      </c>
      <c r="D20" s="118">
        <v>133.6</v>
      </c>
      <c r="E20" s="189">
        <v>41.50589592874401</v>
      </c>
      <c r="F20" s="188">
        <v>55451.87696080199</v>
      </c>
      <c r="G20" s="188">
        <v>89</v>
      </c>
      <c r="H20" s="185">
        <v>36644</v>
      </c>
    </row>
    <row r="21" spans="1:8" ht="12.75">
      <c r="A21" s="113">
        <v>1997</v>
      </c>
      <c r="B21" s="118">
        <v>4.2</v>
      </c>
      <c r="C21" s="194">
        <v>349.04761904761904</v>
      </c>
      <c r="D21" s="118">
        <v>146.6</v>
      </c>
      <c r="E21" s="189">
        <v>44.961715528950755</v>
      </c>
      <c r="F21" s="188">
        <v>65913.8749654418</v>
      </c>
      <c r="G21" s="188">
        <v>55</v>
      </c>
      <c r="H21" s="185">
        <v>37242</v>
      </c>
    </row>
    <row r="22" spans="1:8" ht="12.75">
      <c r="A22" s="113">
        <v>1998</v>
      </c>
      <c r="B22" s="118">
        <v>4</v>
      </c>
      <c r="C22" s="194">
        <v>393</v>
      </c>
      <c r="D22" s="118">
        <v>157.2</v>
      </c>
      <c r="E22" s="189">
        <v>40.550286682773795</v>
      </c>
      <c r="F22" s="188">
        <v>63745.05066532039</v>
      </c>
      <c r="G22" s="188">
        <v>55</v>
      </c>
      <c r="H22" s="185">
        <v>45950</v>
      </c>
    </row>
    <row r="23" spans="1:8" ht="12.75">
      <c r="A23" s="113">
        <v>1999</v>
      </c>
      <c r="B23" s="118">
        <v>3.9</v>
      </c>
      <c r="C23" s="194">
        <f>D23/B23*10</f>
        <v>382.56410256410254</v>
      </c>
      <c r="D23" s="118">
        <v>149.2</v>
      </c>
      <c r="E23" s="189">
        <v>39.84710252064477</v>
      </c>
      <c r="F23" s="188">
        <f>D23*E23*10</f>
        <v>59451.876960801994</v>
      </c>
      <c r="G23" s="188">
        <v>78</v>
      </c>
      <c r="H23" s="185">
        <v>51071</v>
      </c>
    </row>
    <row r="24" spans="1:8" ht="12.75">
      <c r="A24" s="113">
        <v>2000</v>
      </c>
      <c r="B24" s="118">
        <v>4.1</v>
      </c>
      <c r="C24" s="194">
        <v>377.80487804878055</v>
      </c>
      <c r="D24" s="118">
        <v>154.9</v>
      </c>
      <c r="E24" s="189">
        <v>44.15</v>
      </c>
      <c r="F24" s="188">
        <v>68388.35</v>
      </c>
      <c r="G24" s="188">
        <v>537.421</v>
      </c>
      <c r="H24" s="185">
        <v>56748.013</v>
      </c>
    </row>
    <row r="25" spans="1:8" ht="13.5" thickBot="1">
      <c r="A25" s="73">
        <v>2001</v>
      </c>
      <c r="B25" s="120">
        <v>3.729</v>
      </c>
      <c r="C25" s="231">
        <f>D25/B25*10</f>
        <v>396.51381067310274</v>
      </c>
      <c r="D25" s="120">
        <v>147.86</v>
      </c>
      <c r="E25" s="191">
        <v>40.34</v>
      </c>
      <c r="F25" s="190">
        <f>D25*E25*10</f>
        <v>59646.72400000002</v>
      </c>
      <c r="G25" s="190">
        <v>460.443</v>
      </c>
      <c r="H25" s="192">
        <v>68438.012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7429">
    <pageSetUpPr fitToPage="1"/>
  </sheetPr>
  <dimension ref="A1:K6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317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93" t="s">
        <v>244</v>
      </c>
      <c r="B8" s="60" t="s">
        <v>20</v>
      </c>
      <c r="C8" s="58">
        <v>35</v>
      </c>
      <c r="D8" s="60" t="s">
        <v>20</v>
      </c>
      <c r="E8" s="60">
        <v>35</v>
      </c>
      <c r="F8" s="60" t="s">
        <v>20</v>
      </c>
      <c r="G8" s="58">
        <v>35743</v>
      </c>
      <c r="H8" s="60" t="s">
        <v>20</v>
      </c>
      <c r="I8" s="58">
        <v>1251</v>
      </c>
      <c r="J8" s="91"/>
      <c r="K8" s="91"/>
    </row>
    <row r="9" spans="1:11" ht="12.75">
      <c r="A9" s="92"/>
      <c r="B9" s="61"/>
      <c r="C9" s="61"/>
      <c r="D9" s="61"/>
      <c r="E9" s="61"/>
      <c r="F9" s="59"/>
      <c r="G9" s="59"/>
      <c r="H9" s="61"/>
      <c r="I9" s="61"/>
      <c r="J9" s="91"/>
      <c r="K9" s="91"/>
    </row>
    <row r="10" spans="1:11" ht="12.75">
      <c r="A10" s="93" t="s">
        <v>245</v>
      </c>
      <c r="B10" s="60" t="s">
        <v>20</v>
      </c>
      <c r="C10" s="58">
        <v>4</v>
      </c>
      <c r="D10" s="60" t="s">
        <v>20</v>
      </c>
      <c r="E10" s="60">
        <v>4</v>
      </c>
      <c r="F10" s="60" t="s">
        <v>20</v>
      </c>
      <c r="G10" s="58">
        <v>28000</v>
      </c>
      <c r="H10" s="60" t="s">
        <v>20</v>
      </c>
      <c r="I10" s="58">
        <v>112</v>
      </c>
      <c r="J10" s="91"/>
      <c r="K10" s="91"/>
    </row>
    <row r="11" spans="1:11" ht="12.75">
      <c r="A11" s="92"/>
      <c r="B11" s="61"/>
      <c r="C11" s="61"/>
      <c r="D11" s="61"/>
      <c r="E11" s="61"/>
      <c r="F11" s="59"/>
      <c r="G11" s="59"/>
      <c r="H11" s="61"/>
      <c r="I11" s="61"/>
      <c r="J11" s="91"/>
      <c r="K11" s="91"/>
    </row>
    <row r="12" spans="1:11" ht="12.75">
      <c r="A12" s="92" t="s">
        <v>248</v>
      </c>
      <c r="B12" s="61" t="s">
        <v>20</v>
      </c>
      <c r="C12" s="59">
        <v>2</v>
      </c>
      <c r="D12" s="61" t="s">
        <v>20</v>
      </c>
      <c r="E12" s="61">
        <v>2</v>
      </c>
      <c r="F12" s="61" t="s">
        <v>20</v>
      </c>
      <c r="G12" s="59">
        <v>30000</v>
      </c>
      <c r="H12" s="61" t="s">
        <v>20</v>
      </c>
      <c r="I12" s="59">
        <v>60</v>
      </c>
      <c r="J12" s="91"/>
      <c r="K12" s="91"/>
    </row>
    <row r="13" spans="1:11" ht="12.75">
      <c r="A13" s="93" t="s">
        <v>341</v>
      </c>
      <c r="B13" s="60" t="s">
        <v>20</v>
      </c>
      <c r="C13" s="60">
        <v>2</v>
      </c>
      <c r="D13" s="60" t="s">
        <v>20</v>
      </c>
      <c r="E13" s="60">
        <v>2</v>
      </c>
      <c r="F13" s="60" t="s">
        <v>20</v>
      </c>
      <c r="G13" s="58">
        <v>30000</v>
      </c>
      <c r="H13" s="60" t="s">
        <v>20</v>
      </c>
      <c r="I13" s="60">
        <v>60</v>
      </c>
      <c r="J13" s="91"/>
      <c r="K13" s="91"/>
    </row>
    <row r="14" spans="1:11" ht="12.75">
      <c r="A14" s="92"/>
      <c r="B14" s="61"/>
      <c r="C14" s="61"/>
      <c r="D14" s="61"/>
      <c r="E14" s="61"/>
      <c r="F14" s="59"/>
      <c r="G14" s="59"/>
      <c r="H14" s="61"/>
      <c r="I14" s="61"/>
      <c r="J14" s="91"/>
      <c r="K14" s="91"/>
    </row>
    <row r="15" spans="1:11" ht="12.75">
      <c r="A15" s="92" t="s">
        <v>249</v>
      </c>
      <c r="B15" s="94">
        <v>6</v>
      </c>
      <c r="C15" s="94">
        <v>68</v>
      </c>
      <c r="D15" s="61" t="s">
        <v>20</v>
      </c>
      <c r="E15" s="61">
        <v>74</v>
      </c>
      <c r="F15" s="94">
        <v>4267</v>
      </c>
      <c r="G15" s="94">
        <v>25587</v>
      </c>
      <c r="H15" s="61" t="s">
        <v>20</v>
      </c>
      <c r="I15" s="59">
        <v>1765</v>
      </c>
      <c r="J15" s="91"/>
      <c r="K15" s="91"/>
    </row>
    <row r="16" spans="1:11" ht="12.75">
      <c r="A16" s="92" t="s">
        <v>250</v>
      </c>
      <c r="B16" s="94" t="s">
        <v>20</v>
      </c>
      <c r="C16" s="94">
        <v>16</v>
      </c>
      <c r="D16" s="61" t="s">
        <v>20</v>
      </c>
      <c r="E16" s="61">
        <v>16</v>
      </c>
      <c r="F16" s="94" t="s">
        <v>20</v>
      </c>
      <c r="G16" s="94">
        <v>24438</v>
      </c>
      <c r="H16" s="61" t="s">
        <v>20</v>
      </c>
      <c r="I16" s="59">
        <v>391</v>
      </c>
      <c r="J16" s="91"/>
      <c r="K16" s="91"/>
    </row>
    <row r="17" spans="1:11" ht="12.75">
      <c r="A17" s="92" t="s">
        <v>251</v>
      </c>
      <c r="B17" s="94" t="s">
        <v>20</v>
      </c>
      <c r="C17" s="94">
        <v>72</v>
      </c>
      <c r="D17" s="61" t="s">
        <v>20</v>
      </c>
      <c r="E17" s="61">
        <v>72</v>
      </c>
      <c r="F17" s="94" t="s">
        <v>20</v>
      </c>
      <c r="G17" s="94">
        <v>24875</v>
      </c>
      <c r="H17" s="61" t="s">
        <v>20</v>
      </c>
      <c r="I17" s="59">
        <v>1791</v>
      </c>
      <c r="J17" s="91"/>
      <c r="K17" s="91"/>
    </row>
    <row r="18" spans="1:11" ht="12.75">
      <c r="A18" s="92" t="s">
        <v>252</v>
      </c>
      <c r="B18" s="94" t="s">
        <v>20</v>
      </c>
      <c r="C18" s="94">
        <v>152</v>
      </c>
      <c r="D18" s="61" t="s">
        <v>20</v>
      </c>
      <c r="E18" s="61">
        <v>152</v>
      </c>
      <c r="F18" s="94" t="s">
        <v>20</v>
      </c>
      <c r="G18" s="94">
        <v>26105</v>
      </c>
      <c r="H18" s="61" t="s">
        <v>20</v>
      </c>
      <c r="I18" s="59">
        <v>3968</v>
      </c>
      <c r="J18" s="91"/>
      <c r="K18" s="91"/>
    </row>
    <row r="19" spans="1:11" ht="12.75">
      <c r="A19" s="93" t="s">
        <v>253</v>
      </c>
      <c r="B19" s="60">
        <v>6</v>
      </c>
      <c r="C19" s="60">
        <v>308</v>
      </c>
      <c r="D19" s="60" t="s">
        <v>20</v>
      </c>
      <c r="E19" s="60">
        <v>314</v>
      </c>
      <c r="F19" s="58">
        <v>4267</v>
      </c>
      <c r="G19" s="58">
        <v>25617</v>
      </c>
      <c r="H19" s="60" t="s">
        <v>20</v>
      </c>
      <c r="I19" s="60">
        <v>7915</v>
      </c>
      <c r="J19" s="91"/>
      <c r="K19" s="91"/>
    </row>
    <row r="20" spans="1:11" ht="12.75">
      <c r="A20" s="92"/>
      <c r="B20" s="61"/>
      <c r="C20" s="61"/>
      <c r="D20" s="61"/>
      <c r="E20" s="61"/>
      <c r="F20" s="59"/>
      <c r="G20" s="59"/>
      <c r="H20" s="59"/>
      <c r="I20" s="61"/>
      <c r="J20" s="91"/>
      <c r="K20" s="91"/>
    </row>
    <row r="21" spans="1:11" ht="12.75">
      <c r="A21" s="93" t="s">
        <v>254</v>
      </c>
      <c r="B21" s="58" t="s">
        <v>20</v>
      </c>
      <c r="C21" s="58">
        <v>372</v>
      </c>
      <c r="D21" s="96">
        <v>93</v>
      </c>
      <c r="E21" s="60">
        <v>465</v>
      </c>
      <c r="F21" s="58" t="s">
        <v>20</v>
      </c>
      <c r="G21" s="58">
        <v>22000</v>
      </c>
      <c r="H21" s="96">
        <v>42000</v>
      </c>
      <c r="I21" s="58">
        <v>12090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59"/>
      <c r="I22" s="61"/>
      <c r="J22" s="91"/>
      <c r="K22" s="91"/>
    </row>
    <row r="23" spans="1:11" ht="12.75">
      <c r="A23" s="92" t="s">
        <v>255</v>
      </c>
      <c r="B23" s="61" t="s">
        <v>20</v>
      </c>
      <c r="C23" s="59">
        <v>2</v>
      </c>
      <c r="D23" s="61" t="s">
        <v>20</v>
      </c>
      <c r="E23" s="61">
        <v>2</v>
      </c>
      <c r="F23" s="61" t="s">
        <v>20</v>
      </c>
      <c r="G23" s="59">
        <v>13000</v>
      </c>
      <c r="H23" s="61" t="s">
        <v>20</v>
      </c>
      <c r="I23" s="59">
        <v>26</v>
      </c>
      <c r="J23" s="91"/>
      <c r="K23" s="91"/>
    </row>
    <row r="24" spans="1:11" ht="12.75">
      <c r="A24" s="92" t="s">
        <v>257</v>
      </c>
      <c r="B24" s="59" t="s">
        <v>20</v>
      </c>
      <c r="C24" s="59">
        <v>1</v>
      </c>
      <c r="D24" s="61" t="s">
        <v>20</v>
      </c>
      <c r="E24" s="61">
        <v>1</v>
      </c>
      <c r="F24" s="59" t="s">
        <v>20</v>
      </c>
      <c r="G24" s="59">
        <v>12000</v>
      </c>
      <c r="H24" s="61" t="s">
        <v>20</v>
      </c>
      <c r="I24" s="59">
        <v>12</v>
      </c>
      <c r="J24" s="91"/>
      <c r="K24" s="91"/>
    </row>
    <row r="25" spans="1:11" ht="12.75">
      <c r="A25" s="92" t="s">
        <v>259</v>
      </c>
      <c r="B25" s="59" t="s">
        <v>20</v>
      </c>
      <c r="C25" s="59">
        <v>1</v>
      </c>
      <c r="D25" s="61" t="s">
        <v>20</v>
      </c>
      <c r="E25" s="61">
        <v>1</v>
      </c>
      <c r="F25" s="59" t="s">
        <v>20</v>
      </c>
      <c r="G25" s="59">
        <v>13000</v>
      </c>
      <c r="H25" s="61" t="s">
        <v>20</v>
      </c>
      <c r="I25" s="59">
        <v>13</v>
      </c>
      <c r="J25" s="91"/>
      <c r="K25" s="91"/>
    </row>
    <row r="26" spans="1:11" ht="12.75">
      <c r="A26" s="92" t="s">
        <v>263</v>
      </c>
      <c r="B26" s="59" t="s">
        <v>20</v>
      </c>
      <c r="C26" s="59">
        <v>1</v>
      </c>
      <c r="D26" s="61" t="s">
        <v>20</v>
      </c>
      <c r="E26" s="61">
        <v>1</v>
      </c>
      <c r="F26" s="59" t="s">
        <v>20</v>
      </c>
      <c r="G26" s="59">
        <v>16000</v>
      </c>
      <c r="H26" s="61" t="s">
        <v>20</v>
      </c>
      <c r="I26" s="59">
        <v>16</v>
      </c>
      <c r="J26" s="91"/>
      <c r="K26" s="91"/>
    </row>
    <row r="27" spans="1:11" ht="12.75">
      <c r="A27" s="93" t="s">
        <v>342</v>
      </c>
      <c r="B27" s="60" t="s">
        <v>20</v>
      </c>
      <c r="C27" s="60">
        <v>5</v>
      </c>
      <c r="D27" s="60" t="s">
        <v>20</v>
      </c>
      <c r="E27" s="60">
        <v>5</v>
      </c>
      <c r="F27" s="58" t="s">
        <v>20</v>
      </c>
      <c r="G27" s="58">
        <v>13400</v>
      </c>
      <c r="H27" s="60" t="s">
        <v>20</v>
      </c>
      <c r="I27" s="60">
        <v>67</v>
      </c>
      <c r="J27" s="91"/>
      <c r="K27" s="91"/>
    </row>
    <row r="28" spans="1:11" ht="12.75">
      <c r="A28" s="92"/>
      <c r="B28" s="61"/>
      <c r="C28" s="61"/>
      <c r="D28" s="61"/>
      <c r="E28" s="61"/>
      <c r="F28" s="59"/>
      <c r="G28" s="59"/>
      <c r="H28" s="59"/>
      <c r="I28" s="61"/>
      <c r="J28" s="91"/>
      <c r="K28" s="91"/>
    </row>
    <row r="29" spans="1:11" ht="12.75">
      <c r="A29" s="93" t="s">
        <v>264</v>
      </c>
      <c r="B29" s="60" t="s">
        <v>20</v>
      </c>
      <c r="C29" s="58">
        <v>11</v>
      </c>
      <c r="D29" s="60" t="s">
        <v>20</v>
      </c>
      <c r="E29" s="60">
        <v>11</v>
      </c>
      <c r="F29" s="60" t="s">
        <v>20</v>
      </c>
      <c r="G29" s="58">
        <v>30000</v>
      </c>
      <c r="H29" s="60" t="s">
        <v>20</v>
      </c>
      <c r="I29" s="58">
        <v>330</v>
      </c>
      <c r="J29" s="91"/>
      <c r="K29" s="91"/>
    </row>
    <row r="30" spans="1:11" ht="12.75">
      <c r="A30" s="92"/>
      <c r="B30" s="61"/>
      <c r="C30" s="61"/>
      <c r="D30" s="61"/>
      <c r="E30" s="61"/>
      <c r="F30" s="59"/>
      <c r="G30" s="59"/>
      <c r="H30" s="59"/>
      <c r="I30" s="61"/>
      <c r="J30" s="91"/>
      <c r="K30" s="91"/>
    </row>
    <row r="31" spans="1:11" ht="12.75">
      <c r="A31" s="92" t="s">
        <v>265</v>
      </c>
      <c r="B31" s="61" t="s">
        <v>20</v>
      </c>
      <c r="C31" s="59">
        <v>10</v>
      </c>
      <c r="D31" s="61" t="s">
        <v>20</v>
      </c>
      <c r="E31" s="61">
        <v>10</v>
      </c>
      <c r="F31" s="61" t="s">
        <v>20</v>
      </c>
      <c r="G31" s="59">
        <v>21000</v>
      </c>
      <c r="H31" s="61" t="s">
        <v>20</v>
      </c>
      <c r="I31" s="59">
        <v>210</v>
      </c>
      <c r="J31" s="91"/>
      <c r="K31" s="91"/>
    </row>
    <row r="32" spans="1:11" ht="12.75">
      <c r="A32" s="92" t="s">
        <v>266</v>
      </c>
      <c r="B32" s="61" t="s">
        <v>20</v>
      </c>
      <c r="C32" s="59">
        <v>99</v>
      </c>
      <c r="D32" s="61" t="s">
        <v>20</v>
      </c>
      <c r="E32" s="61">
        <v>99</v>
      </c>
      <c r="F32" s="61" t="s">
        <v>20</v>
      </c>
      <c r="G32" s="59">
        <v>34440</v>
      </c>
      <c r="H32" s="61" t="s">
        <v>20</v>
      </c>
      <c r="I32" s="59">
        <v>3410</v>
      </c>
      <c r="J32" s="91"/>
      <c r="K32" s="91"/>
    </row>
    <row r="33" spans="1:11" ht="12.75">
      <c r="A33" s="92" t="s">
        <v>268</v>
      </c>
      <c r="B33" s="61" t="s">
        <v>20</v>
      </c>
      <c r="C33" s="59">
        <v>1</v>
      </c>
      <c r="D33" s="61" t="s">
        <v>20</v>
      </c>
      <c r="E33" s="61">
        <v>1</v>
      </c>
      <c r="F33" s="61" t="s">
        <v>20</v>
      </c>
      <c r="G33" s="59">
        <v>20000</v>
      </c>
      <c r="H33" s="61" t="s">
        <v>20</v>
      </c>
      <c r="I33" s="59">
        <v>20</v>
      </c>
      <c r="J33" s="91"/>
      <c r="K33" s="91"/>
    </row>
    <row r="34" spans="1:11" ht="12.75">
      <c r="A34" s="92" t="s">
        <v>269</v>
      </c>
      <c r="B34" s="61" t="s">
        <v>20</v>
      </c>
      <c r="C34" s="59">
        <v>25</v>
      </c>
      <c r="D34" s="61" t="s">
        <v>20</v>
      </c>
      <c r="E34" s="61">
        <v>25</v>
      </c>
      <c r="F34" s="61" t="s">
        <v>20</v>
      </c>
      <c r="G34" s="59">
        <v>19500</v>
      </c>
      <c r="H34" s="61" t="s">
        <v>20</v>
      </c>
      <c r="I34" s="59">
        <v>488</v>
      </c>
      <c r="J34" s="91"/>
      <c r="K34" s="91"/>
    </row>
    <row r="35" spans="1:11" ht="12.75">
      <c r="A35" s="93" t="s">
        <v>270</v>
      </c>
      <c r="B35" s="60" t="s">
        <v>20</v>
      </c>
      <c r="C35" s="60">
        <v>135</v>
      </c>
      <c r="D35" s="60" t="s">
        <v>20</v>
      </c>
      <c r="E35" s="60">
        <v>135</v>
      </c>
      <c r="F35" s="60" t="s">
        <v>20</v>
      </c>
      <c r="G35" s="58">
        <v>30571</v>
      </c>
      <c r="H35" s="60" t="s">
        <v>20</v>
      </c>
      <c r="I35" s="60">
        <v>4128</v>
      </c>
      <c r="J35" s="91"/>
      <c r="K35" s="91"/>
    </row>
    <row r="36" spans="1:11" ht="12.75">
      <c r="A36" s="92"/>
      <c r="B36" s="61"/>
      <c r="C36" s="61"/>
      <c r="D36" s="61"/>
      <c r="E36" s="61"/>
      <c r="F36" s="59"/>
      <c r="G36" s="59"/>
      <c r="H36" s="59"/>
      <c r="I36" s="61"/>
      <c r="J36" s="91"/>
      <c r="K36" s="91"/>
    </row>
    <row r="37" spans="1:11" ht="12.75">
      <c r="A37" s="92" t="s">
        <v>271</v>
      </c>
      <c r="B37" s="61" t="s">
        <v>20</v>
      </c>
      <c r="C37" s="59">
        <v>49</v>
      </c>
      <c r="D37" s="59" t="s">
        <v>20</v>
      </c>
      <c r="E37" s="61">
        <v>49</v>
      </c>
      <c r="F37" s="61" t="s">
        <v>20</v>
      </c>
      <c r="G37" s="59">
        <v>28000</v>
      </c>
      <c r="H37" s="59" t="s">
        <v>20</v>
      </c>
      <c r="I37" s="59">
        <v>1372</v>
      </c>
      <c r="J37" s="91"/>
      <c r="K37" s="91"/>
    </row>
    <row r="38" spans="1:11" ht="12.75">
      <c r="A38" s="92" t="s">
        <v>272</v>
      </c>
      <c r="B38" s="59" t="s">
        <v>20</v>
      </c>
      <c r="C38" s="59">
        <v>48</v>
      </c>
      <c r="D38" s="95">
        <v>4</v>
      </c>
      <c r="E38" s="61">
        <v>52</v>
      </c>
      <c r="F38" s="59" t="s">
        <v>20</v>
      </c>
      <c r="G38" s="59">
        <v>17000</v>
      </c>
      <c r="H38" s="95">
        <v>32000</v>
      </c>
      <c r="I38" s="59">
        <v>944</v>
      </c>
      <c r="J38" s="91"/>
      <c r="K38" s="91"/>
    </row>
    <row r="39" spans="1:11" ht="12.75">
      <c r="A39" s="92" t="s">
        <v>273</v>
      </c>
      <c r="B39" s="61" t="s">
        <v>20</v>
      </c>
      <c r="C39" s="59">
        <v>128</v>
      </c>
      <c r="D39" s="95">
        <v>60</v>
      </c>
      <c r="E39" s="61">
        <v>188</v>
      </c>
      <c r="F39" s="61" t="s">
        <v>20</v>
      </c>
      <c r="G39" s="59">
        <v>25000</v>
      </c>
      <c r="H39" s="95">
        <v>50000</v>
      </c>
      <c r="I39" s="59">
        <v>6200</v>
      </c>
      <c r="J39" s="91"/>
      <c r="K39" s="91"/>
    </row>
    <row r="40" spans="1:11" ht="12.75">
      <c r="A40" s="93" t="s">
        <v>274</v>
      </c>
      <c r="B40" s="60" t="s">
        <v>20</v>
      </c>
      <c r="C40" s="60">
        <v>225</v>
      </c>
      <c r="D40" s="60">
        <v>64</v>
      </c>
      <c r="E40" s="60">
        <v>289</v>
      </c>
      <c r="F40" s="58" t="s">
        <v>20</v>
      </c>
      <c r="G40" s="58">
        <v>23947</v>
      </c>
      <c r="H40" s="58">
        <v>48875</v>
      </c>
      <c r="I40" s="60">
        <v>8516</v>
      </c>
      <c r="J40" s="91"/>
      <c r="K40" s="91"/>
    </row>
    <row r="41" spans="1:11" ht="12.75">
      <c r="A41" s="92"/>
      <c r="B41" s="61"/>
      <c r="C41" s="61"/>
      <c r="D41" s="61"/>
      <c r="E41" s="61"/>
      <c r="F41" s="59"/>
      <c r="G41" s="59"/>
      <c r="H41" s="59"/>
      <c r="I41" s="61"/>
      <c r="J41" s="91"/>
      <c r="K41" s="91"/>
    </row>
    <row r="42" spans="1:11" ht="12.75">
      <c r="A42" s="93" t="s">
        <v>275</v>
      </c>
      <c r="B42" s="60" t="s">
        <v>20</v>
      </c>
      <c r="C42" s="58">
        <v>43</v>
      </c>
      <c r="D42" s="96">
        <v>9</v>
      </c>
      <c r="E42" s="60">
        <v>52</v>
      </c>
      <c r="F42" s="60" t="s">
        <v>20</v>
      </c>
      <c r="G42" s="58">
        <v>23052</v>
      </c>
      <c r="H42" s="96">
        <v>71314</v>
      </c>
      <c r="I42" s="58">
        <v>1633</v>
      </c>
      <c r="J42" s="91"/>
      <c r="K42" s="91"/>
    </row>
    <row r="43" spans="1:11" ht="12.75">
      <c r="A43" s="92"/>
      <c r="B43" s="61"/>
      <c r="C43" s="61"/>
      <c r="D43" s="61"/>
      <c r="E43" s="61"/>
      <c r="F43" s="59"/>
      <c r="G43" s="59"/>
      <c r="H43" s="59"/>
      <c r="I43" s="61"/>
      <c r="J43" s="91"/>
      <c r="K43" s="91"/>
    </row>
    <row r="44" spans="1:11" ht="12.75">
      <c r="A44" s="92" t="s">
        <v>276</v>
      </c>
      <c r="B44" s="61" t="s">
        <v>20</v>
      </c>
      <c r="C44" s="59">
        <v>100</v>
      </c>
      <c r="D44" s="61" t="s">
        <v>20</v>
      </c>
      <c r="E44" s="61">
        <v>100</v>
      </c>
      <c r="F44" s="61" t="s">
        <v>20</v>
      </c>
      <c r="G44" s="59">
        <v>62000</v>
      </c>
      <c r="H44" s="61" t="s">
        <v>20</v>
      </c>
      <c r="I44" s="59">
        <v>6200</v>
      </c>
      <c r="J44" s="91"/>
      <c r="K44" s="91"/>
    </row>
    <row r="45" spans="1:11" ht="12.75">
      <c r="A45" s="92" t="s">
        <v>277</v>
      </c>
      <c r="B45" s="61" t="s">
        <v>20</v>
      </c>
      <c r="C45" s="59">
        <v>30</v>
      </c>
      <c r="D45" s="61" t="s">
        <v>20</v>
      </c>
      <c r="E45" s="61">
        <v>30</v>
      </c>
      <c r="F45" s="61" t="s">
        <v>20</v>
      </c>
      <c r="G45" s="59">
        <v>50000</v>
      </c>
      <c r="H45" s="61" t="s">
        <v>20</v>
      </c>
      <c r="I45" s="59">
        <v>1500</v>
      </c>
      <c r="J45" s="91"/>
      <c r="K45" s="91"/>
    </row>
    <row r="46" spans="1:11" ht="12.75">
      <c r="A46" s="93" t="s">
        <v>278</v>
      </c>
      <c r="B46" s="60" t="s">
        <v>20</v>
      </c>
      <c r="C46" s="60">
        <v>130</v>
      </c>
      <c r="D46" s="60" t="s">
        <v>20</v>
      </c>
      <c r="E46" s="60">
        <v>130</v>
      </c>
      <c r="F46" s="60" t="s">
        <v>20</v>
      </c>
      <c r="G46" s="58">
        <v>59231</v>
      </c>
      <c r="H46" s="60" t="s">
        <v>20</v>
      </c>
      <c r="I46" s="60">
        <v>7700</v>
      </c>
      <c r="J46" s="91"/>
      <c r="K46" s="91"/>
    </row>
    <row r="47" spans="1:11" ht="12.75">
      <c r="A47" s="92"/>
      <c r="B47" s="61"/>
      <c r="C47" s="61"/>
      <c r="D47" s="61"/>
      <c r="E47" s="61"/>
      <c r="F47" s="59"/>
      <c r="G47" s="59"/>
      <c r="H47" s="59"/>
      <c r="I47" s="61"/>
      <c r="J47" s="91"/>
      <c r="K47" s="91"/>
    </row>
    <row r="48" spans="1:11" ht="12.75">
      <c r="A48" s="92" t="s">
        <v>279</v>
      </c>
      <c r="B48" s="61" t="s">
        <v>20</v>
      </c>
      <c r="C48" s="59" t="s">
        <v>20</v>
      </c>
      <c r="D48" s="59">
        <v>1038</v>
      </c>
      <c r="E48" s="61">
        <v>1038</v>
      </c>
      <c r="F48" s="61" t="s">
        <v>20</v>
      </c>
      <c r="G48" s="59" t="s">
        <v>20</v>
      </c>
      <c r="H48" s="59">
        <v>60000</v>
      </c>
      <c r="I48" s="59">
        <v>62280</v>
      </c>
      <c r="J48" s="91"/>
      <c r="K48" s="91"/>
    </row>
    <row r="49" spans="1:11" ht="12.75">
      <c r="A49" s="92" t="s">
        <v>280</v>
      </c>
      <c r="B49" s="61" t="s">
        <v>20</v>
      </c>
      <c r="C49" s="59">
        <v>345</v>
      </c>
      <c r="D49" s="61" t="s">
        <v>20</v>
      </c>
      <c r="E49" s="61">
        <v>345</v>
      </c>
      <c r="F49" s="61" t="s">
        <v>20</v>
      </c>
      <c r="G49" s="59">
        <v>32500</v>
      </c>
      <c r="H49" s="61" t="s">
        <v>20</v>
      </c>
      <c r="I49" s="59">
        <v>11213</v>
      </c>
      <c r="J49" s="91"/>
      <c r="K49" s="91"/>
    </row>
    <row r="50" spans="1:11" ht="12.75">
      <c r="A50" s="92" t="s">
        <v>281</v>
      </c>
      <c r="B50" s="59">
        <v>3</v>
      </c>
      <c r="C50" s="59">
        <v>98</v>
      </c>
      <c r="D50" s="61" t="s">
        <v>20</v>
      </c>
      <c r="E50" s="61">
        <v>101</v>
      </c>
      <c r="F50" s="59">
        <v>9500</v>
      </c>
      <c r="G50" s="59">
        <v>27500</v>
      </c>
      <c r="H50" s="61" t="s">
        <v>20</v>
      </c>
      <c r="I50" s="59">
        <v>2724</v>
      </c>
      <c r="J50" s="91"/>
      <c r="K50" s="91"/>
    </row>
    <row r="51" spans="1:11" ht="12.75">
      <c r="A51" s="92" t="s">
        <v>282</v>
      </c>
      <c r="B51" s="61" t="s">
        <v>20</v>
      </c>
      <c r="C51" s="59">
        <v>40</v>
      </c>
      <c r="D51" s="95">
        <v>80</v>
      </c>
      <c r="E51" s="61">
        <v>120</v>
      </c>
      <c r="F51" s="61" t="s">
        <v>20</v>
      </c>
      <c r="G51" s="59">
        <v>32000</v>
      </c>
      <c r="H51" s="95">
        <v>51500</v>
      </c>
      <c r="I51" s="59">
        <v>5400</v>
      </c>
      <c r="J51" s="91"/>
      <c r="K51" s="91"/>
    </row>
    <row r="52" spans="1:11" ht="12.75">
      <c r="A52" s="92" t="s">
        <v>283</v>
      </c>
      <c r="B52" s="59" t="s">
        <v>20</v>
      </c>
      <c r="C52" s="59">
        <v>10</v>
      </c>
      <c r="D52" s="95">
        <v>1</v>
      </c>
      <c r="E52" s="61">
        <v>11</v>
      </c>
      <c r="F52" s="59" t="s">
        <v>20</v>
      </c>
      <c r="G52" s="59">
        <v>30000</v>
      </c>
      <c r="H52" s="95">
        <v>55000</v>
      </c>
      <c r="I52" s="59">
        <v>355</v>
      </c>
      <c r="J52" s="91"/>
      <c r="K52" s="91"/>
    </row>
    <row r="53" spans="1:11" ht="12.75">
      <c r="A53" s="92" t="s">
        <v>284</v>
      </c>
      <c r="B53" s="59">
        <v>2</v>
      </c>
      <c r="C53" s="59">
        <v>200</v>
      </c>
      <c r="D53" s="61" t="s">
        <v>20</v>
      </c>
      <c r="E53" s="61">
        <v>202</v>
      </c>
      <c r="F53" s="59">
        <v>4500</v>
      </c>
      <c r="G53" s="59">
        <v>14950</v>
      </c>
      <c r="H53" s="61" t="s">
        <v>20</v>
      </c>
      <c r="I53" s="59">
        <v>2999</v>
      </c>
      <c r="J53" s="91"/>
      <c r="K53" s="91"/>
    </row>
    <row r="54" spans="1:11" ht="12.75">
      <c r="A54" s="92" t="s">
        <v>285</v>
      </c>
      <c r="B54" s="61" t="s">
        <v>20</v>
      </c>
      <c r="C54" s="59">
        <v>294</v>
      </c>
      <c r="D54" s="95">
        <v>93</v>
      </c>
      <c r="E54" s="61">
        <v>387</v>
      </c>
      <c r="F54" s="61" t="s">
        <v>20</v>
      </c>
      <c r="G54" s="59">
        <v>35000</v>
      </c>
      <c r="H54" s="95">
        <v>70000</v>
      </c>
      <c r="I54" s="59">
        <v>16800</v>
      </c>
      <c r="J54" s="91"/>
      <c r="K54" s="91"/>
    </row>
    <row r="55" spans="1:11" ht="12.75">
      <c r="A55" s="92" t="s">
        <v>286</v>
      </c>
      <c r="B55" s="95">
        <v>4</v>
      </c>
      <c r="C55" s="59">
        <v>66</v>
      </c>
      <c r="D55" s="61" t="s">
        <v>20</v>
      </c>
      <c r="E55" s="61">
        <v>70</v>
      </c>
      <c r="F55" s="95">
        <v>6750</v>
      </c>
      <c r="G55" s="59">
        <v>27500</v>
      </c>
      <c r="H55" s="61" t="s">
        <v>20</v>
      </c>
      <c r="I55" s="59">
        <v>1842</v>
      </c>
      <c r="J55" s="91"/>
      <c r="K55" s="91"/>
    </row>
    <row r="56" spans="1:11" ht="12.75">
      <c r="A56" s="93" t="s">
        <v>343</v>
      </c>
      <c r="B56" s="60">
        <v>9</v>
      </c>
      <c r="C56" s="60">
        <v>1053</v>
      </c>
      <c r="D56" s="60">
        <v>1212</v>
      </c>
      <c r="E56" s="60">
        <v>2274</v>
      </c>
      <c r="F56" s="58">
        <v>7167</v>
      </c>
      <c r="G56" s="58">
        <v>29043</v>
      </c>
      <c r="H56" s="58">
        <v>60202</v>
      </c>
      <c r="I56" s="60">
        <v>103613</v>
      </c>
      <c r="J56" s="91"/>
      <c r="K56" s="91"/>
    </row>
    <row r="57" spans="1:11" ht="12.75">
      <c r="A57" s="92"/>
      <c r="B57" s="61"/>
      <c r="C57" s="61"/>
      <c r="D57" s="61"/>
      <c r="E57" s="61"/>
      <c r="F57" s="59"/>
      <c r="G57" s="59"/>
      <c r="H57" s="59"/>
      <c r="I57" s="61"/>
      <c r="J57" s="91"/>
      <c r="K57" s="91"/>
    </row>
    <row r="58" spans="1:11" ht="12.75">
      <c r="A58" s="92" t="s">
        <v>287</v>
      </c>
      <c r="B58" s="61" t="s">
        <v>20</v>
      </c>
      <c r="C58" s="59">
        <v>6</v>
      </c>
      <c r="D58" s="61" t="s">
        <v>20</v>
      </c>
      <c r="E58" s="61">
        <v>6</v>
      </c>
      <c r="F58" s="61" t="s">
        <v>20</v>
      </c>
      <c r="G58" s="59">
        <v>19167</v>
      </c>
      <c r="H58" s="61" t="s">
        <v>20</v>
      </c>
      <c r="I58" s="59">
        <v>115</v>
      </c>
      <c r="J58" s="91"/>
      <c r="K58" s="91"/>
    </row>
    <row r="59" spans="1:11" ht="12.75">
      <c r="A59" s="92" t="s">
        <v>288</v>
      </c>
      <c r="B59" s="59" t="s">
        <v>20</v>
      </c>
      <c r="C59" s="59">
        <v>4</v>
      </c>
      <c r="D59" s="95">
        <v>3</v>
      </c>
      <c r="E59" s="61">
        <v>7</v>
      </c>
      <c r="F59" s="59" t="s">
        <v>20</v>
      </c>
      <c r="G59" s="59">
        <v>30000</v>
      </c>
      <c r="H59" s="95">
        <v>70000</v>
      </c>
      <c r="I59" s="59">
        <v>330</v>
      </c>
      <c r="J59" s="91"/>
      <c r="K59" s="91"/>
    </row>
    <row r="60" spans="1:11" ht="12.75">
      <c r="A60" s="93" t="s">
        <v>289</v>
      </c>
      <c r="B60" s="58" t="s">
        <v>20</v>
      </c>
      <c r="C60" s="58">
        <v>10</v>
      </c>
      <c r="D60" s="96">
        <v>3</v>
      </c>
      <c r="E60" s="60">
        <v>13</v>
      </c>
      <c r="F60" s="58" t="s">
        <v>20</v>
      </c>
      <c r="G60" s="58">
        <v>23500</v>
      </c>
      <c r="H60" s="96">
        <v>70000</v>
      </c>
      <c r="I60" s="58">
        <v>445</v>
      </c>
      <c r="J60" s="91"/>
      <c r="K60" s="91"/>
    </row>
    <row r="61" spans="1:11" ht="12.75">
      <c r="A61" s="92"/>
      <c r="B61" s="61"/>
      <c r="C61" s="61"/>
      <c r="D61" s="61"/>
      <c r="E61" s="61"/>
      <c r="F61" s="59"/>
      <c r="G61" s="59"/>
      <c r="H61" s="59"/>
      <c r="I61" s="59"/>
      <c r="J61" s="91"/>
      <c r="K61" s="91"/>
    </row>
    <row r="62" spans="1:11" ht="13.5" thickBot="1">
      <c r="A62" s="97" t="s">
        <v>290</v>
      </c>
      <c r="B62" s="98">
        <v>15</v>
      </c>
      <c r="C62" s="98">
        <v>2333</v>
      </c>
      <c r="D62" s="98">
        <v>1381</v>
      </c>
      <c r="E62" s="98">
        <v>3729</v>
      </c>
      <c r="F62" s="99">
        <v>6007</v>
      </c>
      <c r="G62" s="99">
        <v>28683</v>
      </c>
      <c r="H62" s="99">
        <v>58545</v>
      </c>
      <c r="I62" s="98">
        <v>147860</v>
      </c>
      <c r="J62" s="91"/>
      <c r="K62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46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203">
        <v>1985</v>
      </c>
      <c r="B9" s="204">
        <v>60.6</v>
      </c>
      <c r="C9" s="214">
        <v>400.8250825082508</v>
      </c>
      <c r="D9" s="204">
        <v>2429</v>
      </c>
      <c r="E9" s="215">
        <v>15.836668950512665</v>
      </c>
      <c r="F9" s="216">
        <v>384671.787289796</v>
      </c>
      <c r="G9" s="216">
        <v>547</v>
      </c>
      <c r="H9" s="217">
        <v>396075</v>
      </c>
    </row>
    <row r="10" spans="1:8" ht="12.75">
      <c r="A10" s="206">
        <v>1986</v>
      </c>
      <c r="B10" s="207">
        <v>57</v>
      </c>
      <c r="C10" s="218">
        <v>420.98245614035085</v>
      </c>
      <c r="D10" s="207">
        <v>2399.6</v>
      </c>
      <c r="E10" s="219">
        <v>15.884749918863367</v>
      </c>
      <c r="F10" s="220">
        <v>381167.88672123855</v>
      </c>
      <c r="G10" s="220">
        <v>646</v>
      </c>
      <c r="H10" s="221">
        <v>398357</v>
      </c>
    </row>
    <row r="11" spans="1:8" ht="12.75">
      <c r="A11" s="206">
        <v>1987</v>
      </c>
      <c r="B11" s="207">
        <v>56.1</v>
      </c>
      <c r="C11" s="218">
        <v>436.22103386809266</v>
      </c>
      <c r="D11" s="207">
        <v>2447.2</v>
      </c>
      <c r="E11" s="219">
        <v>18.637385356941092</v>
      </c>
      <c r="F11" s="220">
        <v>456096.0657747647</v>
      </c>
      <c r="G11" s="220">
        <v>810</v>
      </c>
      <c r="H11" s="221">
        <v>397501</v>
      </c>
    </row>
    <row r="12" spans="1:8" ht="12.75">
      <c r="A12" s="206">
        <v>1988</v>
      </c>
      <c r="B12" s="207">
        <v>60.4</v>
      </c>
      <c r="C12" s="218">
        <v>427.3841059602649</v>
      </c>
      <c r="D12" s="207">
        <v>2581.4</v>
      </c>
      <c r="E12" s="219">
        <v>19.863450049884005</v>
      </c>
      <c r="F12" s="220">
        <v>512753.4768550238</v>
      </c>
      <c r="G12" s="220">
        <v>3196</v>
      </c>
      <c r="H12" s="221">
        <v>402446</v>
      </c>
    </row>
    <row r="13" spans="1:8" ht="12.75">
      <c r="A13" s="206">
        <v>1989</v>
      </c>
      <c r="B13" s="207">
        <v>66.1</v>
      </c>
      <c r="C13" s="218">
        <v>448.38124054462946</v>
      </c>
      <c r="D13" s="207">
        <v>2963.8</v>
      </c>
      <c r="E13" s="219">
        <v>21.55830418424627</v>
      </c>
      <c r="F13" s="220">
        <v>638947.9884124866</v>
      </c>
      <c r="G13" s="220">
        <v>8303</v>
      </c>
      <c r="H13" s="221">
        <v>410457</v>
      </c>
    </row>
    <row r="14" spans="1:8" ht="12.75">
      <c r="A14" s="206">
        <v>1990</v>
      </c>
      <c r="B14" s="207">
        <v>70.1</v>
      </c>
      <c r="C14" s="218">
        <v>452.2539229671898</v>
      </c>
      <c r="D14" s="207">
        <v>3170.3</v>
      </c>
      <c r="E14" s="219">
        <v>31.132427007079922</v>
      </c>
      <c r="F14" s="220">
        <v>986994.0980611349</v>
      </c>
      <c r="G14" s="220">
        <v>12879</v>
      </c>
      <c r="H14" s="221">
        <v>336915</v>
      </c>
    </row>
    <row r="15" spans="1:8" ht="12.75">
      <c r="A15" s="206">
        <v>1991</v>
      </c>
      <c r="B15" s="207">
        <v>59.9</v>
      </c>
      <c r="C15" s="218">
        <v>444.9582637729549</v>
      </c>
      <c r="D15" s="207">
        <v>2665.3</v>
      </c>
      <c r="E15" s="219">
        <v>26.11998605651918</v>
      </c>
      <c r="F15" s="220">
        <v>696176.3609919103</v>
      </c>
      <c r="G15" s="220">
        <v>19247</v>
      </c>
      <c r="H15" s="221">
        <v>361784</v>
      </c>
    </row>
    <row r="16" spans="1:8" ht="12.75">
      <c r="A16" s="206">
        <v>1992</v>
      </c>
      <c r="B16" s="207">
        <v>55.8</v>
      </c>
      <c r="C16" s="218">
        <v>474.4982078853047</v>
      </c>
      <c r="D16" s="207">
        <v>2647.7</v>
      </c>
      <c r="E16" s="219">
        <v>22.91659154015362</v>
      </c>
      <c r="F16" s="220">
        <v>606763.790222735</v>
      </c>
      <c r="G16" s="220">
        <v>15819</v>
      </c>
      <c r="H16" s="221">
        <v>468854</v>
      </c>
    </row>
    <row r="17" spans="1:8" ht="12.75">
      <c r="A17" s="206">
        <v>1993</v>
      </c>
      <c r="B17" s="207">
        <v>57.1</v>
      </c>
      <c r="C17" s="218">
        <v>491.38353765323996</v>
      </c>
      <c r="D17" s="207">
        <v>2805.8</v>
      </c>
      <c r="E17" s="219">
        <v>28.896661978772254</v>
      </c>
      <c r="F17" s="220">
        <v>810783.3591768538</v>
      </c>
      <c r="G17" s="220">
        <v>13337</v>
      </c>
      <c r="H17" s="221">
        <v>545496</v>
      </c>
    </row>
    <row r="18" spans="1:8" ht="12.75">
      <c r="A18" s="206">
        <v>1994</v>
      </c>
      <c r="B18" s="207">
        <v>60.2</v>
      </c>
      <c r="C18" s="218">
        <v>516.4119601328904</v>
      </c>
      <c r="D18" s="207">
        <v>3108.8</v>
      </c>
      <c r="E18" s="219">
        <v>27.267919175892203</v>
      </c>
      <c r="F18" s="220">
        <v>847703.5327491495</v>
      </c>
      <c r="G18" s="220">
        <v>10834</v>
      </c>
      <c r="H18" s="221">
        <v>688323</v>
      </c>
    </row>
    <row r="19" spans="1:8" ht="12.75">
      <c r="A19" s="206">
        <v>1995</v>
      </c>
      <c r="B19" s="207">
        <v>55.2</v>
      </c>
      <c r="C19" s="218">
        <v>514.7101449275361</v>
      </c>
      <c r="D19" s="207">
        <v>2841.2</v>
      </c>
      <c r="E19" s="219">
        <v>27.935042611758202</v>
      </c>
      <c r="F19" s="220">
        <v>793690.574928179</v>
      </c>
      <c r="G19" s="220">
        <v>3471</v>
      </c>
      <c r="H19" s="221">
        <v>742229</v>
      </c>
    </row>
    <row r="20" spans="1:8" ht="12.75">
      <c r="A20" s="206">
        <v>1996</v>
      </c>
      <c r="B20" s="207">
        <v>56.8</v>
      </c>
      <c r="C20" s="218">
        <v>585.6338028169014</v>
      </c>
      <c r="D20" s="207">
        <v>3326.4</v>
      </c>
      <c r="E20" s="219">
        <v>29.581815777769766</v>
      </c>
      <c r="F20" s="220">
        <v>984007.0679023475</v>
      </c>
      <c r="G20" s="220">
        <v>8857</v>
      </c>
      <c r="H20" s="221">
        <v>751221</v>
      </c>
    </row>
    <row r="21" spans="1:8" ht="12.75">
      <c r="A21" s="206">
        <v>1997</v>
      </c>
      <c r="B21" s="207">
        <v>57.7</v>
      </c>
      <c r="C21" s="218">
        <v>582.3570190641248</v>
      </c>
      <c r="D21" s="207">
        <v>3360.2</v>
      </c>
      <c r="E21" s="219">
        <v>30.964143617852468</v>
      </c>
      <c r="F21" s="220">
        <v>1040460.1348671162</v>
      </c>
      <c r="G21" s="220">
        <v>4480</v>
      </c>
      <c r="H21" s="221">
        <v>999378</v>
      </c>
    </row>
    <row r="22" spans="1:8" ht="12.75">
      <c r="A22" s="206">
        <v>1998</v>
      </c>
      <c r="B22" s="209">
        <v>60.1</v>
      </c>
      <c r="C22" s="218">
        <v>598.9850249584027</v>
      </c>
      <c r="D22" s="209">
        <v>3599.9</v>
      </c>
      <c r="E22" s="222">
        <v>33.47637421417668</v>
      </c>
      <c r="F22" s="223">
        <v>1205115.995336146</v>
      </c>
      <c r="G22" s="223">
        <v>4716</v>
      </c>
      <c r="H22" s="72">
        <v>865128</v>
      </c>
    </row>
    <row r="23" spans="1:8" ht="12.75">
      <c r="A23" s="206">
        <v>1999</v>
      </c>
      <c r="B23" s="209">
        <v>63.4</v>
      </c>
      <c r="C23" s="218">
        <f>D23/B23*10</f>
        <v>611.1514195583596</v>
      </c>
      <c r="D23" s="209">
        <v>3874.7</v>
      </c>
      <c r="E23" s="222">
        <v>32.100056495137814</v>
      </c>
      <c r="F23" s="223">
        <f>D23*E23*10</f>
        <v>1243780.8890171049</v>
      </c>
      <c r="G23" s="223">
        <v>19596</v>
      </c>
      <c r="H23" s="72">
        <v>958429</v>
      </c>
    </row>
    <row r="24" spans="1:8" ht="12.75">
      <c r="A24" s="206">
        <v>2000</v>
      </c>
      <c r="B24" s="209">
        <v>62.3</v>
      </c>
      <c r="C24" s="218">
        <f>D24/B24*10</f>
        <v>604.5425361155699</v>
      </c>
      <c r="D24" s="209">
        <v>3766.3</v>
      </c>
      <c r="E24" s="222">
        <v>43.24282091041314</v>
      </c>
      <c r="F24" s="223">
        <f>D24*E24*10</f>
        <v>1628654.36394889</v>
      </c>
      <c r="G24" s="223">
        <v>10441.102</v>
      </c>
      <c r="H24" s="72">
        <v>891755.71</v>
      </c>
    </row>
    <row r="25" spans="1:8" ht="12.75">
      <c r="A25" s="206">
        <v>2001</v>
      </c>
      <c r="B25" s="209">
        <v>63.03</v>
      </c>
      <c r="C25" s="218">
        <f>D25/B25*10</f>
        <v>630.1270823417419</v>
      </c>
      <c r="D25" s="209">
        <v>3971.691</v>
      </c>
      <c r="E25" s="222">
        <v>33.61</v>
      </c>
      <c r="F25" s="223">
        <f>D25*E25*10</f>
        <v>1334885.3451</v>
      </c>
      <c r="G25" s="223">
        <v>35444.776</v>
      </c>
      <c r="H25" s="72">
        <v>1041117.228</v>
      </c>
    </row>
    <row r="26" spans="1:8" ht="13.5" thickBot="1">
      <c r="A26" s="211" t="s">
        <v>22</v>
      </c>
      <c r="B26" s="212">
        <v>59.5</v>
      </c>
      <c r="C26" s="224">
        <f>D26/B26*10</f>
        <v>651.8319327731092</v>
      </c>
      <c r="D26" s="212">
        <v>3878.4</v>
      </c>
      <c r="E26" s="225">
        <v>45.97</v>
      </c>
      <c r="F26" s="74">
        <f>D26*E26*10</f>
        <v>1782900.48</v>
      </c>
      <c r="G26" s="74"/>
      <c r="H26" s="75"/>
    </row>
    <row r="27" spans="1:8" ht="12.75">
      <c r="A27" s="226" t="s">
        <v>21</v>
      </c>
      <c r="B27" s="92"/>
      <c r="C27" s="227"/>
      <c r="D27" s="228"/>
      <c r="E27" s="229"/>
      <c r="F27" s="230"/>
      <c r="G27" s="92"/>
      <c r="H27" s="92"/>
    </row>
    <row r="28" spans="1:8" ht="12.75">
      <c r="A28" s="226"/>
      <c r="B28" s="92"/>
      <c r="C28" s="227"/>
      <c r="D28" s="228"/>
      <c r="E28" s="229"/>
      <c r="F28" s="230"/>
      <c r="G28" s="92"/>
      <c r="H28" s="92"/>
    </row>
    <row r="29" spans="1:8" ht="12.75">
      <c r="A29" s="226"/>
      <c r="B29" s="92"/>
      <c r="C29" s="227"/>
      <c r="D29" s="228"/>
      <c r="E29" s="229"/>
      <c r="F29" s="230"/>
      <c r="G29" s="92"/>
      <c r="H29" s="92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I2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76"/>
    </row>
    <row r="2" s="78" customFormat="1" ht="14.25"/>
    <row r="3" spans="1:7" ht="15">
      <c r="A3" s="320" t="s">
        <v>350</v>
      </c>
      <c r="B3" s="320"/>
      <c r="C3" s="320"/>
      <c r="D3" s="320"/>
      <c r="E3" s="320"/>
      <c r="F3" s="320"/>
      <c r="G3" s="320"/>
    </row>
    <row r="4" spans="1:9" ht="12.75">
      <c r="A4" s="166"/>
      <c r="B4" s="82"/>
      <c r="C4" s="82"/>
      <c r="D4" s="82"/>
      <c r="E4" s="82"/>
      <c r="F4" s="82"/>
      <c r="G4" s="82"/>
      <c r="H4" s="202"/>
      <c r="I4" s="202"/>
    </row>
    <row r="5" spans="2:7" ht="12.75">
      <c r="B5" s="81" t="s">
        <v>47</v>
      </c>
      <c r="C5" s="82"/>
      <c r="D5" s="81" t="s">
        <v>48</v>
      </c>
      <c r="E5" s="82"/>
      <c r="F5" s="81" t="s">
        <v>49</v>
      </c>
      <c r="G5" s="82"/>
    </row>
    <row r="6" spans="1:7" ht="12.75">
      <c r="A6" s="104" t="s">
        <v>5</v>
      </c>
      <c r="B6" s="85" t="s">
        <v>2</v>
      </c>
      <c r="C6" s="85" t="s">
        <v>3</v>
      </c>
      <c r="D6" s="85" t="s">
        <v>2</v>
      </c>
      <c r="E6" s="85" t="s">
        <v>3</v>
      </c>
      <c r="F6" s="85" t="s">
        <v>2</v>
      </c>
      <c r="G6" s="85" t="s">
        <v>3</v>
      </c>
    </row>
    <row r="7" spans="1:7" ht="13.5" thickBot="1">
      <c r="A7" s="92"/>
      <c r="B7" s="85" t="s">
        <v>6</v>
      </c>
      <c r="C7" s="85" t="s">
        <v>7</v>
      </c>
      <c r="D7" s="85" t="s">
        <v>6</v>
      </c>
      <c r="E7" s="85" t="s">
        <v>7</v>
      </c>
      <c r="F7" s="85" t="s">
        <v>6</v>
      </c>
      <c r="G7" s="85" t="s">
        <v>7</v>
      </c>
    </row>
    <row r="8" spans="1:7" ht="12.75">
      <c r="A8" s="203">
        <v>1985</v>
      </c>
      <c r="B8" s="204">
        <v>6.2</v>
      </c>
      <c r="C8" s="204">
        <v>329.5</v>
      </c>
      <c r="D8" s="204">
        <v>44.5</v>
      </c>
      <c r="E8" s="204">
        <v>1545.8</v>
      </c>
      <c r="F8" s="204">
        <v>10</v>
      </c>
      <c r="G8" s="205">
        <v>553.7</v>
      </c>
    </row>
    <row r="9" spans="1:7" ht="12.75">
      <c r="A9" s="206">
        <v>1986</v>
      </c>
      <c r="B9" s="207">
        <v>6.2</v>
      </c>
      <c r="C9" s="207">
        <v>514.8</v>
      </c>
      <c r="D9" s="207">
        <v>41.6</v>
      </c>
      <c r="E9" s="207">
        <v>1362</v>
      </c>
      <c r="F9" s="207">
        <v>9.3</v>
      </c>
      <c r="G9" s="208">
        <v>522.8</v>
      </c>
    </row>
    <row r="10" spans="1:7" ht="12.75">
      <c r="A10" s="206">
        <v>1987</v>
      </c>
      <c r="B10" s="207">
        <v>7.4</v>
      </c>
      <c r="C10" s="207">
        <v>453.1</v>
      </c>
      <c r="D10" s="207">
        <v>40.2</v>
      </c>
      <c r="E10" s="207">
        <v>1451.4</v>
      </c>
      <c r="F10" s="207">
        <v>8.6</v>
      </c>
      <c r="G10" s="208">
        <v>542.7</v>
      </c>
    </row>
    <row r="11" spans="1:7" ht="12.75">
      <c r="A11" s="206">
        <v>1988</v>
      </c>
      <c r="B11" s="207">
        <v>5.8</v>
      </c>
      <c r="C11" s="207">
        <v>447.8</v>
      </c>
      <c r="D11" s="207">
        <v>42.5</v>
      </c>
      <c r="E11" s="207">
        <v>1467.8</v>
      </c>
      <c r="F11" s="207">
        <v>12.1</v>
      </c>
      <c r="G11" s="208">
        <v>665.8</v>
      </c>
    </row>
    <row r="12" spans="1:7" ht="12.75">
      <c r="A12" s="206">
        <v>1989</v>
      </c>
      <c r="B12" s="207">
        <v>6.5</v>
      </c>
      <c r="C12" s="207">
        <v>480.6</v>
      </c>
      <c r="D12" s="207">
        <v>42.4</v>
      </c>
      <c r="E12" s="207">
        <v>1718.1</v>
      </c>
      <c r="F12" s="207">
        <v>12.1</v>
      </c>
      <c r="G12" s="208">
        <v>765.1</v>
      </c>
    </row>
    <row r="13" spans="1:7" ht="12.75">
      <c r="A13" s="206">
        <v>1990</v>
      </c>
      <c r="B13" s="207">
        <v>8.2</v>
      </c>
      <c r="C13" s="207">
        <v>541.9</v>
      </c>
      <c r="D13" s="207">
        <v>50</v>
      </c>
      <c r="E13" s="207">
        <v>1918.6</v>
      </c>
      <c r="F13" s="207">
        <v>11.9</v>
      </c>
      <c r="G13" s="208">
        <v>709.8</v>
      </c>
    </row>
    <row r="14" spans="1:7" ht="12.75">
      <c r="A14" s="206">
        <v>1991</v>
      </c>
      <c r="B14" s="207">
        <v>6.1</v>
      </c>
      <c r="C14" s="207">
        <v>481.6</v>
      </c>
      <c r="D14" s="207">
        <v>43.8</v>
      </c>
      <c r="E14" s="207">
        <v>1623.4</v>
      </c>
      <c r="F14" s="207">
        <v>9.9</v>
      </c>
      <c r="G14" s="208">
        <v>560.3</v>
      </c>
    </row>
    <row r="15" spans="1:7" ht="12.75">
      <c r="A15" s="206">
        <v>1992</v>
      </c>
      <c r="B15" s="207">
        <v>8.3</v>
      </c>
      <c r="C15" s="207">
        <v>667.2</v>
      </c>
      <c r="D15" s="207">
        <v>40</v>
      </c>
      <c r="E15" s="207">
        <v>1554.4</v>
      </c>
      <c r="F15" s="207">
        <v>7.6</v>
      </c>
      <c r="G15" s="208">
        <v>426.2</v>
      </c>
    </row>
    <row r="16" spans="1:7" ht="12.75">
      <c r="A16" s="206">
        <v>1993</v>
      </c>
      <c r="B16" s="207">
        <v>8.4</v>
      </c>
      <c r="C16" s="207">
        <v>673.3</v>
      </c>
      <c r="D16" s="207">
        <v>40.8</v>
      </c>
      <c r="E16" s="207">
        <v>1626.1</v>
      </c>
      <c r="F16" s="207">
        <v>7.9</v>
      </c>
      <c r="G16" s="208">
        <v>506.4</v>
      </c>
    </row>
    <row r="17" spans="1:7" ht="12.75">
      <c r="A17" s="206">
        <v>1994</v>
      </c>
      <c r="B17" s="207">
        <v>9.4</v>
      </c>
      <c r="C17" s="207">
        <v>758.1</v>
      </c>
      <c r="D17" s="207">
        <v>42.9</v>
      </c>
      <c r="E17" s="207">
        <v>1791.1</v>
      </c>
      <c r="F17" s="207">
        <v>7.9</v>
      </c>
      <c r="G17" s="208">
        <v>559.6</v>
      </c>
    </row>
    <row r="18" spans="1:7" ht="12.75">
      <c r="A18" s="206">
        <v>1995</v>
      </c>
      <c r="B18" s="207">
        <v>7</v>
      </c>
      <c r="C18" s="207">
        <v>553</v>
      </c>
      <c r="D18" s="207">
        <v>38.2</v>
      </c>
      <c r="E18" s="207">
        <v>1487.3</v>
      </c>
      <c r="F18" s="207">
        <v>10.1</v>
      </c>
      <c r="G18" s="208">
        <v>800.9</v>
      </c>
    </row>
    <row r="19" spans="1:7" ht="12.75">
      <c r="A19" s="206">
        <v>1996</v>
      </c>
      <c r="B19" s="207">
        <v>7.5</v>
      </c>
      <c r="C19" s="207">
        <v>601.2</v>
      </c>
      <c r="D19" s="207">
        <v>38.4</v>
      </c>
      <c r="E19" s="207">
        <v>1836.6</v>
      </c>
      <c r="F19" s="207">
        <v>10.9</v>
      </c>
      <c r="G19" s="208">
        <v>888.6</v>
      </c>
    </row>
    <row r="20" spans="1:7" ht="12.75">
      <c r="A20" s="206">
        <v>1997</v>
      </c>
      <c r="B20" s="207">
        <v>7.6</v>
      </c>
      <c r="C20" s="207">
        <v>673.8</v>
      </c>
      <c r="D20" s="207">
        <v>38.2</v>
      </c>
      <c r="E20" s="207">
        <v>1698.3</v>
      </c>
      <c r="F20" s="207">
        <v>11.9</v>
      </c>
      <c r="G20" s="208">
        <v>988.1</v>
      </c>
    </row>
    <row r="21" spans="1:7" ht="12.75">
      <c r="A21" s="206">
        <v>1998</v>
      </c>
      <c r="B21" s="209">
        <v>7.7</v>
      </c>
      <c r="C21" s="209">
        <v>632.7</v>
      </c>
      <c r="D21" s="209">
        <v>40.4</v>
      </c>
      <c r="E21" s="209">
        <v>2002.39</v>
      </c>
      <c r="F21" s="209">
        <v>12.1</v>
      </c>
      <c r="G21" s="210">
        <v>964.8</v>
      </c>
    </row>
    <row r="22" spans="1:7" ht="12.75">
      <c r="A22" s="206">
        <v>1999</v>
      </c>
      <c r="B22" s="209">
        <v>7.9</v>
      </c>
      <c r="C22" s="209">
        <v>635.5</v>
      </c>
      <c r="D22" s="209">
        <v>43.1</v>
      </c>
      <c r="E22" s="209">
        <v>2236.3</v>
      </c>
      <c r="F22" s="209">
        <v>12.4</v>
      </c>
      <c r="G22" s="210">
        <v>1003</v>
      </c>
    </row>
    <row r="23" spans="1:7" ht="12.75">
      <c r="A23" s="206">
        <v>2000</v>
      </c>
      <c r="B23" s="209">
        <v>12</v>
      </c>
      <c r="C23" s="209">
        <v>1023.2</v>
      </c>
      <c r="D23" s="209">
        <v>41.5</v>
      </c>
      <c r="E23" s="209">
        <v>2116.6</v>
      </c>
      <c r="F23" s="209">
        <v>8.7</v>
      </c>
      <c r="G23" s="210">
        <v>627</v>
      </c>
    </row>
    <row r="24" spans="1:7" ht="13.5" thickBot="1">
      <c r="A24" s="211">
        <v>2001</v>
      </c>
      <c r="B24" s="212">
        <v>11.766</v>
      </c>
      <c r="C24" s="212">
        <v>1002.038</v>
      </c>
      <c r="D24" s="212">
        <v>42.377</v>
      </c>
      <c r="E24" s="212">
        <v>2306.713</v>
      </c>
      <c r="F24" s="212">
        <v>8.887</v>
      </c>
      <c r="G24" s="213">
        <v>662.94</v>
      </c>
    </row>
  </sheetData>
  <mergeCells count="2">
    <mergeCell ref="A3:G3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7433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318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44</v>
      </c>
      <c r="C8" s="89">
        <v>60</v>
      </c>
      <c r="D8" s="125">
        <v>16</v>
      </c>
      <c r="E8" s="90">
        <v>120</v>
      </c>
      <c r="F8" s="89">
        <v>16000</v>
      </c>
      <c r="G8" s="89">
        <v>22000</v>
      </c>
      <c r="H8" s="125">
        <v>30000</v>
      </c>
      <c r="I8" s="89">
        <v>2504</v>
      </c>
      <c r="J8" s="91"/>
      <c r="K8" s="91"/>
    </row>
    <row r="9" spans="1:11" ht="12.75">
      <c r="A9" s="92" t="s">
        <v>235</v>
      </c>
      <c r="B9" s="59">
        <v>31</v>
      </c>
      <c r="C9" s="59">
        <v>9</v>
      </c>
      <c r="D9" s="95">
        <v>6</v>
      </c>
      <c r="E9" s="61">
        <v>46</v>
      </c>
      <c r="F9" s="59">
        <v>12000</v>
      </c>
      <c r="G9" s="59">
        <v>18000</v>
      </c>
      <c r="H9" s="95">
        <v>40000</v>
      </c>
      <c r="I9" s="59">
        <v>774</v>
      </c>
      <c r="J9" s="91"/>
      <c r="K9" s="91"/>
    </row>
    <row r="10" spans="1:11" ht="12.75">
      <c r="A10" s="92" t="s">
        <v>236</v>
      </c>
      <c r="B10" s="61" t="s">
        <v>20</v>
      </c>
      <c r="C10" s="61">
        <v>137</v>
      </c>
      <c r="D10" s="95">
        <v>3</v>
      </c>
      <c r="E10" s="61">
        <v>140</v>
      </c>
      <c r="F10" s="59">
        <v>12000</v>
      </c>
      <c r="G10" s="59">
        <v>18000</v>
      </c>
      <c r="H10" s="95">
        <v>40000</v>
      </c>
      <c r="I10" s="61">
        <v>2586</v>
      </c>
      <c r="J10" s="91"/>
      <c r="K10" s="91"/>
    </row>
    <row r="11" spans="1:11" ht="12.75">
      <c r="A11" s="92" t="s">
        <v>237</v>
      </c>
      <c r="B11" s="59">
        <v>10</v>
      </c>
      <c r="C11" s="59">
        <v>160</v>
      </c>
      <c r="D11" s="95">
        <v>180</v>
      </c>
      <c r="E11" s="61">
        <v>350</v>
      </c>
      <c r="F11" s="59">
        <v>16000</v>
      </c>
      <c r="G11" s="59">
        <v>22000</v>
      </c>
      <c r="H11" s="95">
        <v>30000</v>
      </c>
      <c r="I11" s="59">
        <v>9080</v>
      </c>
      <c r="J11" s="91"/>
      <c r="K11" s="91"/>
    </row>
    <row r="12" spans="1:11" ht="12.75">
      <c r="A12" s="93" t="s">
        <v>238</v>
      </c>
      <c r="B12" s="60">
        <v>85</v>
      </c>
      <c r="C12" s="60">
        <v>366</v>
      </c>
      <c r="D12" s="96">
        <v>205</v>
      </c>
      <c r="E12" s="60">
        <v>656</v>
      </c>
      <c r="F12" s="58">
        <v>14541</v>
      </c>
      <c r="G12" s="58">
        <v>20404</v>
      </c>
      <c r="H12" s="96">
        <v>30439</v>
      </c>
      <c r="I12" s="60">
        <v>14944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20</v>
      </c>
      <c r="C14" s="96">
        <v>40</v>
      </c>
      <c r="D14" s="96">
        <v>30</v>
      </c>
      <c r="E14" s="60">
        <v>90</v>
      </c>
      <c r="F14" s="58">
        <v>15000</v>
      </c>
      <c r="G14" s="96">
        <v>30000</v>
      </c>
      <c r="H14" s="96">
        <v>60000</v>
      </c>
      <c r="I14" s="58">
        <v>3300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107</v>
      </c>
      <c r="C16" s="60" t="s">
        <v>20</v>
      </c>
      <c r="D16" s="96">
        <v>20</v>
      </c>
      <c r="E16" s="60">
        <v>127</v>
      </c>
      <c r="F16" s="58">
        <v>14532</v>
      </c>
      <c r="G16" s="58" t="s">
        <v>20</v>
      </c>
      <c r="H16" s="96">
        <v>80000</v>
      </c>
      <c r="I16" s="60">
        <v>3155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45</v>
      </c>
      <c r="D18" s="95">
        <v>10</v>
      </c>
      <c r="E18" s="61">
        <v>55</v>
      </c>
      <c r="F18" s="59" t="s">
        <v>20</v>
      </c>
      <c r="G18" s="59">
        <v>27500</v>
      </c>
      <c r="H18" s="95">
        <v>50000</v>
      </c>
      <c r="I18" s="59">
        <v>1738</v>
      </c>
      <c r="J18" s="91"/>
      <c r="K18" s="91"/>
    </row>
    <row r="19" spans="1:11" ht="12.75">
      <c r="A19" s="92" t="s">
        <v>242</v>
      </c>
      <c r="B19" s="59">
        <v>35</v>
      </c>
      <c r="C19" s="95">
        <v>20</v>
      </c>
      <c r="D19" s="95">
        <v>12</v>
      </c>
      <c r="E19" s="61">
        <v>67</v>
      </c>
      <c r="F19" s="59">
        <v>14000</v>
      </c>
      <c r="G19" s="95">
        <v>32500</v>
      </c>
      <c r="H19" s="95">
        <v>52500</v>
      </c>
      <c r="I19" s="59">
        <v>1770</v>
      </c>
      <c r="J19" s="91"/>
      <c r="K19" s="91"/>
    </row>
    <row r="20" spans="1:11" ht="12.75">
      <c r="A20" s="92" t="s">
        <v>243</v>
      </c>
      <c r="B20" s="59">
        <v>67</v>
      </c>
      <c r="C20" s="59">
        <v>51</v>
      </c>
      <c r="D20" s="95">
        <v>40</v>
      </c>
      <c r="E20" s="61">
        <v>158</v>
      </c>
      <c r="F20" s="59">
        <v>15000</v>
      </c>
      <c r="G20" s="59">
        <v>32000</v>
      </c>
      <c r="H20" s="95">
        <v>52000</v>
      </c>
      <c r="I20" s="59">
        <v>4717</v>
      </c>
      <c r="J20" s="91"/>
      <c r="K20" s="91"/>
    </row>
    <row r="21" spans="1:11" ht="12.75">
      <c r="A21" s="93" t="s">
        <v>340</v>
      </c>
      <c r="B21" s="60">
        <v>102</v>
      </c>
      <c r="C21" s="60">
        <v>116</v>
      </c>
      <c r="D21" s="96">
        <v>62</v>
      </c>
      <c r="E21" s="60">
        <v>280</v>
      </c>
      <c r="F21" s="58">
        <v>14657</v>
      </c>
      <c r="G21" s="58">
        <v>30341</v>
      </c>
      <c r="H21" s="96">
        <v>51774</v>
      </c>
      <c r="I21" s="60">
        <v>8225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2330</v>
      </c>
      <c r="D23" s="96">
        <v>33</v>
      </c>
      <c r="E23" s="60">
        <v>2363</v>
      </c>
      <c r="F23" s="60" t="s">
        <v>20</v>
      </c>
      <c r="G23" s="58">
        <v>68296</v>
      </c>
      <c r="H23" s="96">
        <v>100000</v>
      </c>
      <c r="I23" s="58">
        <v>162430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468</v>
      </c>
      <c r="D25" s="96">
        <v>6</v>
      </c>
      <c r="E25" s="60">
        <v>474</v>
      </c>
      <c r="F25" s="60" t="s">
        <v>20</v>
      </c>
      <c r="G25" s="58">
        <v>63000</v>
      </c>
      <c r="H25" s="96">
        <v>125000</v>
      </c>
      <c r="I25" s="58">
        <v>30234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>
        <v>25</v>
      </c>
      <c r="D27" s="61" t="s">
        <v>20</v>
      </c>
      <c r="E27" s="61">
        <v>25</v>
      </c>
      <c r="F27" s="61" t="s">
        <v>20</v>
      </c>
      <c r="G27" s="59">
        <v>79560</v>
      </c>
      <c r="H27" s="61" t="s">
        <v>20</v>
      </c>
      <c r="I27" s="61">
        <v>1989</v>
      </c>
      <c r="J27" s="91"/>
      <c r="K27" s="91"/>
    </row>
    <row r="28" spans="1:11" ht="12.75">
      <c r="A28" s="92" t="s">
        <v>247</v>
      </c>
      <c r="B28" s="61" t="s">
        <v>20</v>
      </c>
      <c r="C28" s="61">
        <v>13</v>
      </c>
      <c r="D28" s="61" t="s">
        <v>20</v>
      </c>
      <c r="E28" s="61">
        <v>13</v>
      </c>
      <c r="F28" s="61" t="s">
        <v>20</v>
      </c>
      <c r="G28" s="59">
        <v>34000</v>
      </c>
      <c r="H28" s="61" t="s">
        <v>20</v>
      </c>
      <c r="I28" s="61">
        <v>442</v>
      </c>
      <c r="J28" s="91"/>
      <c r="K28" s="91"/>
    </row>
    <row r="29" spans="1:11" ht="12.75">
      <c r="A29" s="92" t="s">
        <v>248</v>
      </c>
      <c r="B29" s="61" t="s">
        <v>20</v>
      </c>
      <c r="C29" s="59">
        <v>2221</v>
      </c>
      <c r="D29" s="61" t="s">
        <v>20</v>
      </c>
      <c r="E29" s="61">
        <v>2221</v>
      </c>
      <c r="F29" s="61" t="s">
        <v>20</v>
      </c>
      <c r="G29" s="59">
        <v>65000</v>
      </c>
      <c r="H29" s="61" t="s">
        <v>20</v>
      </c>
      <c r="I29" s="59">
        <v>144365</v>
      </c>
      <c r="J29" s="91"/>
      <c r="K29" s="91"/>
    </row>
    <row r="30" spans="1:11" ht="12.75">
      <c r="A30" s="93" t="s">
        <v>341</v>
      </c>
      <c r="B30" s="60" t="s">
        <v>20</v>
      </c>
      <c r="C30" s="60">
        <v>2259</v>
      </c>
      <c r="D30" s="60" t="s">
        <v>20</v>
      </c>
      <c r="E30" s="60">
        <v>2259</v>
      </c>
      <c r="F30" s="60" t="s">
        <v>20</v>
      </c>
      <c r="G30" s="58">
        <v>64983</v>
      </c>
      <c r="H30" s="60" t="s">
        <v>20</v>
      </c>
      <c r="I30" s="60">
        <v>146796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58</v>
      </c>
      <c r="C32" s="94">
        <v>665</v>
      </c>
      <c r="D32" s="95">
        <v>182</v>
      </c>
      <c r="E32" s="61">
        <v>905</v>
      </c>
      <c r="F32" s="94">
        <v>7353</v>
      </c>
      <c r="G32" s="94">
        <v>41223</v>
      </c>
      <c r="H32" s="95">
        <v>83054</v>
      </c>
      <c r="I32" s="59">
        <v>42956</v>
      </c>
      <c r="J32" s="91"/>
      <c r="K32" s="91"/>
    </row>
    <row r="33" spans="1:11" ht="12.75">
      <c r="A33" s="92" t="s">
        <v>250</v>
      </c>
      <c r="B33" s="94">
        <v>3</v>
      </c>
      <c r="C33" s="94">
        <v>145</v>
      </c>
      <c r="D33" s="95">
        <v>12</v>
      </c>
      <c r="E33" s="61">
        <v>160</v>
      </c>
      <c r="F33" s="94">
        <v>12000</v>
      </c>
      <c r="G33" s="94">
        <v>34848</v>
      </c>
      <c r="H33" s="95">
        <v>55333</v>
      </c>
      <c r="I33" s="59">
        <v>5753</v>
      </c>
      <c r="J33" s="91"/>
      <c r="K33" s="91"/>
    </row>
    <row r="34" spans="1:11" ht="12.75">
      <c r="A34" s="92" t="s">
        <v>251</v>
      </c>
      <c r="B34" s="94" t="s">
        <v>20</v>
      </c>
      <c r="C34" s="94">
        <v>407</v>
      </c>
      <c r="D34" s="61" t="s">
        <v>20</v>
      </c>
      <c r="E34" s="61">
        <v>407</v>
      </c>
      <c r="F34" s="94" t="s">
        <v>20</v>
      </c>
      <c r="G34" s="94">
        <v>37165</v>
      </c>
      <c r="H34" s="61" t="s">
        <v>20</v>
      </c>
      <c r="I34" s="59">
        <v>15126</v>
      </c>
      <c r="J34" s="91"/>
      <c r="K34" s="91"/>
    </row>
    <row r="35" spans="1:11" ht="12.75">
      <c r="A35" s="92" t="s">
        <v>252</v>
      </c>
      <c r="B35" s="94">
        <v>30</v>
      </c>
      <c r="C35" s="94">
        <v>1686</v>
      </c>
      <c r="D35" s="95">
        <v>10</v>
      </c>
      <c r="E35" s="61">
        <v>1726</v>
      </c>
      <c r="F35" s="94">
        <v>9533</v>
      </c>
      <c r="G35" s="94">
        <v>37685</v>
      </c>
      <c r="H35" s="95">
        <v>75600</v>
      </c>
      <c r="I35" s="59">
        <v>64579</v>
      </c>
      <c r="J35" s="91"/>
      <c r="K35" s="91"/>
    </row>
    <row r="36" spans="1:11" ht="12.75">
      <c r="A36" s="93" t="s">
        <v>253</v>
      </c>
      <c r="B36" s="60">
        <v>91</v>
      </c>
      <c r="C36" s="60">
        <v>2903</v>
      </c>
      <c r="D36" s="96">
        <v>204</v>
      </c>
      <c r="E36" s="60">
        <v>3198</v>
      </c>
      <c r="F36" s="58">
        <v>8225</v>
      </c>
      <c r="G36" s="58">
        <v>38281</v>
      </c>
      <c r="H36" s="96">
        <v>81058</v>
      </c>
      <c r="I36" s="60">
        <v>128414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66</v>
      </c>
      <c r="C38" s="58">
        <v>816</v>
      </c>
      <c r="D38" s="96">
        <v>439</v>
      </c>
      <c r="E38" s="60">
        <v>1321</v>
      </c>
      <c r="F38" s="58">
        <v>16000</v>
      </c>
      <c r="G38" s="58">
        <v>45500</v>
      </c>
      <c r="H38" s="96">
        <v>80000</v>
      </c>
      <c r="I38" s="58">
        <v>73304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97</v>
      </c>
      <c r="D40" s="61" t="s">
        <v>20</v>
      </c>
      <c r="E40" s="61">
        <v>97</v>
      </c>
      <c r="F40" s="61" t="s">
        <v>20</v>
      </c>
      <c r="G40" s="59">
        <v>23200</v>
      </c>
      <c r="H40" s="61" t="s">
        <v>20</v>
      </c>
      <c r="I40" s="59">
        <v>2250</v>
      </c>
      <c r="J40" s="91"/>
      <c r="K40" s="91"/>
    </row>
    <row r="41" spans="1:11" ht="12.75">
      <c r="A41" s="92" t="s">
        <v>256</v>
      </c>
      <c r="B41" s="59" t="s">
        <v>20</v>
      </c>
      <c r="C41" s="59">
        <v>41</v>
      </c>
      <c r="D41" s="95">
        <v>6</v>
      </c>
      <c r="E41" s="61">
        <v>47</v>
      </c>
      <c r="F41" s="59" t="s">
        <v>20</v>
      </c>
      <c r="G41" s="59">
        <v>25000</v>
      </c>
      <c r="H41" s="95">
        <v>35000</v>
      </c>
      <c r="I41" s="59">
        <v>1235</v>
      </c>
      <c r="J41" s="91"/>
      <c r="K41" s="91"/>
    </row>
    <row r="42" spans="1:11" ht="12.75">
      <c r="A42" s="92" t="s">
        <v>257</v>
      </c>
      <c r="B42" s="59" t="s">
        <v>20</v>
      </c>
      <c r="C42" s="59">
        <v>202</v>
      </c>
      <c r="D42" s="95">
        <v>5</v>
      </c>
      <c r="E42" s="61">
        <v>207</v>
      </c>
      <c r="F42" s="59" t="s">
        <v>20</v>
      </c>
      <c r="G42" s="59">
        <v>24800</v>
      </c>
      <c r="H42" s="95">
        <v>36000</v>
      </c>
      <c r="I42" s="59">
        <v>5190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95">
        <v>9</v>
      </c>
      <c r="E43" s="61">
        <v>9</v>
      </c>
      <c r="F43" s="61" t="s">
        <v>20</v>
      </c>
      <c r="G43" s="59" t="s">
        <v>20</v>
      </c>
      <c r="H43" s="95">
        <v>90000</v>
      </c>
      <c r="I43" s="59">
        <v>810</v>
      </c>
      <c r="J43" s="91"/>
      <c r="K43" s="91"/>
    </row>
    <row r="44" spans="1:11" ht="12.75">
      <c r="A44" s="92" t="s">
        <v>259</v>
      </c>
      <c r="B44" s="59">
        <v>1</v>
      </c>
      <c r="C44" s="59">
        <v>54</v>
      </c>
      <c r="D44" s="95">
        <v>4</v>
      </c>
      <c r="E44" s="61">
        <v>59</v>
      </c>
      <c r="F44" s="59">
        <v>8000</v>
      </c>
      <c r="G44" s="59">
        <v>20000</v>
      </c>
      <c r="H44" s="95">
        <v>20000</v>
      </c>
      <c r="I44" s="59">
        <v>1168</v>
      </c>
      <c r="J44" s="91"/>
      <c r="K44" s="91"/>
    </row>
    <row r="45" spans="1:11" ht="12.75">
      <c r="A45" s="92" t="s">
        <v>260</v>
      </c>
      <c r="B45" s="61" t="s">
        <v>20</v>
      </c>
      <c r="C45" s="59">
        <v>6</v>
      </c>
      <c r="D45" s="95">
        <v>1</v>
      </c>
      <c r="E45" s="61">
        <v>7</v>
      </c>
      <c r="F45" s="61" t="s">
        <v>20</v>
      </c>
      <c r="G45" s="59">
        <v>30000</v>
      </c>
      <c r="H45" s="95">
        <v>50000</v>
      </c>
      <c r="I45" s="59">
        <v>230</v>
      </c>
      <c r="J45" s="91"/>
      <c r="K45" s="91"/>
    </row>
    <row r="46" spans="1:11" ht="12.75">
      <c r="A46" s="92" t="s">
        <v>261</v>
      </c>
      <c r="B46" s="59" t="s">
        <v>20</v>
      </c>
      <c r="C46" s="59">
        <v>9</v>
      </c>
      <c r="D46" s="61" t="s">
        <v>20</v>
      </c>
      <c r="E46" s="61">
        <v>9</v>
      </c>
      <c r="F46" s="59" t="s">
        <v>20</v>
      </c>
      <c r="G46" s="59">
        <v>27000</v>
      </c>
      <c r="H46" s="61" t="s">
        <v>20</v>
      </c>
      <c r="I46" s="59">
        <v>243</v>
      </c>
      <c r="J46" s="91"/>
      <c r="K46" s="91"/>
    </row>
    <row r="47" spans="1:11" ht="12.75">
      <c r="A47" s="92" t="s">
        <v>262</v>
      </c>
      <c r="B47" s="61" t="s">
        <v>20</v>
      </c>
      <c r="C47" s="59">
        <v>40</v>
      </c>
      <c r="D47" s="95">
        <v>6</v>
      </c>
      <c r="E47" s="61">
        <v>46</v>
      </c>
      <c r="F47" s="61" t="s">
        <v>20</v>
      </c>
      <c r="G47" s="59">
        <v>32000</v>
      </c>
      <c r="H47" s="95">
        <v>98000</v>
      </c>
      <c r="I47" s="59">
        <v>1868</v>
      </c>
      <c r="J47" s="91"/>
      <c r="K47" s="91"/>
    </row>
    <row r="48" spans="1:11" ht="12.75">
      <c r="A48" s="92" t="s">
        <v>263</v>
      </c>
      <c r="B48" s="59" t="s">
        <v>20</v>
      </c>
      <c r="C48" s="59">
        <v>36</v>
      </c>
      <c r="D48" s="95">
        <v>2</v>
      </c>
      <c r="E48" s="61">
        <v>38</v>
      </c>
      <c r="F48" s="59" t="s">
        <v>20</v>
      </c>
      <c r="G48" s="59">
        <v>60000</v>
      </c>
      <c r="H48" s="95">
        <v>70000</v>
      </c>
      <c r="I48" s="59">
        <v>2300</v>
      </c>
      <c r="J48" s="91"/>
      <c r="K48" s="91"/>
    </row>
    <row r="49" spans="1:11" ht="12.75">
      <c r="A49" s="93" t="s">
        <v>342</v>
      </c>
      <c r="B49" s="60">
        <v>1</v>
      </c>
      <c r="C49" s="60">
        <v>485</v>
      </c>
      <c r="D49" s="96">
        <v>33</v>
      </c>
      <c r="E49" s="60">
        <v>519</v>
      </c>
      <c r="F49" s="58">
        <v>8000</v>
      </c>
      <c r="G49" s="58">
        <v>27274</v>
      </c>
      <c r="H49" s="96">
        <v>62364</v>
      </c>
      <c r="I49" s="60">
        <v>15294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132</v>
      </c>
      <c r="D51" s="60" t="s">
        <v>20</v>
      </c>
      <c r="E51" s="60">
        <v>132</v>
      </c>
      <c r="F51" s="60" t="s">
        <v>20</v>
      </c>
      <c r="G51" s="58">
        <v>40000</v>
      </c>
      <c r="H51" s="60" t="s">
        <v>20</v>
      </c>
      <c r="I51" s="58">
        <v>5280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95">
        <v>80</v>
      </c>
      <c r="C53" s="59">
        <v>563</v>
      </c>
      <c r="D53" s="61" t="s">
        <v>20</v>
      </c>
      <c r="E53" s="61">
        <v>643</v>
      </c>
      <c r="F53" s="95">
        <v>9000</v>
      </c>
      <c r="G53" s="59">
        <v>32000</v>
      </c>
      <c r="H53" s="61" t="s">
        <v>20</v>
      </c>
      <c r="I53" s="59">
        <v>18736</v>
      </c>
      <c r="J53" s="91"/>
      <c r="K53" s="91"/>
    </row>
    <row r="54" spans="1:11" ht="12.75">
      <c r="A54" s="92" t="s">
        <v>266</v>
      </c>
      <c r="B54" s="61" t="s">
        <v>20</v>
      </c>
      <c r="C54" s="59">
        <v>558</v>
      </c>
      <c r="D54" s="61" t="s">
        <v>20</v>
      </c>
      <c r="E54" s="61">
        <v>558</v>
      </c>
      <c r="F54" s="61" t="s">
        <v>20</v>
      </c>
      <c r="G54" s="59">
        <v>46595</v>
      </c>
      <c r="H54" s="61" t="s">
        <v>20</v>
      </c>
      <c r="I54" s="59">
        <v>26000</v>
      </c>
      <c r="J54" s="91"/>
      <c r="K54" s="91"/>
    </row>
    <row r="55" spans="1:11" ht="12.75">
      <c r="A55" s="92" t="s">
        <v>267</v>
      </c>
      <c r="B55" s="95">
        <v>44</v>
      </c>
      <c r="C55" s="59">
        <v>182</v>
      </c>
      <c r="D55" s="95">
        <v>1</v>
      </c>
      <c r="E55" s="61">
        <v>227</v>
      </c>
      <c r="F55" s="95">
        <v>3500</v>
      </c>
      <c r="G55" s="59">
        <v>27800</v>
      </c>
      <c r="H55" s="95">
        <v>59900</v>
      </c>
      <c r="I55" s="59">
        <v>5274</v>
      </c>
      <c r="J55" s="91"/>
      <c r="K55" s="91"/>
    </row>
    <row r="56" spans="1:11" ht="12.75">
      <c r="A56" s="92" t="s">
        <v>268</v>
      </c>
      <c r="B56" s="95">
        <v>3</v>
      </c>
      <c r="C56" s="59">
        <v>155</v>
      </c>
      <c r="D56" s="61" t="s">
        <v>20</v>
      </c>
      <c r="E56" s="61">
        <v>158</v>
      </c>
      <c r="F56" s="95">
        <v>3800</v>
      </c>
      <c r="G56" s="59">
        <v>25000</v>
      </c>
      <c r="H56" s="61" t="s">
        <v>20</v>
      </c>
      <c r="I56" s="59">
        <v>3886</v>
      </c>
      <c r="J56" s="91"/>
      <c r="K56" s="91"/>
    </row>
    <row r="57" spans="1:11" ht="12.75">
      <c r="A57" s="92" t="s">
        <v>269</v>
      </c>
      <c r="B57" s="61" t="s">
        <v>20</v>
      </c>
      <c r="C57" s="59">
        <v>1420</v>
      </c>
      <c r="D57" s="61" t="s">
        <v>20</v>
      </c>
      <c r="E57" s="61">
        <v>1420</v>
      </c>
      <c r="F57" s="61" t="s">
        <v>20</v>
      </c>
      <c r="G57" s="59">
        <v>57873</v>
      </c>
      <c r="H57" s="61" t="s">
        <v>20</v>
      </c>
      <c r="I57" s="59">
        <v>82180</v>
      </c>
      <c r="J57" s="91"/>
      <c r="K57" s="91"/>
    </row>
    <row r="58" spans="1:11" ht="12.75">
      <c r="A58" s="93" t="s">
        <v>270</v>
      </c>
      <c r="B58" s="96">
        <v>127</v>
      </c>
      <c r="C58" s="60">
        <v>2878</v>
      </c>
      <c r="D58" s="96">
        <v>1</v>
      </c>
      <c r="E58" s="60">
        <v>3006</v>
      </c>
      <c r="F58" s="96">
        <v>6972</v>
      </c>
      <c r="G58" s="58">
        <v>46953</v>
      </c>
      <c r="H58" s="96">
        <v>59900</v>
      </c>
      <c r="I58" s="60">
        <v>136076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95">
        <v>6</v>
      </c>
      <c r="C60" s="59">
        <v>420</v>
      </c>
      <c r="D60" s="59">
        <v>736</v>
      </c>
      <c r="E60" s="61">
        <v>1162</v>
      </c>
      <c r="F60" s="95">
        <v>12000</v>
      </c>
      <c r="G60" s="59">
        <v>89000</v>
      </c>
      <c r="H60" s="59">
        <v>152989</v>
      </c>
      <c r="I60" s="59">
        <v>150052</v>
      </c>
      <c r="J60" s="91"/>
      <c r="K60" s="91"/>
    </row>
    <row r="61" spans="1:11" ht="12.75">
      <c r="A61" s="92" t="s">
        <v>272</v>
      </c>
      <c r="B61" s="59">
        <v>64</v>
      </c>
      <c r="C61" s="59">
        <v>372</v>
      </c>
      <c r="D61" s="95">
        <v>322</v>
      </c>
      <c r="E61" s="61">
        <v>758</v>
      </c>
      <c r="F61" s="59">
        <v>12000</v>
      </c>
      <c r="G61" s="59">
        <v>41745</v>
      </c>
      <c r="H61" s="95">
        <v>56166</v>
      </c>
      <c r="I61" s="59">
        <v>34382</v>
      </c>
      <c r="J61" s="91"/>
      <c r="K61" s="91"/>
    </row>
    <row r="62" spans="1:11" ht="12.75">
      <c r="A62" s="92" t="s">
        <v>273</v>
      </c>
      <c r="B62" s="61" t="s">
        <v>20</v>
      </c>
      <c r="C62" s="59">
        <v>435</v>
      </c>
      <c r="D62" s="95">
        <v>50</v>
      </c>
      <c r="E62" s="61">
        <v>485</v>
      </c>
      <c r="F62" s="61" t="s">
        <v>20</v>
      </c>
      <c r="G62" s="59">
        <v>33450</v>
      </c>
      <c r="H62" s="95">
        <v>66000</v>
      </c>
      <c r="I62" s="59">
        <v>17850</v>
      </c>
      <c r="J62" s="91"/>
      <c r="K62" s="91"/>
    </row>
    <row r="63" spans="1:11" ht="12.75">
      <c r="A63" s="93" t="s">
        <v>274</v>
      </c>
      <c r="B63" s="60">
        <v>70</v>
      </c>
      <c r="C63" s="60">
        <v>1227</v>
      </c>
      <c r="D63" s="60">
        <v>1108</v>
      </c>
      <c r="E63" s="60">
        <v>2405</v>
      </c>
      <c r="F63" s="58">
        <v>12000</v>
      </c>
      <c r="G63" s="58">
        <v>54980</v>
      </c>
      <c r="H63" s="58">
        <v>120925</v>
      </c>
      <c r="I63" s="60">
        <v>202284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2759</v>
      </c>
      <c r="D65" s="96">
        <v>2391</v>
      </c>
      <c r="E65" s="60">
        <v>5150</v>
      </c>
      <c r="F65" s="60" t="s">
        <v>20</v>
      </c>
      <c r="G65" s="58">
        <v>33857</v>
      </c>
      <c r="H65" s="96">
        <v>66747</v>
      </c>
      <c r="I65" s="58">
        <v>253004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16400</v>
      </c>
      <c r="D67" s="95">
        <v>10</v>
      </c>
      <c r="E67" s="61">
        <v>16410</v>
      </c>
      <c r="F67" s="61" t="s">
        <v>20</v>
      </c>
      <c r="G67" s="59">
        <v>57073</v>
      </c>
      <c r="H67" s="95">
        <v>400000</v>
      </c>
      <c r="I67" s="59">
        <v>939997</v>
      </c>
      <c r="J67" s="91"/>
      <c r="K67" s="91"/>
    </row>
    <row r="68" spans="1:11" ht="12.75">
      <c r="A68" s="92" t="s">
        <v>277</v>
      </c>
      <c r="B68" s="61" t="s">
        <v>20</v>
      </c>
      <c r="C68" s="59">
        <v>3050</v>
      </c>
      <c r="D68" s="61" t="s">
        <v>20</v>
      </c>
      <c r="E68" s="61">
        <v>3050</v>
      </c>
      <c r="F68" s="61" t="s">
        <v>20</v>
      </c>
      <c r="G68" s="59">
        <v>49262</v>
      </c>
      <c r="H68" s="61" t="s">
        <v>20</v>
      </c>
      <c r="I68" s="59">
        <v>150250</v>
      </c>
      <c r="J68" s="91"/>
      <c r="K68" s="91"/>
    </row>
    <row r="69" spans="1:11" ht="12.75">
      <c r="A69" s="93" t="s">
        <v>278</v>
      </c>
      <c r="B69" s="60" t="s">
        <v>20</v>
      </c>
      <c r="C69" s="60">
        <v>19450</v>
      </c>
      <c r="D69" s="96">
        <v>10</v>
      </c>
      <c r="E69" s="60">
        <v>19460</v>
      </c>
      <c r="F69" s="60" t="s">
        <v>20</v>
      </c>
      <c r="G69" s="58">
        <v>55848</v>
      </c>
      <c r="H69" s="96">
        <v>400000</v>
      </c>
      <c r="I69" s="60">
        <v>1090247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950</v>
      </c>
      <c r="D71" s="59">
        <v>7250</v>
      </c>
      <c r="E71" s="61">
        <v>8200</v>
      </c>
      <c r="F71" s="61" t="s">
        <v>20</v>
      </c>
      <c r="G71" s="59">
        <v>67000</v>
      </c>
      <c r="H71" s="59">
        <v>95000</v>
      </c>
      <c r="I71" s="59">
        <v>752400</v>
      </c>
      <c r="J71" s="91"/>
      <c r="K71" s="91"/>
    </row>
    <row r="72" spans="1:11" ht="12.75">
      <c r="A72" s="92" t="s">
        <v>280</v>
      </c>
      <c r="B72" s="61" t="s">
        <v>20</v>
      </c>
      <c r="C72" s="59">
        <v>2780</v>
      </c>
      <c r="D72" s="95">
        <v>170</v>
      </c>
      <c r="E72" s="61">
        <v>2950</v>
      </c>
      <c r="F72" s="61" t="s">
        <v>20</v>
      </c>
      <c r="G72" s="59">
        <v>49850</v>
      </c>
      <c r="H72" s="95">
        <v>101725</v>
      </c>
      <c r="I72" s="59">
        <v>155876</v>
      </c>
      <c r="J72" s="91"/>
      <c r="K72" s="91"/>
    </row>
    <row r="73" spans="1:11" ht="12.75">
      <c r="A73" s="92" t="s">
        <v>281</v>
      </c>
      <c r="B73" s="59">
        <v>31</v>
      </c>
      <c r="C73" s="59">
        <v>342</v>
      </c>
      <c r="D73" s="61" t="s">
        <v>20</v>
      </c>
      <c r="E73" s="61">
        <v>373</v>
      </c>
      <c r="F73" s="59">
        <v>12500</v>
      </c>
      <c r="G73" s="59">
        <v>35000</v>
      </c>
      <c r="H73" s="61" t="s">
        <v>20</v>
      </c>
      <c r="I73" s="59">
        <v>12358</v>
      </c>
      <c r="J73" s="91"/>
      <c r="K73" s="91"/>
    </row>
    <row r="74" spans="1:11" ht="12.75">
      <c r="A74" s="92" t="s">
        <v>282</v>
      </c>
      <c r="B74" s="61" t="s">
        <v>20</v>
      </c>
      <c r="C74" s="59">
        <v>1400</v>
      </c>
      <c r="D74" s="95">
        <v>600</v>
      </c>
      <c r="E74" s="61">
        <v>2000</v>
      </c>
      <c r="F74" s="61" t="s">
        <v>20</v>
      </c>
      <c r="G74" s="59">
        <v>72400</v>
      </c>
      <c r="H74" s="95">
        <v>114417</v>
      </c>
      <c r="I74" s="59">
        <v>170010</v>
      </c>
      <c r="J74" s="91"/>
      <c r="K74" s="91"/>
    </row>
    <row r="75" spans="1:11" ht="12.75">
      <c r="A75" s="92" t="s">
        <v>283</v>
      </c>
      <c r="B75" s="59">
        <v>90</v>
      </c>
      <c r="C75" s="59">
        <v>253</v>
      </c>
      <c r="D75" s="95">
        <v>22</v>
      </c>
      <c r="E75" s="61">
        <v>365</v>
      </c>
      <c r="F75" s="59">
        <v>6500</v>
      </c>
      <c r="G75" s="59">
        <v>30000</v>
      </c>
      <c r="H75" s="95">
        <v>50000</v>
      </c>
      <c r="I75" s="59">
        <v>9275</v>
      </c>
      <c r="J75" s="91"/>
      <c r="K75" s="91"/>
    </row>
    <row r="76" spans="1:11" ht="12.75">
      <c r="A76" s="92" t="s">
        <v>284</v>
      </c>
      <c r="B76" s="59">
        <v>22</v>
      </c>
      <c r="C76" s="59">
        <v>455</v>
      </c>
      <c r="D76" s="61" t="s">
        <v>20</v>
      </c>
      <c r="E76" s="61">
        <v>477</v>
      </c>
      <c r="F76" s="59">
        <v>5500</v>
      </c>
      <c r="G76" s="59">
        <v>23200</v>
      </c>
      <c r="H76" s="61" t="s">
        <v>20</v>
      </c>
      <c r="I76" s="59">
        <v>10677</v>
      </c>
      <c r="J76" s="91"/>
      <c r="K76" s="91"/>
    </row>
    <row r="77" spans="1:11" ht="12.75">
      <c r="A77" s="92" t="s">
        <v>285</v>
      </c>
      <c r="B77" s="61" t="s">
        <v>20</v>
      </c>
      <c r="C77" s="59">
        <v>1030</v>
      </c>
      <c r="D77" s="95">
        <v>1368</v>
      </c>
      <c r="E77" s="61">
        <v>2398</v>
      </c>
      <c r="F77" s="61" t="s">
        <v>20</v>
      </c>
      <c r="G77" s="59">
        <v>50000</v>
      </c>
      <c r="H77" s="95">
        <v>85000</v>
      </c>
      <c r="I77" s="59">
        <v>167780</v>
      </c>
      <c r="J77" s="91"/>
      <c r="K77" s="91"/>
    </row>
    <row r="78" spans="1:11" ht="12.75">
      <c r="A78" s="92" t="s">
        <v>286</v>
      </c>
      <c r="B78" s="95">
        <v>21</v>
      </c>
      <c r="C78" s="59">
        <v>1498</v>
      </c>
      <c r="D78" s="95">
        <v>80</v>
      </c>
      <c r="E78" s="61">
        <v>1599</v>
      </c>
      <c r="F78" s="95">
        <v>8500</v>
      </c>
      <c r="G78" s="59">
        <v>71696</v>
      </c>
      <c r="H78" s="95">
        <v>95000</v>
      </c>
      <c r="I78" s="59">
        <v>115179</v>
      </c>
      <c r="J78" s="91"/>
      <c r="K78" s="91"/>
    </row>
    <row r="79" spans="1:11" ht="12.75">
      <c r="A79" s="93" t="s">
        <v>343</v>
      </c>
      <c r="B79" s="60">
        <v>164</v>
      </c>
      <c r="C79" s="60">
        <v>8708</v>
      </c>
      <c r="D79" s="60">
        <v>9490</v>
      </c>
      <c r="E79" s="60">
        <v>18362</v>
      </c>
      <c r="F79" s="58">
        <v>7756</v>
      </c>
      <c r="G79" s="58">
        <v>56570</v>
      </c>
      <c r="H79" s="58">
        <v>94802</v>
      </c>
      <c r="I79" s="60">
        <v>1393555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95">
        <v>10</v>
      </c>
      <c r="C81" s="59">
        <v>742</v>
      </c>
      <c r="D81" s="95">
        <v>1344</v>
      </c>
      <c r="E81" s="61">
        <v>2096</v>
      </c>
      <c r="F81" s="95">
        <v>5000</v>
      </c>
      <c r="G81" s="59">
        <v>62150</v>
      </c>
      <c r="H81" s="95">
        <v>108259</v>
      </c>
      <c r="I81" s="59">
        <v>191665</v>
      </c>
      <c r="J81" s="91"/>
      <c r="K81" s="91"/>
    </row>
    <row r="82" spans="1:11" ht="12.75">
      <c r="A82" s="92" t="s">
        <v>288</v>
      </c>
      <c r="B82" s="59" t="s">
        <v>20</v>
      </c>
      <c r="C82" s="59">
        <v>85</v>
      </c>
      <c r="D82" s="95">
        <v>1047</v>
      </c>
      <c r="E82" s="61">
        <v>1132</v>
      </c>
      <c r="F82" s="59" t="s">
        <v>20</v>
      </c>
      <c r="G82" s="59">
        <v>56206</v>
      </c>
      <c r="H82" s="95">
        <v>103827</v>
      </c>
      <c r="I82" s="59">
        <v>113484</v>
      </c>
      <c r="J82" s="91"/>
      <c r="K82" s="91"/>
    </row>
    <row r="83" spans="1:11" ht="12.75">
      <c r="A83" s="93" t="s">
        <v>289</v>
      </c>
      <c r="B83" s="58">
        <v>10</v>
      </c>
      <c r="C83" s="58">
        <v>827</v>
      </c>
      <c r="D83" s="96">
        <v>2391</v>
      </c>
      <c r="E83" s="60">
        <v>3228</v>
      </c>
      <c r="F83" s="58">
        <v>5000</v>
      </c>
      <c r="G83" s="58">
        <v>61539</v>
      </c>
      <c r="H83" s="96">
        <v>106318</v>
      </c>
      <c r="I83" s="58">
        <v>305149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843</v>
      </c>
      <c r="C85" s="98">
        <v>45764</v>
      </c>
      <c r="D85" s="98">
        <v>16423</v>
      </c>
      <c r="E85" s="98">
        <v>63030</v>
      </c>
      <c r="F85" s="99">
        <v>11205</v>
      </c>
      <c r="G85" s="99">
        <v>53319</v>
      </c>
      <c r="H85" s="99">
        <v>92683</v>
      </c>
      <c r="I85" s="98">
        <v>3971691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791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64" customWidth="1"/>
    <col min="2" max="7" width="15.7109375" style="64" customWidth="1"/>
    <col min="8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76"/>
      <c r="I1" s="76"/>
    </row>
    <row r="2" s="78" customFormat="1" ht="15">
      <c r="A2" s="1"/>
    </row>
    <row r="3" spans="1:7" s="78" customFormat="1" ht="15">
      <c r="A3" s="52" t="s">
        <v>319</v>
      </c>
      <c r="B3" s="79"/>
      <c r="C3" s="79"/>
      <c r="D3" s="79"/>
      <c r="E3" s="79"/>
      <c r="F3" s="79"/>
      <c r="G3" s="79"/>
    </row>
    <row r="4" spans="1:9" s="78" customFormat="1" ht="15">
      <c r="A4" s="52"/>
      <c r="B4" s="79"/>
      <c r="C4" s="79"/>
      <c r="D4" s="79"/>
      <c r="E4" s="79"/>
      <c r="F4" s="79"/>
      <c r="G4" s="79"/>
      <c r="H4" s="128"/>
      <c r="I4" s="128"/>
    </row>
    <row r="5" spans="1:9" ht="12.75">
      <c r="A5" s="65"/>
      <c r="B5" s="234" t="s">
        <v>320</v>
      </c>
      <c r="C5" s="235"/>
      <c r="D5" s="234" t="s">
        <v>320</v>
      </c>
      <c r="E5" s="235"/>
      <c r="F5" s="234" t="s">
        <v>320</v>
      </c>
      <c r="G5" s="235"/>
      <c r="H5" s="92"/>
      <c r="I5" s="92"/>
    </row>
    <row r="6" spans="1:7" ht="12.75">
      <c r="A6" s="165" t="s">
        <v>230</v>
      </c>
      <c r="B6" s="81" t="s">
        <v>321</v>
      </c>
      <c r="C6" s="82"/>
      <c r="D6" s="81" t="s">
        <v>322</v>
      </c>
      <c r="E6" s="82"/>
      <c r="F6" s="81" t="s">
        <v>323</v>
      </c>
      <c r="G6" s="82"/>
    </row>
    <row r="7" spans="1:7" ht="12.75">
      <c r="A7" s="67" t="s">
        <v>232</v>
      </c>
      <c r="B7" s="68" t="s">
        <v>2</v>
      </c>
      <c r="C7" s="85" t="s">
        <v>3</v>
      </c>
      <c r="D7" s="68" t="s">
        <v>2</v>
      </c>
      <c r="E7" s="85" t="s">
        <v>3</v>
      </c>
      <c r="F7" s="68" t="s">
        <v>2</v>
      </c>
      <c r="G7" s="85" t="s">
        <v>3</v>
      </c>
    </row>
    <row r="8" spans="1:7" ht="13.5" thickBot="1">
      <c r="A8" s="86"/>
      <c r="B8" s="130" t="s">
        <v>62</v>
      </c>
      <c r="C8" s="87" t="s">
        <v>14</v>
      </c>
      <c r="D8" s="130" t="s">
        <v>62</v>
      </c>
      <c r="E8" s="87" t="s">
        <v>14</v>
      </c>
      <c r="F8" s="130" t="s">
        <v>62</v>
      </c>
      <c r="G8" s="87" t="s">
        <v>14</v>
      </c>
    </row>
    <row r="9" spans="1:7" ht="12.75">
      <c r="A9" s="88" t="s">
        <v>234</v>
      </c>
      <c r="B9" s="90" t="s">
        <v>20</v>
      </c>
      <c r="C9" s="90" t="s">
        <v>20</v>
      </c>
      <c r="D9" s="89">
        <v>75</v>
      </c>
      <c r="E9" s="89">
        <v>1600</v>
      </c>
      <c r="F9" s="125">
        <v>45</v>
      </c>
      <c r="G9" s="125">
        <v>904</v>
      </c>
    </row>
    <row r="10" spans="1:7" ht="12.75">
      <c r="A10" s="92" t="s">
        <v>235</v>
      </c>
      <c r="B10" s="61" t="s">
        <v>20</v>
      </c>
      <c r="C10" s="61" t="s">
        <v>20</v>
      </c>
      <c r="D10" s="59">
        <v>46</v>
      </c>
      <c r="E10" s="59">
        <v>774</v>
      </c>
      <c r="F10" s="61" t="s">
        <v>20</v>
      </c>
      <c r="G10" s="61" t="s">
        <v>20</v>
      </c>
    </row>
    <row r="11" spans="1:7" ht="12.75">
      <c r="A11" s="92" t="s">
        <v>236</v>
      </c>
      <c r="B11" s="61" t="s">
        <v>20</v>
      </c>
      <c r="C11" s="61" t="s">
        <v>20</v>
      </c>
      <c r="D11" s="61">
        <v>140</v>
      </c>
      <c r="E11" s="61">
        <v>2586</v>
      </c>
      <c r="F11" s="61" t="s">
        <v>20</v>
      </c>
      <c r="G11" s="61" t="s">
        <v>20</v>
      </c>
    </row>
    <row r="12" spans="1:7" ht="12.75">
      <c r="A12" s="92" t="s">
        <v>237</v>
      </c>
      <c r="B12" s="61" t="s">
        <v>20</v>
      </c>
      <c r="C12" s="61" t="s">
        <v>20</v>
      </c>
      <c r="D12" s="59">
        <v>350</v>
      </c>
      <c r="E12" s="59">
        <v>9080</v>
      </c>
      <c r="F12" s="61" t="s">
        <v>20</v>
      </c>
      <c r="G12" s="61" t="s">
        <v>20</v>
      </c>
    </row>
    <row r="13" spans="1:7" ht="12.75">
      <c r="A13" s="93" t="s">
        <v>238</v>
      </c>
      <c r="B13" s="60" t="s">
        <v>20</v>
      </c>
      <c r="C13" s="60" t="s">
        <v>20</v>
      </c>
      <c r="D13" s="60">
        <v>611</v>
      </c>
      <c r="E13" s="60">
        <v>14040</v>
      </c>
      <c r="F13" s="96">
        <v>45</v>
      </c>
      <c r="G13" s="96">
        <v>904</v>
      </c>
    </row>
    <row r="14" spans="1:7" ht="12.75">
      <c r="A14" s="92"/>
      <c r="B14" s="61"/>
      <c r="C14" s="61"/>
      <c r="D14" s="61"/>
      <c r="E14" s="61"/>
      <c r="F14" s="61"/>
      <c r="G14" s="61"/>
    </row>
    <row r="15" spans="1:7" ht="12.75">
      <c r="A15" s="93" t="s">
        <v>239</v>
      </c>
      <c r="B15" s="60" t="s">
        <v>20</v>
      </c>
      <c r="C15" s="60" t="s">
        <v>20</v>
      </c>
      <c r="D15" s="58">
        <v>90</v>
      </c>
      <c r="E15" s="58">
        <v>3300</v>
      </c>
      <c r="F15" s="60" t="s">
        <v>20</v>
      </c>
      <c r="G15" s="60" t="s">
        <v>20</v>
      </c>
    </row>
    <row r="16" spans="1:7" ht="12.75">
      <c r="A16" s="92"/>
      <c r="B16" s="61"/>
      <c r="C16" s="61"/>
      <c r="D16" s="61"/>
      <c r="E16" s="61"/>
      <c r="F16" s="61"/>
      <c r="G16" s="61"/>
    </row>
    <row r="17" spans="1:7" ht="12.75">
      <c r="A17" s="93" t="s">
        <v>240</v>
      </c>
      <c r="B17" s="60" t="s">
        <v>20</v>
      </c>
      <c r="C17" s="60" t="s">
        <v>20</v>
      </c>
      <c r="D17" s="60">
        <v>117</v>
      </c>
      <c r="E17" s="60">
        <v>3055</v>
      </c>
      <c r="F17" s="60">
        <v>10</v>
      </c>
      <c r="G17" s="60">
        <v>100</v>
      </c>
    </row>
    <row r="18" spans="1:7" ht="12.75">
      <c r="A18" s="92"/>
      <c r="B18" s="61"/>
      <c r="C18" s="61"/>
      <c r="D18" s="61"/>
      <c r="E18" s="61"/>
      <c r="F18" s="61"/>
      <c r="G18" s="61"/>
    </row>
    <row r="19" spans="1:7" ht="12.75">
      <c r="A19" s="92" t="s">
        <v>241</v>
      </c>
      <c r="B19" s="95">
        <v>1</v>
      </c>
      <c r="C19" s="95">
        <v>50</v>
      </c>
      <c r="D19" s="59">
        <v>54</v>
      </c>
      <c r="E19" s="59">
        <v>1688</v>
      </c>
      <c r="F19" s="61" t="s">
        <v>20</v>
      </c>
      <c r="G19" s="61" t="s">
        <v>20</v>
      </c>
    </row>
    <row r="20" spans="1:7" ht="12.75">
      <c r="A20" s="92" t="s">
        <v>242</v>
      </c>
      <c r="B20" s="95">
        <v>3</v>
      </c>
      <c r="C20" s="95">
        <v>158</v>
      </c>
      <c r="D20" s="59">
        <v>61</v>
      </c>
      <c r="E20" s="59">
        <v>1454</v>
      </c>
      <c r="F20" s="95">
        <v>3</v>
      </c>
      <c r="G20" s="95">
        <v>158</v>
      </c>
    </row>
    <row r="21" spans="1:7" ht="12.75">
      <c r="A21" s="92" t="s">
        <v>243</v>
      </c>
      <c r="B21" s="95">
        <v>12</v>
      </c>
      <c r="C21" s="95">
        <v>624</v>
      </c>
      <c r="D21" s="59">
        <v>134</v>
      </c>
      <c r="E21" s="59">
        <v>3469</v>
      </c>
      <c r="F21" s="95">
        <v>12</v>
      </c>
      <c r="G21" s="95">
        <v>624</v>
      </c>
    </row>
    <row r="22" spans="1:7" ht="12.75">
      <c r="A22" s="93" t="s">
        <v>340</v>
      </c>
      <c r="B22" s="96">
        <v>16</v>
      </c>
      <c r="C22" s="96">
        <v>832</v>
      </c>
      <c r="D22" s="60">
        <v>249</v>
      </c>
      <c r="E22" s="60">
        <v>6611</v>
      </c>
      <c r="F22" s="96">
        <v>15</v>
      </c>
      <c r="G22" s="96">
        <v>782</v>
      </c>
    </row>
    <row r="23" spans="1:7" ht="12.75">
      <c r="A23" s="92"/>
      <c r="B23" s="61"/>
      <c r="C23" s="61"/>
      <c r="D23" s="61"/>
      <c r="E23" s="61"/>
      <c r="F23" s="61"/>
      <c r="G23" s="61"/>
    </row>
    <row r="24" spans="1:7" ht="12.75">
      <c r="A24" s="93" t="s">
        <v>244</v>
      </c>
      <c r="B24" s="60" t="s">
        <v>20</v>
      </c>
      <c r="C24" s="60" t="s">
        <v>20</v>
      </c>
      <c r="D24" s="58">
        <v>2363</v>
      </c>
      <c r="E24" s="58">
        <v>162430</v>
      </c>
      <c r="F24" s="58" t="s">
        <v>20</v>
      </c>
      <c r="G24" s="58" t="s">
        <v>20</v>
      </c>
    </row>
    <row r="25" spans="1:7" ht="12.75">
      <c r="A25" s="92"/>
      <c r="B25" s="61"/>
      <c r="C25" s="61"/>
      <c r="D25" s="61"/>
      <c r="E25" s="61"/>
      <c r="F25" s="61"/>
      <c r="G25" s="61"/>
    </row>
    <row r="26" spans="1:7" ht="12.75">
      <c r="A26" s="93" t="s">
        <v>245</v>
      </c>
      <c r="B26" s="60" t="s">
        <v>20</v>
      </c>
      <c r="C26" s="60" t="s">
        <v>20</v>
      </c>
      <c r="D26" s="58">
        <v>474</v>
      </c>
      <c r="E26" s="58">
        <v>30234</v>
      </c>
      <c r="F26" s="58" t="s">
        <v>20</v>
      </c>
      <c r="G26" s="58" t="s">
        <v>20</v>
      </c>
    </row>
    <row r="27" spans="1:7" ht="12.75">
      <c r="A27" s="92"/>
      <c r="B27" s="61"/>
      <c r="C27" s="61"/>
      <c r="D27" s="61"/>
      <c r="E27" s="61"/>
      <c r="F27" s="61"/>
      <c r="G27" s="61"/>
    </row>
    <row r="28" spans="1:7" ht="12.75">
      <c r="A28" s="92" t="s">
        <v>246</v>
      </c>
      <c r="B28" s="61" t="s">
        <v>20</v>
      </c>
      <c r="C28" s="61" t="s">
        <v>20</v>
      </c>
      <c r="D28" s="61">
        <v>25</v>
      </c>
      <c r="E28" s="61">
        <v>1989</v>
      </c>
      <c r="F28" s="61" t="s">
        <v>20</v>
      </c>
      <c r="G28" s="61" t="s">
        <v>20</v>
      </c>
    </row>
    <row r="29" spans="1:7" ht="12.75">
      <c r="A29" s="92" t="s">
        <v>247</v>
      </c>
      <c r="B29" s="61" t="s">
        <v>20</v>
      </c>
      <c r="C29" s="61" t="s">
        <v>20</v>
      </c>
      <c r="D29" s="61">
        <v>13</v>
      </c>
      <c r="E29" s="61">
        <v>442</v>
      </c>
      <c r="F29" s="61" t="s">
        <v>20</v>
      </c>
      <c r="G29" s="61" t="s">
        <v>20</v>
      </c>
    </row>
    <row r="30" spans="1:7" ht="12.75">
      <c r="A30" s="92" t="s">
        <v>248</v>
      </c>
      <c r="B30" s="61" t="s">
        <v>20</v>
      </c>
      <c r="C30" s="61" t="s">
        <v>20</v>
      </c>
      <c r="D30" s="59">
        <v>2221</v>
      </c>
      <c r="E30" s="59">
        <v>144365</v>
      </c>
      <c r="F30" s="59" t="s">
        <v>20</v>
      </c>
      <c r="G30" s="59" t="s">
        <v>20</v>
      </c>
    </row>
    <row r="31" spans="1:7" ht="12.75">
      <c r="A31" s="93" t="s">
        <v>341</v>
      </c>
      <c r="B31" s="60" t="s">
        <v>20</v>
      </c>
      <c r="C31" s="60" t="s">
        <v>20</v>
      </c>
      <c r="D31" s="60">
        <v>2259</v>
      </c>
      <c r="E31" s="60">
        <v>146796</v>
      </c>
      <c r="F31" s="60" t="s">
        <v>20</v>
      </c>
      <c r="G31" s="60" t="s">
        <v>20</v>
      </c>
    </row>
    <row r="32" spans="1:7" ht="12.75">
      <c r="A32" s="92"/>
      <c r="B32" s="61"/>
      <c r="C32" s="61"/>
      <c r="D32" s="61"/>
      <c r="E32" s="61"/>
      <c r="F32" s="61"/>
      <c r="G32" s="61"/>
    </row>
    <row r="33" spans="1:7" ht="12.75">
      <c r="A33" s="92" t="s">
        <v>249</v>
      </c>
      <c r="B33" s="94">
        <v>25</v>
      </c>
      <c r="C33" s="94">
        <v>2000</v>
      </c>
      <c r="D33" s="94">
        <v>857</v>
      </c>
      <c r="E33" s="94">
        <v>39136</v>
      </c>
      <c r="F33" s="94">
        <v>23</v>
      </c>
      <c r="G33" s="94">
        <v>1820</v>
      </c>
    </row>
    <row r="34" spans="1:7" ht="12.75">
      <c r="A34" s="92" t="s">
        <v>250</v>
      </c>
      <c r="B34" s="61" t="s">
        <v>20</v>
      </c>
      <c r="C34" s="61" t="s">
        <v>20</v>
      </c>
      <c r="D34" s="94">
        <v>160</v>
      </c>
      <c r="E34" s="94">
        <v>5753</v>
      </c>
      <c r="F34" s="61" t="s">
        <v>20</v>
      </c>
      <c r="G34" s="61" t="s">
        <v>20</v>
      </c>
    </row>
    <row r="35" spans="1:7" ht="12.75">
      <c r="A35" s="92" t="s">
        <v>251</v>
      </c>
      <c r="B35" s="61" t="s">
        <v>20</v>
      </c>
      <c r="C35" s="61" t="s">
        <v>20</v>
      </c>
      <c r="D35" s="94">
        <v>350</v>
      </c>
      <c r="E35" s="94">
        <v>13008</v>
      </c>
      <c r="F35" s="94">
        <v>57</v>
      </c>
      <c r="G35" s="94">
        <v>2118</v>
      </c>
    </row>
    <row r="36" spans="1:7" ht="12.75">
      <c r="A36" s="92" t="s">
        <v>252</v>
      </c>
      <c r="B36" s="94">
        <v>86</v>
      </c>
      <c r="C36" s="94">
        <v>3230</v>
      </c>
      <c r="D36" s="94">
        <v>1540</v>
      </c>
      <c r="E36" s="94">
        <v>57669</v>
      </c>
      <c r="F36" s="94">
        <v>100</v>
      </c>
      <c r="G36" s="94">
        <v>3680</v>
      </c>
    </row>
    <row r="37" spans="1:7" ht="12.75">
      <c r="A37" s="93" t="s">
        <v>253</v>
      </c>
      <c r="B37" s="60">
        <v>111</v>
      </c>
      <c r="C37" s="60">
        <v>5230</v>
      </c>
      <c r="D37" s="60">
        <v>2907</v>
      </c>
      <c r="E37" s="60">
        <v>115566</v>
      </c>
      <c r="F37" s="60">
        <v>180</v>
      </c>
      <c r="G37" s="60">
        <v>7618</v>
      </c>
    </row>
    <row r="38" spans="1:7" ht="12.75">
      <c r="A38" s="92"/>
      <c r="B38" s="61"/>
      <c r="C38" s="61"/>
      <c r="D38" s="61"/>
      <c r="E38" s="61"/>
      <c r="F38" s="61"/>
      <c r="G38" s="61"/>
    </row>
    <row r="39" spans="1:7" ht="12.75">
      <c r="A39" s="93" t="s">
        <v>254</v>
      </c>
      <c r="B39" s="58">
        <v>225</v>
      </c>
      <c r="C39" s="58">
        <v>12462</v>
      </c>
      <c r="D39" s="58">
        <v>1057</v>
      </c>
      <c r="E39" s="58">
        <v>57910</v>
      </c>
      <c r="F39" s="58">
        <v>39</v>
      </c>
      <c r="G39" s="58">
        <v>2932</v>
      </c>
    </row>
    <row r="40" spans="1:7" ht="12.75">
      <c r="A40" s="92"/>
      <c r="B40" s="61"/>
      <c r="C40" s="61"/>
      <c r="D40" s="61"/>
      <c r="E40" s="61"/>
      <c r="F40" s="61"/>
      <c r="G40" s="61"/>
    </row>
    <row r="41" spans="1:7" ht="12.75">
      <c r="A41" s="92" t="s">
        <v>255</v>
      </c>
      <c r="B41" s="61" t="s">
        <v>20</v>
      </c>
      <c r="C41" s="61" t="s">
        <v>20</v>
      </c>
      <c r="D41" s="59">
        <v>97</v>
      </c>
      <c r="E41" s="59">
        <v>2250</v>
      </c>
      <c r="F41" s="61" t="s">
        <v>20</v>
      </c>
      <c r="G41" s="61" t="s">
        <v>20</v>
      </c>
    </row>
    <row r="42" spans="1:7" ht="12.75">
      <c r="A42" s="92" t="s">
        <v>256</v>
      </c>
      <c r="B42" s="61" t="s">
        <v>20</v>
      </c>
      <c r="C42" s="61" t="s">
        <v>20</v>
      </c>
      <c r="D42" s="59">
        <v>47</v>
      </c>
      <c r="E42" s="59">
        <v>1235</v>
      </c>
      <c r="F42" s="59" t="s">
        <v>20</v>
      </c>
      <c r="G42" s="59" t="s">
        <v>20</v>
      </c>
    </row>
    <row r="43" spans="1:7" ht="12.75">
      <c r="A43" s="92" t="s">
        <v>257</v>
      </c>
      <c r="B43" s="61" t="s">
        <v>20</v>
      </c>
      <c r="C43" s="61" t="s">
        <v>20</v>
      </c>
      <c r="D43" s="59">
        <v>207</v>
      </c>
      <c r="E43" s="59">
        <v>5190</v>
      </c>
      <c r="F43" s="61" t="s">
        <v>20</v>
      </c>
      <c r="G43" s="61" t="s">
        <v>20</v>
      </c>
    </row>
    <row r="44" spans="1:7" ht="12.75">
      <c r="A44" s="92" t="s">
        <v>258</v>
      </c>
      <c r="B44" s="61" t="s">
        <v>20</v>
      </c>
      <c r="C44" s="61" t="s">
        <v>20</v>
      </c>
      <c r="D44" s="59">
        <v>9</v>
      </c>
      <c r="E44" s="59">
        <v>810</v>
      </c>
      <c r="F44" s="61" t="s">
        <v>20</v>
      </c>
      <c r="G44" s="61" t="s">
        <v>20</v>
      </c>
    </row>
    <row r="45" spans="1:7" ht="12.75">
      <c r="A45" s="92" t="s">
        <v>259</v>
      </c>
      <c r="B45" s="95">
        <v>1</v>
      </c>
      <c r="C45" s="95">
        <v>20</v>
      </c>
      <c r="D45" s="59">
        <v>57</v>
      </c>
      <c r="E45" s="59">
        <v>1128</v>
      </c>
      <c r="F45" s="95">
        <v>1</v>
      </c>
      <c r="G45" s="95">
        <v>20</v>
      </c>
    </row>
    <row r="46" spans="1:7" ht="12.75">
      <c r="A46" s="92" t="s">
        <v>260</v>
      </c>
      <c r="B46" s="61" t="s">
        <v>20</v>
      </c>
      <c r="C46" s="61" t="s">
        <v>20</v>
      </c>
      <c r="D46" s="59">
        <v>7</v>
      </c>
      <c r="E46" s="59">
        <v>230</v>
      </c>
      <c r="F46" s="61" t="s">
        <v>20</v>
      </c>
      <c r="G46" s="61" t="s">
        <v>20</v>
      </c>
    </row>
    <row r="47" spans="1:7" ht="12.75">
      <c r="A47" s="92" t="s">
        <v>261</v>
      </c>
      <c r="B47" s="61" t="s">
        <v>20</v>
      </c>
      <c r="C47" s="61" t="s">
        <v>20</v>
      </c>
      <c r="D47" s="59">
        <v>9</v>
      </c>
      <c r="E47" s="59">
        <v>243</v>
      </c>
      <c r="F47" s="61" t="s">
        <v>20</v>
      </c>
      <c r="G47" s="61" t="s">
        <v>20</v>
      </c>
    </row>
    <row r="48" spans="1:7" ht="12.75">
      <c r="A48" s="92" t="s">
        <v>262</v>
      </c>
      <c r="B48" s="61" t="s">
        <v>20</v>
      </c>
      <c r="C48" s="61" t="s">
        <v>20</v>
      </c>
      <c r="D48" s="59">
        <v>46</v>
      </c>
      <c r="E48" s="59">
        <v>1868</v>
      </c>
      <c r="F48" s="61" t="s">
        <v>20</v>
      </c>
      <c r="G48" s="61" t="s">
        <v>20</v>
      </c>
    </row>
    <row r="49" spans="1:7" ht="12.75">
      <c r="A49" s="92" t="s">
        <v>263</v>
      </c>
      <c r="B49" s="61" t="s">
        <v>20</v>
      </c>
      <c r="C49" s="61" t="s">
        <v>20</v>
      </c>
      <c r="D49" s="59">
        <v>38</v>
      </c>
      <c r="E49" s="59">
        <v>2300</v>
      </c>
      <c r="F49" s="61" t="s">
        <v>20</v>
      </c>
      <c r="G49" s="61" t="s">
        <v>20</v>
      </c>
    </row>
    <row r="50" spans="1:7" ht="12.75">
      <c r="A50" s="93" t="s">
        <v>342</v>
      </c>
      <c r="B50" s="96">
        <v>1</v>
      </c>
      <c r="C50" s="96">
        <v>20</v>
      </c>
      <c r="D50" s="60">
        <v>517</v>
      </c>
      <c r="E50" s="60">
        <v>15254</v>
      </c>
      <c r="F50" s="60">
        <v>1</v>
      </c>
      <c r="G50" s="60">
        <v>20</v>
      </c>
    </row>
    <row r="51" spans="1:7" ht="12.75">
      <c r="A51" s="92"/>
      <c r="B51" s="61"/>
      <c r="C51" s="61"/>
      <c r="D51" s="61"/>
      <c r="E51" s="61"/>
      <c r="F51" s="61"/>
      <c r="G51" s="61"/>
    </row>
    <row r="52" spans="1:7" ht="12.75">
      <c r="A52" s="93" t="s">
        <v>264</v>
      </c>
      <c r="B52" s="60" t="s">
        <v>20</v>
      </c>
      <c r="C52" s="60" t="s">
        <v>20</v>
      </c>
      <c r="D52" s="60">
        <v>132</v>
      </c>
      <c r="E52" s="60">
        <v>5280</v>
      </c>
      <c r="F52" s="60" t="s">
        <v>20</v>
      </c>
      <c r="G52" s="60" t="s">
        <v>20</v>
      </c>
    </row>
    <row r="53" spans="1:7" ht="12.75">
      <c r="A53" s="92"/>
      <c r="B53" s="61"/>
      <c r="C53" s="61"/>
      <c r="D53" s="61"/>
      <c r="E53" s="61"/>
      <c r="F53" s="61"/>
      <c r="G53" s="61"/>
    </row>
    <row r="54" spans="1:7" ht="12.75">
      <c r="A54" s="92" t="s">
        <v>265</v>
      </c>
      <c r="B54" s="61" t="s">
        <v>20</v>
      </c>
      <c r="C54" s="61" t="s">
        <v>20</v>
      </c>
      <c r="D54" s="59">
        <v>643</v>
      </c>
      <c r="E54" s="59">
        <v>18736</v>
      </c>
      <c r="F54" s="61" t="s">
        <v>20</v>
      </c>
      <c r="G54" s="61" t="s">
        <v>20</v>
      </c>
    </row>
    <row r="55" spans="1:7" ht="12.75">
      <c r="A55" s="92" t="s">
        <v>266</v>
      </c>
      <c r="B55" s="61" t="s">
        <v>20</v>
      </c>
      <c r="C55" s="61" t="s">
        <v>20</v>
      </c>
      <c r="D55" s="59">
        <v>558</v>
      </c>
      <c r="E55" s="59">
        <v>26000</v>
      </c>
      <c r="F55" s="61" t="s">
        <v>20</v>
      </c>
      <c r="G55" s="61" t="s">
        <v>20</v>
      </c>
    </row>
    <row r="56" spans="1:7" ht="12.75">
      <c r="A56" s="92" t="s">
        <v>267</v>
      </c>
      <c r="B56" s="61" t="s">
        <v>20</v>
      </c>
      <c r="C56" s="61" t="s">
        <v>20</v>
      </c>
      <c r="D56" s="59">
        <v>227</v>
      </c>
      <c r="E56" s="59">
        <v>5274</v>
      </c>
      <c r="F56" s="61" t="s">
        <v>20</v>
      </c>
      <c r="G56" s="61" t="s">
        <v>20</v>
      </c>
    </row>
    <row r="57" spans="1:7" ht="12.75">
      <c r="A57" s="92" t="s">
        <v>268</v>
      </c>
      <c r="B57" s="61" t="s">
        <v>20</v>
      </c>
      <c r="C57" s="61" t="s">
        <v>20</v>
      </c>
      <c r="D57" s="59">
        <v>158</v>
      </c>
      <c r="E57" s="59">
        <v>3886</v>
      </c>
      <c r="F57" s="61" t="s">
        <v>20</v>
      </c>
      <c r="G57" s="61" t="s">
        <v>20</v>
      </c>
    </row>
    <row r="58" spans="1:7" ht="12.75">
      <c r="A58" s="92" t="s">
        <v>269</v>
      </c>
      <c r="B58" s="61" t="s">
        <v>20</v>
      </c>
      <c r="C58" s="61" t="s">
        <v>20</v>
      </c>
      <c r="D58" s="59">
        <v>1420</v>
      </c>
      <c r="E58" s="59">
        <v>82180</v>
      </c>
      <c r="F58" s="61" t="s">
        <v>20</v>
      </c>
      <c r="G58" s="61" t="s">
        <v>20</v>
      </c>
    </row>
    <row r="59" spans="1:7" ht="12.75">
      <c r="A59" s="93" t="s">
        <v>270</v>
      </c>
      <c r="B59" s="60" t="s">
        <v>20</v>
      </c>
      <c r="C59" s="60" t="s">
        <v>20</v>
      </c>
      <c r="D59" s="60">
        <v>3006</v>
      </c>
      <c r="E59" s="60">
        <v>136076</v>
      </c>
      <c r="F59" s="60" t="s">
        <v>20</v>
      </c>
      <c r="G59" s="60" t="s">
        <v>20</v>
      </c>
    </row>
    <row r="60" spans="1:7" ht="12.75">
      <c r="A60" s="92"/>
      <c r="B60" s="61"/>
      <c r="C60" s="61"/>
      <c r="D60" s="61"/>
      <c r="E60" s="61"/>
      <c r="F60" s="61"/>
      <c r="G60" s="61"/>
    </row>
    <row r="61" spans="1:7" ht="12.75">
      <c r="A61" s="92" t="s">
        <v>271</v>
      </c>
      <c r="B61" s="59">
        <v>400</v>
      </c>
      <c r="C61" s="59">
        <v>65560</v>
      </c>
      <c r="D61" s="59" t="s">
        <v>20</v>
      </c>
      <c r="E61" s="59" t="s">
        <v>20</v>
      </c>
      <c r="F61" s="59">
        <v>762</v>
      </c>
      <c r="G61" s="59">
        <v>84492</v>
      </c>
    </row>
    <row r="62" spans="1:7" ht="12.75">
      <c r="A62" s="92" t="s">
        <v>272</v>
      </c>
      <c r="B62" s="59">
        <v>221</v>
      </c>
      <c r="C62" s="59">
        <v>11596</v>
      </c>
      <c r="D62" s="59">
        <v>426</v>
      </c>
      <c r="E62" s="59">
        <v>17132</v>
      </c>
      <c r="F62" s="59">
        <v>111</v>
      </c>
      <c r="G62" s="59">
        <v>5654</v>
      </c>
    </row>
    <row r="63" spans="1:7" ht="12.75">
      <c r="A63" s="92" t="s">
        <v>273</v>
      </c>
      <c r="B63" s="59">
        <v>115</v>
      </c>
      <c r="C63" s="59">
        <v>6550</v>
      </c>
      <c r="D63" s="59">
        <v>350</v>
      </c>
      <c r="E63" s="59">
        <v>10500</v>
      </c>
      <c r="F63" s="59">
        <v>20</v>
      </c>
      <c r="G63" s="59">
        <v>800</v>
      </c>
    </row>
    <row r="64" spans="1:7" ht="12.75">
      <c r="A64" s="93" t="s">
        <v>274</v>
      </c>
      <c r="B64" s="60">
        <v>736</v>
      </c>
      <c r="C64" s="60">
        <v>83706</v>
      </c>
      <c r="D64" s="60">
        <v>776</v>
      </c>
      <c r="E64" s="60">
        <v>27632</v>
      </c>
      <c r="F64" s="60">
        <v>893</v>
      </c>
      <c r="G64" s="60">
        <v>90946</v>
      </c>
    </row>
    <row r="65" spans="1:7" ht="12.75">
      <c r="A65" s="92"/>
      <c r="B65" s="61"/>
      <c r="C65" s="61"/>
      <c r="D65" s="61"/>
      <c r="E65" s="61"/>
      <c r="F65" s="61"/>
      <c r="G65" s="61"/>
    </row>
    <row r="66" spans="1:7" ht="12.75">
      <c r="A66" s="93" t="s">
        <v>275</v>
      </c>
      <c r="B66" s="58">
        <v>1780</v>
      </c>
      <c r="C66" s="58">
        <v>97240</v>
      </c>
      <c r="D66" s="58">
        <v>1283</v>
      </c>
      <c r="E66" s="58">
        <v>70315</v>
      </c>
      <c r="F66" s="58">
        <v>2087</v>
      </c>
      <c r="G66" s="58">
        <v>85449</v>
      </c>
    </row>
    <row r="67" spans="1:7" ht="12.75">
      <c r="A67" s="92"/>
      <c r="B67" s="61"/>
      <c r="C67" s="61"/>
      <c r="D67" s="61"/>
      <c r="E67" s="61"/>
      <c r="F67" s="61"/>
      <c r="G67" s="61"/>
    </row>
    <row r="68" spans="1:7" ht="12.75">
      <c r="A68" s="92" t="s">
        <v>276</v>
      </c>
      <c r="B68" s="95">
        <v>5</v>
      </c>
      <c r="C68" s="95">
        <v>2000</v>
      </c>
      <c r="D68" s="59">
        <v>16400</v>
      </c>
      <c r="E68" s="59">
        <v>935997</v>
      </c>
      <c r="F68" s="95">
        <v>5</v>
      </c>
      <c r="G68" s="95">
        <v>2000</v>
      </c>
    </row>
    <row r="69" spans="1:7" ht="12.75">
      <c r="A69" s="92" t="s">
        <v>277</v>
      </c>
      <c r="B69" s="61" t="s">
        <v>20</v>
      </c>
      <c r="C69" s="61" t="s">
        <v>20</v>
      </c>
      <c r="D69" s="59">
        <v>3050</v>
      </c>
      <c r="E69" s="59">
        <v>150250</v>
      </c>
      <c r="F69" s="61" t="s">
        <v>20</v>
      </c>
      <c r="G69" s="61" t="s">
        <v>20</v>
      </c>
    </row>
    <row r="70" spans="1:7" ht="12.75">
      <c r="A70" s="93" t="s">
        <v>278</v>
      </c>
      <c r="B70" s="96">
        <v>5</v>
      </c>
      <c r="C70" s="96">
        <v>2000</v>
      </c>
      <c r="D70" s="60">
        <v>19450</v>
      </c>
      <c r="E70" s="60">
        <v>1086247</v>
      </c>
      <c r="F70" s="96">
        <v>5</v>
      </c>
      <c r="G70" s="96">
        <v>2000</v>
      </c>
    </row>
    <row r="71" spans="1:7" ht="12.75">
      <c r="A71" s="92"/>
      <c r="B71" s="61"/>
      <c r="C71" s="61"/>
      <c r="D71" s="61"/>
      <c r="E71" s="61"/>
      <c r="F71" s="61"/>
      <c r="G71" s="61"/>
    </row>
    <row r="72" spans="1:7" ht="12.75">
      <c r="A72" s="92" t="s">
        <v>279</v>
      </c>
      <c r="B72" s="59">
        <v>5084</v>
      </c>
      <c r="C72" s="59">
        <v>466480</v>
      </c>
      <c r="D72" s="59">
        <v>902</v>
      </c>
      <c r="E72" s="59">
        <v>82770</v>
      </c>
      <c r="F72" s="59">
        <v>2214</v>
      </c>
      <c r="G72" s="59">
        <v>203150</v>
      </c>
    </row>
    <row r="73" spans="1:7" ht="12.75">
      <c r="A73" s="92" t="s">
        <v>280</v>
      </c>
      <c r="B73" s="59">
        <v>728</v>
      </c>
      <c r="C73" s="59">
        <v>36398</v>
      </c>
      <c r="D73" s="59">
        <v>784</v>
      </c>
      <c r="E73" s="59">
        <v>39148</v>
      </c>
      <c r="F73" s="59">
        <v>1438</v>
      </c>
      <c r="G73" s="59">
        <v>80330</v>
      </c>
    </row>
    <row r="74" spans="1:7" ht="12.75">
      <c r="A74" s="92" t="s">
        <v>281</v>
      </c>
      <c r="B74" s="61" t="s">
        <v>20</v>
      </c>
      <c r="C74" s="61" t="s">
        <v>20</v>
      </c>
      <c r="D74" s="59">
        <v>373</v>
      </c>
      <c r="E74" s="59">
        <v>12358</v>
      </c>
      <c r="F74" s="61" t="s">
        <v>20</v>
      </c>
      <c r="G74" s="61" t="s">
        <v>20</v>
      </c>
    </row>
    <row r="75" spans="1:7" ht="12.75">
      <c r="A75" s="92" t="s">
        <v>282</v>
      </c>
      <c r="B75" s="59">
        <v>290</v>
      </c>
      <c r="C75" s="59">
        <v>33930</v>
      </c>
      <c r="D75" s="59">
        <v>1400</v>
      </c>
      <c r="E75" s="59">
        <v>101360</v>
      </c>
      <c r="F75" s="59">
        <v>310</v>
      </c>
      <c r="G75" s="59">
        <v>34720</v>
      </c>
    </row>
    <row r="76" spans="1:7" ht="12.75">
      <c r="A76" s="92" t="s">
        <v>283</v>
      </c>
      <c r="B76" s="59">
        <v>10</v>
      </c>
      <c r="C76" s="59">
        <v>500</v>
      </c>
      <c r="D76" s="59">
        <v>343</v>
      </c>
      <c r="E76" s="59">
        <v>7775</v>
      </c>
      <c r="F76" s="59">
        <v>12</v>
      </c>
      <c r="G76" s="59">
        <v>1000</v>
      </c>
    </row>
    <row r="77" spans="1:7" ht="12.75">
      <c r="A77" s="92" t="s">
        <v>284</v>
      </c>
      <c r="B77" s="61" t="s">
        <v>20</v>
      </c>
      <c r="C77" s="61" t="s">
        <v>20</v>
      </c>
      <c r="D77" s="59">
        <v>477</v>
      </c>
      <c r="E77" s="59">
        <v>10677</v>
      </c>
      <c r="F77" s="61" t="s">
        <v>20</v>
      </c>
      <c r="G77" s="61" t="s">
        <v>20</v>
      </c>
    </row>
    <row r="78" spans="1:7" ht="12.75">
      <c r="A78" s="92" t="s">
        <v>285</v>
      </c>
      <c r="B78" s="59">
        <v>850</v>
      </c>
      <c r="C78" s="59">
        <v>72250</v>
      </c>
      <c r="D78" s="59">
        <v>1030</v>
      </c>
      <c r="E78" s="59">
        <v>51500</v>
      </c>
      <c r="F78" s="59">
        <v>518</v>
      </c>
      <c r="G78" s="59">
        <v>44030</v>
      </c>
    </row>
    <row r="79" spans="1:7" ht="12.75">
      <c r="A79" s="92" t="s">
        <v>286</v>
      </c>
      <c r="B79" s="59">
        <v>35</v>
      </c>
      <c r="C79" s="59">
        <v>3325</v>
      </c>
      <c r="D79" s="59">
        <v>1519</v>
      </c>
      <c r="E79" s="59">
        <v>107579</v>
      </c>
      <c r="F79" s="59">
        <v>45</v>
      </c>
      <c r="G79" s="59">
        <v>4275</v>
      </c>
    </row>
    <row r="80" spans="1:7" ht="12.75">
      <c r="A80" s="93" t="s">
        <v>343</v>
      </c>
      <c r="B80" s="60">
        <v>6997</v>
      </c>
      <c r="C80" s="60">
        <v>612883</v>
      </c>
      <c r="D80" s="60">
        <v>6828</v>
      </c>
      <c r="E80" s="60">
        <v>413167</v>
      </c>
      <c r="F80" s="60">
        <v>4537</v>
      </c>
      <c r="G80" s="60">
        <v>367505</v>
      </c>
    </row>
    <row r="81" spans="1:7" ht="12.75">
      <c r="A81" s="92"/>
      <c r="B81" s="61"/>
      <c r="C81" s="61"/>
      <c r="D81" s="61"/>
      <c r="E81" s="61"/>
      <c r="F81" s="61"/>
      <c r="G81" s="61"/>
    </row>
    <row r="82" spans="1:7" ht="12.75">
      <c r="A82" s="92" t="s">
        <v>287</v>
      </c>
      <c r="B82" s="59">
        <v>1235</v>
      </c>
      <c r="C82" s="59">
        <v>119665</v>
      </c>
      <c r="D82" s="59">
        <v>166</v>
      </c>
      <c r="E82" s="59">
        <v>7000</v>
      </c>
      <c r="F82" s="59">
        <v>695</v>
      </c>
      <c r="G82" s="59">
        <v>65000</v>
      </c>
    </row>
    <row r="83" spans="1:7" ht="12.75">
      <c r="A83" s="92" t="s">
        <v>288</v>
      </c>
      <c r="B83" s="59">
        <v>660</v>
      </c>
      <c r="C83" s="59">
        <v>68000</v>
      </c>
      <c r="D83" s="59">
        <v>92</v>
      </c>
      <c r="E83" s="59">
        <v>5800</v>
      </c>
      <c r="F83" s="59">
        <v>380</v>
      </c>
      <c r="G83" s="59">
        <v>39684</v>
      </c>
    </row>
    <row r="84" spans="1:7" ht="12.75">
      <c r="A84" s="93" t="s">
        <v>289</v>
      </c>
      <c r="B84" s="60">
        <v>1895</v>
      </c>
      <c r="C84" s="60">
        <v>187665</v>
      </c>
      <c r="D84" s="60">
        <v>258</v>
      </c>
      <c r="E84" s="60">
        <v>12800</v>
      </c>
      <c r="F84" s="60">
        <v>1075</v>
      </c>
      <c r="G84" s="60">
        <v>104684</v>
      </c>
    </row>
    <row r="85" spans="1:7" ht="12.75">
      <c r="A85" s="92"/>
      <c r="B85" s="61"/>
      <c r="C85" s="61"/>
      <c r="D85" s="61"/>
      <c r="E85" s="61"/>
      <c r="F85" s="61"/>
      <c r="G85" s="61"/>
    </row>
    <row r="86" spans="1:7" ht="13.5" thickBot="1">
      <c r="A86" s="97" t="s">
        <v>290</v>
      </c>
      <c r="B86" s="98">
        <v>11766</v>
      </c>
      <c r="C86" s="98">
        <v>1002038</v>
      </c>
      <c r="D86" s="98">
        <v>42377</v>
      </c>
      <c r="E86" s="98">
        <v>2306713</v>
      </c>
      <c r="F86" s="98">
        <v>8887</v>
      </c>
      <c r="G86" s="98">
        <v>662940</v>
      </c>
    </row>
    <row r="87" spans="2:3" ht="12.75">
      <c r="B87" s="156"/>
      <c r="C87" s="156"/>
    </row>
  </sheetData>
  <mergeCells count="1"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8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56" customWidth="1"/>
    <col min="2" max="16384" width="11.421875" style="156" customWidth="1"/>
  </cols>
  <sheetData>
    <row r="1" spans="1:9" s="153" customFormat="1" ht="18">
      <c r="A1" s="338" t="s">
        <v>0</v>
      </c>
      <c r="B1" s="338"/>
      <c r="C1" s="338"/>
      <c r="D1" s="338"/>
      <c r="E1" s="338"/>
      <c r="F1" s="338"/>
      <c r="G1" s="338"/>
      <c r="H1" s="152"/>
      <c r="I1" s="152"/>
    </row>
    <row r="2" spans="1:7" s="155" customFormat="1" ht="15">
      <c r="A2" s="196"/>
      <c r="B2" s="197"/>
      <c r="C2" s="197"/>
      <c r="D2" s="197"/>
      <c r="E2" s="197"/>
      <c r="F2" s="197"/>
      <c r="G2" s="197"/>
    </row>
    <row r="3" spans="1:9" s="155" customFormat="1" ht="15">
      <c r="A3" s="339" t="s">
        <v>351</v>
      </c>
      <c r="B3" s="339"/>
      <c r="C3" s="339"/>
      <c r="D3" s="339"/>
      <c r="E3" s="339"/>
      <c r="F3" s="339"/>
      <c r="G3" s="339"/>
      <c r="H3" s="197"/>
      <c r="I3" s="197"/>
    </row>
    <row r="4" spans="1:7" s="155" customFormat="1" ht="14.25">
      <c r="A4" s="197"/>
      <c r="B4" s="197"/>
      <c r="C4" s="197"/>
      <c r="D4" s="197"/>
      <c r="E4" s="197"/>
      <c r="F4" s="197"/>
      <c r="G4" s="197"/>
    </row>
    <row r="5" spans="1:7" ht="12.75">
      <c r="A5" s="340" t="s">
        <v>73</v>
      </c>
      <c r="B5" s="342" t="s">
        <v>17</v>
      </c>
      <c r="C5" s="342"/>
      <c r="D5" s="342"/>
      <c r="E5" s="342" t="s">
        <v>18</v>
      </c>
      <c r="F5" s="342"/>
      <c r="G5" s="343"/>
    </row>
    <row r="6" spans="1:7" ht="13.5" thickBot="1">
      <c r="A6" s="341"/>
      <c r="B6" s="198">
        <v>1999</v>
      </c>
      <c r="C6" s="198">
        <v>2000</v>
      </c>
      <c r="D6" s="198">
        <v>2001</v>
      </c>
      <c r="E6" s="198">
        <v>1999</v>
      </c>
      <c r="F6" s="199">
        <v>2000</v>
      </c>
      <c r="G6" s="199">
        <v>2001</v>
      </c>
    </row>
    <row r="7" spans="1:7" ht="12.75">
      <c r="A7" s="7" t="s">
        <v>104</v>
      </c>
      <c r="B7" s="8">
        <v>19595.7729</v>
      </c>
      <c r="C7" s="8">
        <v>10441.102</v>
      </c>
      <c r="D7" s="8">
        <v>35444.776</v>
      </c>
      <c r="E7" s="8">
        <v>958429.45136</v>
      </c>
      <c r="F7" s="8">
        <v>891755.71</v>
      </c>
      <c r="G7" s="9">
        <v>1041117.228</v>
      </c>
    </row>
    <row r="8" spans="1:7" ht="12.75">
      <c r="A8" s="162"/>
      <c r="B8" s="160"/>
      <c r="C8" s="160"/>
      <c r="D8" s="160"/>
      <c r="E8" s="160"/>
      <c r="F8" s="160"/>
      <c r="G8" s="161"/>
    </row>
    <row r="9" spans="1:7" ht="12.75">
      <c r="A9" s="159" t="s">
        <v>364</v>
      </c>
      <c r="B9" s="160"/>
      <c r="C9" s="160"/>
      <c r="D9" s="160"/>
      <c r="E9" s="160"/>
      <c r="F9" s="160"/>
      <c r="G9" s="161"/>
    </row>
    <row r="10" spans="1:7" ht="12.75">
      <c r="A10" s="10" t="s">
        <v>74</v>
      </c>
      <c r="B10" s="11">
        <f aca="true" t="shared" si="0" ref="B10:G10">SUM(B11:B23)</f>
        <v>14783.9549</v>
      </c>
      <c r="C10" s="11">
        <f t="shared" si="0"/>
        <v>8710.825</v>
      </c>
      <c r="D10" s="11">
        <f t="shared" si="0"/>
        <v>28437.678000000004</v>
      </c>
      <c r="E10" s="11">
        <f t="shared" si="0"/>
        <v>868923.5752600001</v>
      </c>
      <c r="F10" s="11">
        <f t="shared" si="0"/>
        <v>812983.058</v>
      </c>
      <c r="G10" s="12">
        <f t="shared" si="0"/>
        <v>927708.3759999999</v>
      </c>
    </row>
    <row r="11" spans="1:7" ht="12.75">
      <c r="A11" s="3" t="s">
        <v>75</v>
      </c>
      <c r="B11" s="4">
        <v>1294.212</v>
      </c>
      <c r="C11" s="4">
        <v>2554.308</v>
      </c>
      <c r="D11" s="160">
        <v>1587.958</v>
      </c>
      <c r="E11" s="4">
        <v>220074.3416</v>
      </c>
      <c r="F11" s="160">
        <v>188748.976</v>
      </c>
      <c r="G11" s="161">
        <v>244488.116</v>
      </c>
    </row>
    <row r="12" spans="1:7" ht="12.75">
      <c r="A12" s="3" t="s">
        <v>105</v>
      </c>
      <c r="B12" s="4" t="s">
        <v>20</v>
      </c>
      <c r="C12" s="4" t="s">
        <v>20</v>
      </c>
      <c r="D12" s="160" t="s">
        <v>20</v>
      </c>
      <c r="E12" s="4">
        <v>14658.512999999999</v>
      </c>
      <c r="F12" s="160">
        <v>14940.245</v>
      </c>
      <c r="G12" s="161">
        <v>18462.76</v>
      </c>
    </row>
    <row r="13" spans="1:7" ht="12.75">
      <c r="A13" s="3" t="s">
        <v>76</v>
      </c>
      <c r="B13" s="4">
        <v>190.571</v>
      </c>
      <c r="C13" s="160">
        <v>404.555</v>
      </c>
      <c r="D13" s="160">
        <v>514.928</v>
      </c>
      <c r="E13" s="4">
        <v>16729.563299999998</v>
      </c>
      <c r="F13" s="160">
        <v>18039.311</v>
      </c>
      <c r="G13" s="161">
        <v>17228.737</v>
      </c>
    </row>
    <row r="14" spans="1:7" ht="12.75">
      <c r="A14" s="3" t="s">
        <v>77</v>
      </c>
      <c r="B14" s="4" t="s">
        <v>20</v>
      </c>
      <c r="C14" s="4" t="s">
        <v>20</v>
      </c>
      <c r="D14" s="4" t="s">
        <v>20</v>
      </c>
      <c r="E14" s="4">
        <v>4276.277</v>
      </c>
      <c r="F14" s="160">
        <v>3275.91</v>
      </c>
      <c r="G14" s="161">
        <v>2926.016</v>
      </c>
    </row>
    <row r="15" spans="1:7" ht="12.75">
      <c r="A15" s="3" t="s">
        <v>78</v>
      </c>
      <c r="B15" s="4" t="s">
        <v>20</v>
      </c>
      <c r="C15" s="4" t="s">
        <v>20</v>
      </c>
      <c r="D15" s="4" t="s">
        <v>20</v>
      </c>
      <c r="E15" s="4">
        <v>7925.277</v>
      </c>
      <c r="F15" s="160">
        <v>6061.681</v>
      </c>
      <c r="G15" s="161">
        <v>5879.192</v>
      </c>
    </row>
    <row r="16" spans="1:7" ht="12.75">
      <c r="A16" s="3" t="s">
        <v>79</v>
      </c>
      <c r="B16" s="4">
        <v>1230.333</v>
      </c>
      <c r="C16" s="160">
        <v>1511.56</v>
      </c>
      <c r="D16" s="160">
        <v>4510.098</v>
      </c>
      <c r="E16" s="4">
        <v>161022.6529</v>
      </c>
      <c r="F16" s="160">
        <v>151278.61</v>
      </c>
      <c r="G16" s="161">
        <v>162336.276</v>
      </c>
    </row>
    <row r="17" spans="1:7" ht="12.75">
      <c r="A17" s="3" t="s">
        <v>80</v>
      </c>
      <c r="B17" s="4" t="s">
        <v>20</v>
      </c>
      <c r="C17" s="4" t="s">
        <v>20</v>
      </c>
      <c r="D17" s="4" t="s">
        <v>20</v>
      </c>
      <c r="E17" s="4">
        <v>208.071</v>
      </c>
      <c r="F17" s="160">
        <v>12.745</v>
      </c>
      <c r="G17" s="161">
        <v>187.633</v>
      </c>
    </row>
    <row r="18" spans="1:11" ht="12.75">
      <c r="A18" s="3" t="s">
        <v>81</v>
      </c>
      <c r="B18" s="4" t="s">
        <v>20</v>
      </c>
      <c r="C18" s="4" t="s">
        <v>20</v>
      </c>
      <c r="D18" s="4" t="s">
        <v>20</v>
      </c>
      <c r="E18" s="4">
        <v>40.272</v>
      </c>
      <c r="F18" s="160">
        <v>116.945</v>
      </c>
      <c r="G18" s="161">
        <v>449.182</v>
      </c>
      <c r="K18" s="200"/>
    </row>
    <row r="19" spans="1:7" ht="12.75">
      <c r="A19" s="3" t="s">
        <v>82</v>
      </c>
      <c r="B19" s="4">
        <v>2293.9679</v>
      </c>
      <c r="C19" s="160">
        <v>390.903</v>
      </c>
      <c r="D19" s="160">
        <v>171.39</v>
      </c>
      <c r="E19" s="4">
        <v>24222.89856</v>
      </c>
      <c r="F19" s="160">
        <v>23319.059</v>
      </c>
      <c r="G19" s="161">
        <v>20998.198</v>
      </c>
    </row>
    <row r="20" spans="1:7" ht="12.75">
      <c r="A20" s="3" t="s">
        <v>83</v>
      </c>
      <c r="B20" s="4">
        <v>571.335</v>
      </c>
      <c r="C20" s="160">
        <v>1561.585</v>
      </c>
      <c r="D20" s="160">
        <v>1118.459</v>
      </c>
      <c r="E20" s="4">
        <v>206166.1331</v>
      </c>
      <c r="F20" s="160">
        <v>208594.408</v>
      </c>
      <c r="G20" s="161">
        <v>215827.913</v>
      </c>
    </row>
    <row r="21" spans="1:7" ht="12.75">
      <c r="A21" s="3" t="s">
        <v>84</v>
      </c>
      <c r="B21" s="4">
        <v>9189.787</v>
      </c>
      <c r="C21" s="160">
        <v>2274.197</v>
      </c>
      <c r="D21" s="160">
        <v>20523.827</v>
      </c>
      <c r="E21" s="4">
        <v>35547.1228</v>
      </c>
      <c r="F21" s="160">
        <v>21713.7</v>
      </c>
      <c r="G21" s="161">
        <v>45356.535</v>
      </c>
    </row>
    <row r="22" spans="1:7" ht="12.75">
      <c r="A22" s="3" t="s">
        <v>85</v>
      </c>
      <c r="B22" s="4">
        <v>13.749</v>
      </c>
      <c r="C22" s="160">
        <v>13.717</v>
      </c>
      <c r="D22" s="160">
        <v>11.018</v>
      </c>
      <c r="E22" s="4">
        <v>173873.413</v>
      </c>
      <c r="F22" s="160">
        <v>171709.645</v>
      </c>
      <c r="G22" s="161">
        <v>187817.914</v>
      </c>
    </row>
    <row r="23" spans="1:7" ht="12.75">
      <c r="A23" s="3" t="s">
        <v>86</v>
      </c>
      <c r="B23" s="4" t="s">
        <v>20</v>
      </c>
      <c r="C23" s="4" t="s">
        <v>20</v>
      </c>
      <c r="D23" s="4" t="s">
        <v>20</v>
      </c>
      <c r="E23" s="4">
        <v>4179.04</v>
      </c>
      <c r="F23" s="160">
        <v>5171.823</v>
      </c>
      <c r="G23" s="161">
        <v>5749.904</v>
      </c>
    </row>
    <row r="24" spans="1:7" ht="12.75">
      <c r="A24" s="162"/>
      <c r="B24" s="160"/>
      <c r="C24" s="160"/>
      <c r="D24" s="160"/>
      <c r="E24" s="160"/>
      <c r="F24" s="160"/>
      <c r="G24" s="161"/>
    </row>
    <row r="25" spans="1:7" ht="12.75">
      <c r="A25" s="10" t="s">
        <v>87</v>
      </c>
      <c r="B25" s="160"/>
      <c r="C25" s="160"/>
      <c r="D25" s="160"/>
      <c r="E25" s="160"/>
      <c r="F25" s="160"/>
      <c r="G25" s="161"/>
    </row>
    <row r="26" spans="1:7" ht="12.75">
      <c r="A26" s="3" t="s">
        <v>106</v>
      </c>
      <c r="B26" s="160" t="s">
        <v>20</v>
      </c>
      <c r="C26" s="160" t="s">
        <v>20</v>
      </c>
      <c r="D26" s="160" t="s">
        <v>20</v>
      </c>
      <c r="E26" s="160" t="s">
        <v>20</v>
      </c>
      <c r="F26" s="160" t="s">
        <v>20</v>
      </c>
      <c r="G26" s="161">
        <v>32.425</v>
      </c>
    </row>
    <row r="27" spans="1:7" ht="12.75">
      <c r="A27" s="3" t="s">
        <v>88</v>
      </c>
      <c r="B27" s="160" t="s">
        <v>20</v>
      </c>
      <c r="C27" s="160" t="s">
        <v>20</v>
      </c>
      <c r="D27" s="160" t="s">
        <v>20</v>
      </c>
      <c r="E27" s="4">
        <v>3044.69</v>
      </c>
      <c r="F27" s="160">
        <v>1988.248</v>
      </c>
      <c r="G27" s="161">
        <v>4962.056</v>
      </c>
    </row>
    <row r="28" spans="1:7" ht="12.75">
      <c r="A28" s="3" t="s">
        <v>89</v>
      </c>
      <c r="B28" s="160" t="s">
        <v>20</v>
      </c>
      <c r="C28" s="160" t="s">
        <v>20</v>
      </c>
      <c r="D28" s="160" t="s">
        <v>20</v>
      </c>
      <c r="E28" s="4">
        <v>2490.599</v>
      </c>
      <c r="F28" s="160">
        <v>1768.858</v>
      </c>
      <c r="G28" s="161">
        <v>2617.306</v>
      </c>
    </row>
    <row r="29" spans="1:7" ht="12.75">
      <c r="A29" s="3" t="s">
        <v>90</v>
      </c>
      <c r="B29" s="160" t="s">
        <v>20</v>
      </c>
      <c r="C29" s="160" t="s">
        <v>20</v>
      </c>
      <c r="D29" s="160" t="s">
        <v>20</v>
      </c>
      <c r="E29" s="4">
        <v>1258.317</v>
      </c>
      <c r="F29" s="160">
        <v>1109.719</v>
      </c>
      <c r="G29" s="161">
        <v>2481.65</v>
      </c>
    </row>
    <row r="30" spans="1:7" ht="12.75">
      <c r="A30" s="3" t="s">
        <v>91</v>
      </c>
      <c r="B30" s="160" t="s">
        <v>20</v>
      </c>
      <c r="C30" s="160" t="s">
        <v>20</v>
      </c>
      <c r="D30" s="160" t="s">
        <v>20</v>
      </c>
      <c r="E30" s="4">
        <v>2348.523</v>
      </c>
      <c r="F30" s="160">
        <v>2290.306</v>
      </c>
      <c r="G30" s="161">
        <v>4565.037</v>
      </c>
    </row>
    <row r="31" spans="1:7" ht="12.75">
      <c r="A31" s="3" t="s">
        <v>92</v>
      </c>
      <c r="B31" s="160" t="s">
        <v>20</v>
      </c>
      <c r="C31" s="160" t="s">
        <v>20</v>
      </c>
      <c r="D31" s="160" t="s">
        <v>20</v>
      </c>
      <c r="E31" s="4">
        <v>856.9010000000001</v>
      </c>
      <c r="F31" s="160">
        <v>1291.056</v>
      </c>
      <c r="G31" s="161">
        <v>2107.709</v>
      </c>
    </row>
    <row r="32" spans="1:7" ht="12.75">
      <c r="A32" s="3" t="s">
        <v>93</v>
      </c>
      <c r="B32" s="160" t="s">
        <v>20</v>
      </c>
      <c r="C32" s="160" t="s">
        <v>20</v>
      </c>
      <c r="D32" s="160" t="s">
        <v>20</v>
      </c>
      <c r="E32" s="4">
        <v>1253.632</v>
      </c>
      <c r="F32" s="160">
        <v>1157.212</v>
      </c>
      <c r="G32" s="161">
        <v>1984.31</v>
      </c>
    </row>
    <row r="33" spans="1:7" ht="12.75">
      <c r="A33" s="3" t="s">
        <v>94</v>
      </c>
      <c r="B33" s="4" t="s">
        <v>20</v>
      </c>
      <c r="C33" s="160">
        <v>18.432</v>
      </c>
      <c r="D33" s="160" t="s">
        <v>20</v>
      </c>
      <c r="E33" s="4">
        <v>20379.139</v>
      </c>
      <c r="F33" s="160">
        <v>16250.247</v>
      </c>
      <c r="G33" s="161">
        <v>28753.147</v>
      </c>
    </row>
    <row r="34" spans="1:7" ht="12.75">
      <c r="A34" s="3" t="s">
        <v>95</v>
      </c>
      <c r="B34" s="4" t="s">
        <v>20</v>
      </c>
      <c r="C34" s="160" t="s">
        <v>20</v>
      </c>
      <c r="D34" s="160" t="s">
        <v>20</v>
      </c>
      <c r="E34" s="4">
        <v>26612.125</v>
      </c>
      <c r="F34" s="160">
        <v>22755.804</v>
      </c>
      <c r="G34" s="161">
        <v>32589.288</v>
      </c>
    </row>
    <row r="35" spans="1:7" ht="12.75">
      <c r="A35" s="3" t="s">
        <v>96</v>
      </c>
      <c r="B35" s="4" t="s">
        <v>20</v>
      </c>
      <c r="C35" s="160" t="s">
        <v>20</v>
      </c>
      <c r="D35" s="160" t="s">
        <v>20</v>
      </c>
      <c r="E35" s="4">
        <v>77.932</v>
      </c>
      <c r="F35" s="160">
        <v>70.365</v>
      </c>
      <c r="G35" s="161">
        <v>35.737</v>
      </c>
    </row>
    <row r="36" spans="1:7" ht="12.75">
      <c r="A36" s="3" t="s">
        <v>107</v>
      </c>
      <c r="B36" s="4" t="s">
        <v>20</v>
      </c>
      <c r="C36" s="160" t="s">
        <v>20</v>
      </c>
      <c r="D36" s="160">
        <v>0.846</v>
      </c>
      <c r="E36" s="4" t="s">
        <v>20</v>
      </c>
      <c r="F36" s="160" t="s">
        <v>20</v>
      </c>
      <c r="G36" s="161" t="s">
        <v>20</v>
      </c>
    </row>
    <row r="37" spans="1:7" ht="12.75">
      <c r="A37" s="3"/>
      <c r="B37" s="4"/>
      <c r="C37" s="160"/>
      <c r="D37" s="160"/>
      <c r="E37" s="4"/>
      <c r="F37" s="160"/>
      <c r="G37" s="161"/>
    </row>
    <row r="38" spans="1:7" ht="12.75">
      <c r="A38" s="10" t="s">
        <v>363</v>
      </c>
      <c r="B38" s="4"/>
      <c r="C38" s="160"/>
      <c r="D38" s="160"/>
      <c r="E38" s="4"/>
      <c r="F38" s="160"/>
      <c r="G38" s="161"/>
    </row>
    <row r="39" spans="1:7" ht="12.75">
      <c r="A39" s="3" t="s">
        <v>97</v>
      </c>
      <c r="B39" s="4" t="s">
        <v>20</v>
      </c>
      <c r="C39" s="160" t="s">
        <v>20</v>
      </c>
      <c r="D39" s="160" t="s">
        <v>20</v>
      </c>
      <c r="E39" s="4">
        <v>899.8240000000001</v>
      </c>
      <c r="F39" s="160">
        <v>1534.589</v>
      </c>
      <c r="G39" s="161">
        <v>1828.499</v>
      </c>
    </row>
    <row r="40" spans="1:7" ht="12.75">
      <c r="A40" s="3" t="s">
        <v>98</v>
      </c>
      <c r="B40" s="4" t="s">
        <v>20</v>
      </c>
      <c r="C40" s="160">
        <v>1.26</v>
      </c>
      <c r="D40" s="160" t="s">
        <v>20</v>
      </c>
      <c r="E40" s="4">
        <v>6299.19</v>
      </c>
      <c r="F40" s="160">
        <v>6269.998</v>
      </c>
      <c r="G40" s="161">
        <v>5695.789</v>
      </c>
    </row>
    <row r="41" spans="1:7" ht="12.75">
      <c r="A41" s="3" t="s">
        <v>99</v>
      </c>
      <c r="B41" s="4" t="s">
        <v>20</v>
      </c>
      <c r="C41" s="160" t="s">
        <v>20</v>
      </c>
      <c r="D41" s="160" t="s">
        <v>20</v>
      </c>
      <c r="E41" s="4">
        <v>75.98700000000001</v>
      </c>
      <c r="F41" s="160">
        <v>8.4</v>
      </c>
      <c r="G41" s="161" t="s">
        <v>20</v>
      </c>
    </row>
    <row r="42" spans="1:7" ht="12.75">
      <c r="A42" s="3" t="s">
        <v>100</v>
      </c>
      <c r="B42" s="4" t="s">
        <v>20</v>
      </c>
      <c r="C42" s="160" t="s">
        <v>20</v>
      </c>
      <c r="D42" s="160" t="s">
        <v>20</v>
      </c>
      <c r="E42" s="4">
        <v>7087.036</v>
      </c>
      <c r="F42" s="160">
        <v>7270.157</v>
      </c>
      <c r="G42" s="161">
        <v>6478.742</v>
      </c>
    </row>
    <row r="43" spans="1:7" ht="13.5" thickBot="1">
      <c r="A43" s="5" t="s">
        <v>101</v>
      </c>
      <c r="B43" s="6" t="s">
        <v>20</v>
      </c>
      <c r="C43" s="163" t="s">
        <v>20</v>
      </c>
      <c r="D43" s="163" t="s">
        <v>20</v>
      </c>
      <c r="E43" s="6">
        <v>9190.206</v>
      </c>
      <c r="F43" s="163">
        <v>9296.788</v>
      </c>
      <c r="G43" s="164">
        <v>7542.744</v>
      </c>
    </row>
    <row r="44" spans="1:7" ht="12.75">
      <c r="A44" s="201" t="s">
        <v>102</v>
      </c>
      <c r="B44" s="201"/>
      <c r="C44" s="201"/>
      <c r="D44" s="201"/>
      <c r="E44" s="201"/>
      <c r="F44" s="201"/>
      <c r="G44" s="201"/>
    </row>
    <row r="45" ht="12.75">
      <c r="A45" s="156" t="s">
        <v>103</v>
      </c>
    </row>
    <row r="46" ht="12.75">
      <c r="A46" s="156" t="s">
        <v>103</v>
      </c>
    </row>
    <row r="47" ht="12.75">
      <c r="A47" s="156" t="s">
        <v>103</v>
      </c>
    </row>
    <row r="48" ht="12.75">
      <c r="A48" s="156" t="s">
        <v>103</v>
      </c>
    </row>
    <row r="49" ht="12.75">
      <c r="A49" s="156" t="s">
        <v>103</v>
      </c>
    </row>
    <row r="50" ht="12.75">
      <c r="A50" s="156" t="s">
        <v>103</v>
      </c>
    </row>
    <row r="51" ht="12.75">
      <c r="A51" s="156" t="s">
        <v>103</v>
      </c>
    </row>
    <row r="52" ht="12.75">
      <c r="A52" s="156" t="s">
        <v>103</v>
      </c>
    </row>
    <row r="53" ht="12.75">
      <c r="A53" s="156" t="s">
        <v>103</v>
      </c>
    </row>
    <row r="54" ht="12.75">
      <c r="A54" s="156" t="s">
        <v>103</v>
      </c>
    </row>
    <row r="55" ht="12.75">
      <c r="A55" s="156" t="s">
        <v>103</v>
      </c>
    </row>
    <row r="56" ht="12.75">
      <c r="A56" s="156" t="s">
        <v>103</v>
      </c>
    </row>
    <row r="57" ht="12.75">
      <c r="A57" s="156" t="s">
        <v>103</v>
      </c>
    </row>
    <row r="58" ht="12.75">
      <c r="A58" s="156" t="s">
        <v>103</v>
      </c>
    </row>
    <row r="59" ht="12.75">
      <c r="A59" s="156" t="s">
        <v>103</v>
      </c>
    </row>
    <row r="60" ht="12.75">
      <c r="A60" s="156" t="s">
        <v>103</v>
      </c>
    </row>
    <row r="61" ht="12.75">
      <c r="A61" s="156" t="s">
        <v>103</v>
      </c>
    </row>
    <row r="62" ht="12.75">
      <c r="A62" s="156" t="s">
        <v>103</v>
      </c>
    </row>
    <row r="63" ht="12.75">
      <c r="A63" s="156" t="s">
        <v>103</v>
      </c>
    </row>
    <row r="64" ht="12.75">
      <c r="A64" s="156" t="s">
        <v>103</v>
      </c>
    </row>
    <row r="65" ht="12.75">
      <c r="A65" s="156" t="s">
        <v>103</v>
      </c>
    </row>
    <row r="66" ht="12.75">
      <c r="A66" s="156" t="s">
        <v>103</v>
      </c>
    </row>
    <row r="67" ht="12.75">
      <c r="A67" s="156" t="s">
        <v>103</v>
      </c>
    </row>
    <row r="68" ht="12.75">
      <c r="A68" s="156" t="s">
        <v>103</v>
      </c>
    </row>
    <row r="69" ht="12.75">
      <c r="A69" s="156" t="s">
        <v>103</v>
      </c>
    </row>
    <row r="70" ht="12.75">
      <c r="A70" s="156" t="s">
        <v>103</v>
      </c>
    </row>
    <row r="71" ht="12.75">
      <c r="A71" s="156" t="s">
        <v>103</v>
      </c>
    </row>
    <row r="72" ht="12.75">
      <c r="A72" s="156" t="s">
        <v>103</v>
      </c>
    </row>
    <row r="73" ht="12.75">
      <c r="A73" s="156" t="s">
        <v>103</v>
      </c>
    </row>
    <row r="74" ht="12.75">
      <c r="A74" s="156" t="s">
        <v>103</v>
      </c>
    </row>
    <row r="75" ht="12.75">
      <c r="A75" s="156" t="s">
        <v>103</v>
      </c>
    </row>
    <row r="76" ht="12.75">
      <c r="A76" s="156" t="s">
        <v>103</v>
      </c>
    </row>
    <row r="77" ht="12.75">
      <c r="A77" s="156" t="s">
        <v>103</v>
      </c>
    </row>
    <row r="78" ht="12.75">
      <c r="A78" s="156" t="s">
        <v>103</v>
      </c>
    </row>
    <row r="79" ht="12.75">
      <c r="A79" s="156" t="s">
        <v>103</v>
      </c>
    </row>
    <row r="80" ht="12.75">
      <c r="A80" s="156" t="s">
        <v>103</v>
      </c>
    </row>
    <row r="81" ht="12.75">
      <c r="A81" s="156" t="s">
        <v>103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21">
    <pageSetUpPr fitToPage="1"/>
  </sheetPr>
  <dimension ref="A1:F5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64" customWidth="1"/>
    <col min="2" max="6" width="17.7109375" style="64" customWidth="1"/>
    <col min="7" max="16384" width="11.421875" style="64" customWidth="1"/>
  </cols>
  <sheetData>
    <row r="1" spans="1:6" s="77" customFormat="1" ht="18">
      <c r="A1" s="321" t="s">
        <v>0</v>
      </c>
      <c r="B1" s="321"/>
      <c r="C1" s="321"/>
      <c r="D1" s="321"/>
      <c r="E1" s="321"/>
      <c r="F1" s="321"/>
    </row>
    <row r="2" spans="1:6" s="78" customFormat="1" ht="15">
      <c r="A2" s="127"/>
      <c r="B2" s="128"/>
      <c r="C2" s="128"/>
      <c r="D2" s="128"/>
      <c r="E2" s="128"/>
      <c r="F2" s="128"/>
    </row>
    <row r="3" spans="1:6" s="78" customFormat="1" ht="15">
      <c r="A3" s="322" t="s">
        <v>356</v>
      </c>
      <c r="B3" s="324"/>
      <c r="C3" s="324"/>
      <c r="D3" s="324"/>
      <c r="E3" s="324"/>
      <c r="F3" s="324"/>
    </row>
    <row r="4" spans="1:6" s="78" customFormat="1" ht="15">
      <c r="A4" s="288"/>
      <c r="B4" s="79"/>
      <c r="C4" s="79"/>
      <c r="D4" s="79"/>
      <c r="E4" s="79"/>
      <c r="F4" s="79"/>
    </row>
    <row r="5" spans="1:6" ht="12.75">
      <c r="A5" s="310"/>
      <c r="B5" s="311"/>
      <c r="C5" s="234" t="s">
        <v>221</v>
      </c>
      <c r="D5" s="235"/>
      <c r="E5" s="270" t="s">
        <v>222</v>
      </c>
      <c r="F5" s="269"/>
    </row>
    <row r="6" spans="1:6" ht="12.75">
      <c r="A6" s="67" t="s">
        <v>160</v>
      </c>
      <c r="B6" s="68" t="s">
        <v>165</v>
      </c>
      <c r="C6" s="81" t="s">
        <v>223</v>
      </c>
      <c r="D6" s="82"/>
      <c r="E6" s="68" t="s">
        <v>224</v>
      </c>
      <c r="F6" s="84" t="s">
        <v>225</v>
      </c>
    </row>
    <row r="7" spans="1:6" ht="13.5" thickBot="1">
      <c r="A7" s="86"/>
      <c r="B7" s="87"/>
      <c r="C7" s="87" t="s">
        <v>226</v>
      </c>
      <c r="D7" s="87" t="s">
        <v>227</v>
      </c>
      <c r="E7" s="87" t="s">
        <v>228</v>
      </c>
      <c r="F7" s="87" t="s">
        <v>229</v>
      </c>
    </row>
    <row r="8" spans="1:6" ht="12.75">
      <c r="A8" s="289" t="s">
        <v>166</v>
      </c>
      <c r="B8" s="290"/>
      <c r="C8" s="290"/>
      <c r="D8" s="290"/>
      <c r="E8" s="290"/>
      <c r="F8" s="291"/>
    </row>
    <row r="9" spans="1:6" ht="12.75">
      <c r="A9" s="92" t="s">
        <v>171</v>
      </c>
      <c r="B9" s="61">
        <v>288644</v>
      </c>
      <c r="C9" s="61">
        <v>26696</v>
      </c>
      <c r="D9" s="61">
        <v>60053</v>
      </c>
      <c r="E9" s="61">
        <v>195044</v>
      </c>
      <c r="F9" s="59">
        <v>6851</v>
      </c>
    </row>
    <row r="10" spans="1:6" ht="12.75">
      <c r="A10" s="92" t="s">
        <v>172</v>
      </c>
      <c r="B10" s="61">
        <v>28497</v>
      </c>
      <c r="C10" s="61">
        <v>8682</v>
      </c>
      <c r="D10" s="95">
        <v>6318</v>
      </c>
      <c r="E10" s="61">
        <v>13497</v>
      </c>
      <c r="F10" s="59" t="s">
        <v>20</v>
      </c>
    </row>
    <row r="11" spans="1:6" ht="12.75">
      <c r="A11" s="92" t="s">
        <v>361</v>
      </c>
      <c r="B11" s="61">
        <v>65285</v>
      </c>
      <c r="C11" s="61">
        <v>122</v>
      </c>
      <c r="D11" s="61">
        <v>2131</v>
      </c>
      <c r="E11" s="61">
        <v>43250</v>
      </c>
      <c r="F11" s="59">
        <v>19782</v>
      </c>
    </row>
    <row r="12" spans="1:6" ht="12.75">
      <c r="A12" s="92" t="s">
        <v>173</v>
      </c>
      <c r="B12" s="61">
        <v>84604</v>
      </c>
      <c r="C12" s="61">
        <v>402</v>
      </c>
      <c r="D12" s="61">
        <v>1695</v>
      </c>
      <c r="E12" s="61">
        <v>81823</v>
      </c>
      <c r="F12" s="59">
        <v>684</v>
      </c>
    </row>
    <row r="13" spans="1:6" ht="12.75">
      <c r="A13" s="292" t="s">
        <v>176</v>
      </c>
      <c r="B13" s="61">
        <v>994176</v>
      </c>
      <c r="C13" s="61">
        <v>15968</v>
      </c>
      <c r="D13" s="61">
        <v>41003</v>
      </c>
      <c r="E13" s="61">
        <v>931480</v>
      </c>
      <c r="F13" s="59">
        <v>5725</v>
      </c>
    </row>
    <row r="14" spans="1:6" ht="12.75">
      <c r="A14" s="92" t="s">
        <v>177</v>
      </c>
      <c r="B14" s="61">
        <v>69124</v>
      </c>
      <c r="C14" s="61">
        <v>1124</v>
      </c>
      <c r="D14" s="61">
        <v>2966</v>
      </c>
      <c r="E14" s="61">
        <v>63029</v>
      </c>
      <c r="F14" s="59">
        <v>2005</v>
      </c>
    </row>
    <row r="15" spans="1:6" ht="12.75">
      <c r="A15" s="92" t="s">
        <v>178</v>
      </c>
      <c r="B15" s="61">
        <v>48017</v>
      </c>
      <c r="C15" s="61">
        <v>676</v>
      </c>
      <c r="D15" s="61">
        <v>1950</v>
      </c>
      <c r="E15" s="61">
        <v>21989</v>
      </c>
      <c r="F15" s="59">
        <v>23402</v>
      </c>
    </row>
    <row r="16" spans="1:6" ht="12.75">
      <c r="A16" s="92" t="s">
        <v>179</v>
      </c>
      <c r="B16" s="61">
        <v>75531</v>
      </c>
      <c r="C16" s="61">
        <v>1272</v>
      </c>
      <c r="D16" s="61">
        <v>5857</v>
      </c>
      <c r="E16" s="61">
        <v>55847</v>
      </c>
      <c r="F16" s="59">
        <v>12555</v>
      </c>
    </row>
    <row r="17" spans="1:6" ht="12.75">
      <c r="A17" s="92" t="s">
        <v>180</v>
      </c>
      <c r="B17" s="61">
        <v>19881</v>
      </c>
      <c r="C17" s="61">
        <v>586</v>
      </c>
      <c r="D17" s="95">
        <v>1425</v>
      </c>
      <c r="E17" s="61">
        <v>10526</v>
      </c>
      <c r="F17" s="59">
        <v>7344</v>
      </c>
    </row>
    <row r="18" spans="1:6" ht="12.75">
      <c r="A18" s="92" t="s">
        <v>181</v>
      </c>
      <c r="B18" s="95">
        <v>423</v>
      </c>
      <c r="C18" s="61">
        <v>15</v>
      </c>
      <c r="D18" s="95">
        <v>51</v>
      </c>
      <c r="E18" s="61">
        <v>287</v>
      </c>
      <c r="F18" s="293">
        <v>70</v>
      </c>
    </row>
    <row r="19" spans="1:6" ht="12.75">
      <c r="A19" s="92" t="s">
        <v>182</v>
      </c>
      <c r="B19" s="95">
        <v>11561</v>
      </c>
      <c r="C19" s="61">
        <v>101</v>
      </c>
      <c r="D19" s="95">
        <v>214</v>
      </c>
      <c r="E19" s="61">
        <v>4603</v>
      </c>
      <c r="F19" s="95">
        <v>6643</v>
      </c>
    </row>
    <row r="20" spans="1:6" ht="12.75">
      <c r="A20" s="92" t="s">
        <v>183</v>
      </c>
      <c r="B20" s="95">
        <v>22515</v>
      </c>
      <c r="C20" s="61">
        <v>268</v>
      </c>
      <c r="D20" s="61">
        <v>798</v>
      </c>
      <c r="E20" s="61">
        <v>16944</v>
      </c>
      <c r="F20" s="95">
        <v>4505</v>
      </c>
    </row>
    <row r="21" spans="1:6" ht="12.75">
      <c r="A21" s="92"/>
      <c r="B21" s="95"/>
      <c r="C21" s="61"/>
      <c r="D21" s="61"/>
      <c r="E21" s="61"/>
      <c r="F21" s="95"/>
    </row>
    <row r="22" spans="1:6" ht="12.75">
      <c r="A22" s="294" t="s">
        <v>184</v>
      </c>
      <c r="B22" s="95"/>
      <c r="C22" s="61"/>
      <c r="D22" s="61"/>
      <c r="E22" s="61"/>
      <c r="F22" s="95"/>
    </row>
    <row r="23" spans="1:6" ht="12.75">
      <c r="A23" s="92" t="s">
        <v>366</v>
      </c>
      <c r="B23" s="61">
        <v>664596</v>
      </c>
      <c r="C23" s="61">
        <v>4702</v>
      </c>
      <c r="D23" s="61">
        <v>9412</v>
      </c>
      <c r="E23" s="61">
        <v>650482</v>
      </c>
      <c r="F23" s="59" t="s">
        <v>20</v>
      </c>
    </row>
    <row r="24" spans="1:6" ht="12.75">
      <c r="A24" s="92" t="s">
        <v>370</v>
      </c>
      <c r="B24" s="61">
        <v>1037959</v>
      </c>
      <c r="C24" s="61">
        <v>7282</v>
      </c>
      <c r="D24" s="61">
        <v>18664</v>
      </c>
      <c r="E24" s="61">
        <v>1011889</v>
      </c>
      <c r="F24" s="59">
        <v>124</v>
      </c>
    </row>
    <row r="25" spans="1:6" ht="12.75">
      <c r="A25" s="92" t="s">
        <v>189</v>
      </c>
      <c r="B25" s="61">
        <v>33874</v>
      </c>
      <c r="C25" s="61">
        <v>2109</v>
      </c>
      <c r="D25" s="95">
        <v>1378</v>
      </c>
      <c r="E25" s="61">
        <v>19537</v>
      </c>
      <c r="F25" s="59">
        <v>10850</v>
      </c>
    </row>
    <row r="26" spans="1:6" ht="12.75">
      <c r="A26" s="92" t="s">
        <v>367</v>
      </c>
      <c r="B26" s="61">
        <v>262504</v>
      </c>
      <c r="C26" s="61">
        <v>1490</v>
      </c>
      <c r="D26" s="61">
        <v>3227</v>
      </c>
      <c r="E26" s="61">
        <v>253752</v>
      </c>
      <c r="F26" s="59">
        <v>4035</v>
      </c>
    </row>
    <row r="27" spans="1:6" ht="12.75">
      <c r="A27" s="292" t="s">
        <v>190</v>
      </c>
      <c r="B27" s="61">
        <v>547785</v>
      </c>
      <c r="C27" s="61">
        <v>1365</v>
      </c>
      <c r="D27" s="61">
        <v>10011</v>
      </c>
      <c r="E27" s="61">
        <v>535578</v>
      </c>
      <c r="F27" s="59">
        <v>831</v>
      </c>
    </row>
    <row r="28" spans="1:6" ht="12.75">
      <c r="A28" s="92" t="s">
        <v>191</v>
      </c>
      <c r="B28" s="61">
        <v>4466</v>
      </c>
      <c r="C28" s="61">
        <v>45</v>
      </c>
      <c r="D28" s="95">
        <v>429</v>
      </c>
      <c r="E28" s="61">
        <v>2019</v>
      </c>
      <c r="F28" s="293">
        <v>1973</v>
      </c>
    </row>
    <row r="29" spans="1:6" ht="12.75">
      <c r="A29" s="92" t="s">
        <v>192</v>
      </c>
      <c r="B29" s="61">
        <v>147860</v>
      </c>
      <c r="C29" s="61">
        <v>656</v>
      </c>
      <c r="D29" s="61">
        <v>4344</v>
      </c>
      <c r="E29" s="61">
        <v>132729</v>
      </c>
      <c r="F29" s="59">
        <v>10131</v>
      </c>
    </row>
    <row r="30" spans="1:6" ht="12.75">
      <c r="A30" s="92" t="s">
        <v>196</v>
      </c>
      <c r="B30" s="61">
        <v>3971691</v>
      </c>
      <c r="C30" s="61">
        <v>20495</v>
      </c>
      <c r="D30" s="61">
        <v>46124</v>
      </c>
      <c r="E30" s="61">
        <v>2231753</v>
      </c>
      <c r="F30" s="59">
        <v>1673319</v>
      </c>
    </row>
    <row r="31" spans="1:6" ht="12.75">
      <c r="A31" s="92" t="s">
        <v>197</v>
      </c>
      <c r="B31" s="61">
        <v>979151</v>
      </c>
      <c r="C31" s="61">
        <v>3975</v>
      </c>
      <c r="D31" s="61">
        <v>26457</v>
      </c>
      <c r="E31" s="61">
        <v>853685</v>
      </c>
      <c r="F31" s="59">
        <v>95034</v>
      </c>
    </row>
    <row r="32" spans="1:6" ht="12.75">
      <c r="A32" s="292" t="s">
        <v>198</v>
      </c>
      <c r="B32" s="61">
        <v>1681</v>
      </c>
      <c r="C32" s="61">
        <v>12</v>
      </c>
      <c r="D32" s="95">
        <v>262</v>
      </c>
      <c r="E32" s="61">
        <v>860</v>
      </c>
      <c r="F32" s="59">
        <v>547</v>
      </c>
    </row>
    <row r="33" spans="1:6" ht="12.75">
      <c r="A33" s="92" t="s">
        <v>368</v>
      </c>
      <c r="B33" s="61">
        <v>315079</v>
      </c>
      <c r="C33" s="61">
        <v>33</v>
      </c>
      <c r="D33" s="61">
        <v>3036</v>
      </c>
      <c r="E33" s="61">
        <v>254103</v>
      </c>
      <c r="F33" s="59">
        <v>57907</v>
      </c>
    </row>
    <row r="34" spans="1:6" ht="12.75">
      <c r="A34" s="92"/>
      <c r="B34" s="61"/>
      <c r="C34" s="61"/>
      <c r="D34" s="61"/>
      <c r="E34" s="61"/>
      <c r="F34" s="59"/>
    </row>
    <row r="35" spans="1:6" ht="12.75">
      <c r="A35" s="294" t="s">
        <v>199</v>
      </c>
      <c r="B35" s="61"/>
      <c r="C35" s="61"/>
      <c r="D35" s="61"/>
      <c r="E35" s="61"/>
      <c r="F35" s="59"/>
    </row>
    <row r="36" spans="1:6" ht="12.75">
      <c r="A36" s="92" t="s">
        <v>200</v>
      </c>
      <c r="B36" s="61">
        <v>277377</v>
      </c>
      <c r="C36" s="61">
        <v>1026</v>
      </c>
      <c r="D36" s="61">
        <v>5467</v>
      </c>
      <c r="E36" s="61">
        <v>180948</v>
      </c>
      <c r="F36" s="59">
        <v>89936</v>
      </c>
    </row>
    <row r="37" spans="1:6" ht="12.75">
      <c r="A37" s="92" t="s">
        <v>201</v>
      </c>
      <c r="B37" s="61">
        <v>505533</v>
      </c>
      <c r="C37" s="61">
        <v>8620</v>
      </c>
      <c r="D37" s="61">
        <v>8980</v>
      </c>
      <c r="E37" s="61">
        <v>440256</v>
      </c>
      <c r="F37" s="59">
        <v>47677</v>
      </c>
    </row>
    <row r="38" spans="1:6" ht="12.75">
      <c r="A38" s="92"/>
      <c r="B38" s="61"/>
      <c r="C38" s="61"/>
      <c r="D38" s="61"/>
      <c r="E38" s="61"/>
      <c r="F38" s="59"/>
    </row>
    <row r="39" spans="1:6" ht="12.75">
      <c r="A39" s="294" t="s">
        <v>202</v>
      </c>
      <c r="B39" s="61"/>
      <c r="C39" s="61"/>
      <c r="D39" s="61"/>
      <c r="E39" s="61"/>
      <c r="F39" s="59"/>
    </row>
    <row r="40" spans="1:6" ht="12.75">
      <c r="A40" s="92" t="s">
        <v>203</v>
      </c>
      <c r="B40" s="61">
        <v>175141</v>
      </c>
      <c r="C40" s="61">
        <v>70</v>
      </c>
      <c r="D40" s="95">
        <v>16518</v>
      </c>
      <c r="E40" s="61">
        <v>157744</v>
      </c>
      <c r="F40" s="59">
        <v>809</v>
      </c>
    </row>
    <row r="41" spans="1:6" ht="12.75">
      <c r="A41" s="92" t="s">
        <v>208</v>
      </c>
      <c r="B41" s="61">
        <v>991520</v>
      </c>
      <c r="C41" s="61">
        <v>3864</v>
      </c>
      <c r="D41" s="95">
        <v>29368</v>
      </c>
      <c r="E41" s="61">
        <v>892670</v>
      </c>
      <c r="F41" s="59">
        <v>65618</v>
      </c>
    </row>
    <row r="42" spans="1:6" ht="12.75">
      <c r="A42" s="92" t="s">
        <v>209</v>
      </c>
      <c r="B42" s="61">
        <v>84489</v>
      </c>
      <c r="C42" s="61">
        <v>118</v>
      </c>
      <c r="D42" s="61">
        <v>10298</v>
      </c>
      <c r="E42" s="61">
        <v>74005</v>
      </c>
      <c r="F42" s="59">
        <v>68</v>
      </c>
    </row>
    <row r="43" spans="1:6" ht="12.75">
      <c r="A43" s="92" t="s">
        <v>210</v>
      </c>
      <c r="B43" s="61">
        <v>62990</v>
      </c>
      <c r="C43" s="61">
        <v>157</v>
      </c>
      <c r="D43" s="95">
        <v>6728</v>
      </c>
      <c r="E43" s="61">
        <v>51299</v>
      </c>
      <c r="F43" s="59">
        <v>4806</v>
      </c>
    </row>
    <row r="44" spans="1:6" ht="12.75">
      <c r="A44" s="92" t="s">
        <v>211</v>
      </c>
      <c r="B44" s="61">
        <v>14971</v>
      </c>
      <c r="C44" s="61">
        <v>133</v>
      </c>
      <c r="D44" s="95">
        <v>650</v>
      </c>
      <c r="E44" s="61">
        <v>10032</v>
      </c>
      <c r="F44" s="59">
        <v>4156</v>
      </c>
    </row>
    <row r="45" spans="1:6" ht="12.75">
      <c r="A45" s="92" t="s">
        <v>212</v>
      </c>
      <c r="B45" s="61">
        <v>383311</v>
      </c>
      <c r="C45" s="61">
        <v>6745</v>
      </c>
      <c r="D45" s="61">
        <v>21302</v>
      </c>
      <c r="E45" s="61">
        <v>313597</v>
      </c>
      <c r="F45" s="59">
        <v>41667</v>
      </c>
    </row>
    <row r="46" spans="1:6" ht="12.75">
      <c r="A46" s="92" t="s">
        <v>362</v>
      </c>
      <c r="B46" s="61">
        <v>9059</v>
      </c>
      <c r="C46" s="61">
        <v>116</v>
      </c>
      <c r="D46" s="95">
        <v>631</v>
      </c>
      <c r="E46" s="61">
        <v>8309</v>
      </c>
      <c r="F46" s="59">
        <v>3</v>
      </c>
    </row>
    <row r="47" spans="1:6" ht="12.75">
      <c r="A47" s="92" t="s">
        <v>213</v>
      </c>
      <c r="B47" s="61">
        <v>31067</v>
      </c>
      <c r="C47" s="61">
        <v>577</v>
      </c>
      <c r="D47" s="95">
        <v>9462</v>
      </c>
      <c r="E47" s="61">
        <v>19693</v>
      </c>
      <c r="F47" s="59">
        <v>1335</v>
      </c>
    </row>
    <row r="48" spans="1:6" ht="12.75">
      <c r="A48" s="92"/>
      <c r="B48" s="61"/>
      <c r="C48" s="61"/>
      <c r="D48" s="95"/>
      <c r="E48" s="61"/>
      <c r="F48" s="59"/>
    </row>
    <row r="49" spans="1:6" ht="12.75">
      <c r="A49" s="294" t="s">
        <v>214</v>
      </c>
      <c r="B49" s="61"/>
      <c r="C49" s="61"/>
      <c r="D49" s="95"/>
      <c r="E49" s="61"/>
      <c r="F49" s="59"/>
    </row>
    <row r="50" spans="1:6" ht="12.75">
      <c r="A50" s="92" t="s">
        <v>365</v>
      </c>
      <c r="B50" s="61">
        <v>269846</v>
      </c>
      <c r="C50" s="61">
        <v>966</v>
      </c>
      <c r="D50" s="61">
        <v>14385</v>
      </c>
      <c r="E50" s="61">
        <v>208523</v>
      </c>
      <c r="F50" s="59">
        <v>45972</v>
      </c>
    </row>
    <row r="51" spans="1:6" ht="12.75">
      <c r="A51" s="292" t="s">
        <v>215</v>
      </c>
      <c r="B51" s="61">
        <v>47897</v>
      </c>
      <c r="C51" s="61">
        <v>195</v>
      </c>
      <c r="D51" s="61">
        <v>2909</v>
      </c>
      <c r="E51" s="61">
        <v>13256</v>
      </c>
      <c r="F51" s="59">
        <v>31537</v>
      </c>
    </row>
    <row r="52" spans="1:6" ht="12.75">
      <c r="A52" s="92" t="s">
        <v>216</v>
      </c>
      <c r="B52" s="61">
        <v>65497</v>
      </c>
      <c r="C52" s="61">
        <v>848</v>
      </c>
      <c r="D52" s="61">
        <v>4222</v>
      </c>
      <c r="E52" s="61">
        <v>48576</v>
      </c>
      <c r="F52" s="59">
        <v>11851</v>
      </c>
    </row>
    <row r="53" spans="1:6" ht="12.75">
      <c r="A53" s="92"/>
      <c r="B53" s="61"/>
      <c r="C53" s="61"/>
      <c r="D53" s="61"/>
      <c r="E53" s="61"/>
      <c r="F53" s="59"/>
    </row>
    <row r="54" spans="1:6" ht="12.75">
      <c r="A54" s="294" t="s">
        <v>217</v>
      </c>
      <c r="B54" s="61"/>
      <c r="C54" s="61"/>
      <c r="D54" s="61"/>
      <c r="E54" s="61"/>
      <c r="F54" s="59"/>
    </row>
    <row r="55" spans="1:6" ht="12.75">
      <c r="A55" s="71" t="s">
        <v>369</v>
      </c>
      <c r="B55" s="61">
        <v>109605</v>
      </c>
      <c r="C55" s="61">
        <v>136</v>
      </c>
      <c r="D55" s="61">
        <v>172</v>
      </c>
      <c r="E55" s="61">
        <v>41168</v>
      </c>
      <c r="F55" s="59">
        <v>68129</v>
      </c>
    </row>
    <row r="56" spans="1:6" ht="12.75">
      <c r="A56" s="92" t="s">
        <v>218</v>
      </c>
      <c r="B56" s="61">
        <v>6050</v>
      </c>
      <c r="C56" s="61" t="s">
        <v>20</v>
      </c>
      <c r="D56" s="61" t="s">
        <v>20</v>
      </c>
      <c r="E56" s="61">
        <v>6050</v>
      </c>
      <c r="F56" s="59" t="s">
        <v>20</v>
      </c>
    </row>
    <row r="57" spans="1:6" ht="12.75">
      <c r="A57" s="136" t="s">
        <v>219</v>
      </c>
      <c r="B57" s="61">
        <v>176553</v>
      </c>
      <c r="C57" s="61">
        <v>5148</v>
      </c>
      <c r="D57" s="61">
        <v>29327</v>
      </c>
      <c r="E57" s="61">
        <v>96098</v>
      </c>
      <c r="F57" s="59">
        <v>45980</v>
      </c>
    </row>
    <row r="58" spans="1:6" ht="12.75">
      <c r="A58" s="92"/>
      <c r="B58" s="61"/>
      <c r="C58" s="61"/>
      <c r="D58" s="61"/>
      <c r="E58" s="61"/>
      <c r="F58" s="59"/>
    </row>
    <row r="59" spans="1:6" ht="13.5" thickBot="1">
      <c r="A59" s="295" t="s">
        <v>220</v>
      </c>
      <c r="B59" s="126">
        <f>SUM(C59:F59)</f>
        <v>12885810</v>
      </c>
      <c r="C59" s="98">
        <f>SUM(C9:C57)</f>
        <v>126795</v>
      </c>
      <c r="D59" s="98">
        <f>SUM(D9:D57)</f>
        <v>408224</v>
      </c>
      <c r="E59" s="98">
        <f>SUM(E9:E57)</f>
        <v>9946930</v>
      </c>
      <c r="F59" s="98">
        <f>SUM(F9:F57)</f>
        <v>2403861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7" transitionEvaluation="1">
    <pageSetUpPr fitToPage="1"/>
  </sheetPr>
  <dimension ref="A1:G54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421875" style="15" customWidth="1"/>
    <col min="2" max="5" width="15.57421875" style="15" customWidth="1"/>
    <col min="6" max="7" width="16.7109375" style="15" customWidth="1"/>
    <col min="8" max="16384" width="11.00390625" style="15" customWidth="1"/>
  </cols>
  <sheetData>
    <row r="1" spans="1:7" s="19" customFormat="1" ht="18">
      <c r="A1" s="344" t="s">
        <v>0</v>
      </c>
      <c r="B1" s="344"/>
      <c r="C1" s="344"/>
      <c r="D1" s="344"/>
      <c r="E1" s="344"/>
      <c r="F1" s="344"/>
      <c r="G1" s="344"/>
    </row>
    <row r="2" spans="1:7" s="21" customFormat="1" ht="15">
      <c r="A2" s="18"/>
      <c r="B2" s="18"/>
      <c r="C2" s="18"/>
      <c r="D2" s="18"/>
      <c r="E2" s="18"/>
      <c r="F2" s="18"/>
      <c r="G2" s="18"/>
    </row>
    <row r="3" spans="1:7" s="21" customFormat="1" ht="15">
      <c r="A3" s="347" t="s">
        <v>359</v>
      </c>
      <c r="B3" s="348"/>
      <c r="C3" s="348"/>
      <c r="D3" s="348"/>
      <c r="E3" s="348"/>
      <c r="F3" s="348"/>
      <c r="G3" s="348"/>
    </row>
    <row r="4" s="21" customFormat="1" ht="14.25"/>
    <row r="5" spans="1:7" ht="12.75">
      <c r="A5" s="14"/>
      <c r="B5" s="345" t="s">
        <v>2</v>
      </c>
      <c r="C5" s="345"/>
      <c r="D5" s="345" t="s">
        <v>3</v>
      </c>
      <c r="E5" s="345"/>
      <c r="F5" s="345" t="s">
        <v>112</v>
      </c>
      <c r="G5" s="346"/>
    </row>
    <row r="6" spans="1:7" ht="12.75">
      <c r="A6" s="17" t="s">
        <v>113</v>
      </c>
      <c r="B6" s="23" t="s">
        <v>114</v>
      </c>
      <c r="C6" s="24"/>
      <c r="D6" s="23" t="s">
        <v>114</v>
      </c>
      <c r="E6" s="24"/>
      <c r="F6" s="23" t="s">
        <v>115</v>
      </c>
      <c r="G6" s="25" t="s">
        <v>116</v>
      </c>
    </row>
    <row r="7" spans="1:7" ht="12.75">
      <c r="A7" s="26"/>
      <c r="B7" s="27" t="s">
        <v>117</v>
      </c>
      <c r="C7" s="28">
        <v>2001</v>
      </c>
      <c r="D7" s="27" t="s">
        <v>117</v>
      </c>
      <c r="E7" s="28">
        <v>2001</v>
      </c>
      <c r="F7" s="28">
        <v>2001</v>
      </c>
      <c r="G7" s="29">
        <v>2001</v>
      </c>
    </row>
    <row r="8" spans="1:7" ht="13.5" thickBot="1">
      <c r="A8" s="26"/>
      <c r="B8" s="27" t="s">
        <v>354</v>
      </c>
      <c r="C8" s="27" t="s">
        <v>354</v>
      </c>
      <c r="D8" s="27" t="s">
        <v>355</v>
      </c>
      <c r="E8" s="27" t="s">
        <v>355</v>
      </c>
      <c r="F8" s="30" t="s">
        <v>355</v>
      </c>
      <c r="G8" s="31" t="s">
        <v>355</v>
      </c>
    </row>
    <row r="9" spans="1:7" ht="12.75">
      <c r="A9" s="32" t="s">
        <v>118</v>
      </c>
      <c r="B9" s="33">
        <v>2877</v>
      </c>
      <c r="C9" s="34">
        <v>3903.125</v>
      </c>
      <c r="D9" s="33">
        <v>75057</v>
      </c>
      <c r="E9" s="34">
        <v>104308.507</v>
      </c>
      <c r="F9" s="34">
        <v>3918.901</v>
      </c>
      <c r="G9" s="44">
        <v>4235.422</v>
      </c>
    </row>
    <row r="10" spans="1:7" ht="12.75">
      <c r="A10" s="35"/>
      <c r="B10" s="36"/>
      <c r="C10" s="37"/>
      <c r="D10" s="36"/>
      <c r="E10" s="37"/>
      <c r="F10" s="37"/>
      <c r="G10" s="45"/>
    </row>
    <row r="11" spans="1:7" ht="12.75">
      <c r="A11" s="55" t="s">
        <v>364</v>
      </c>
      <c r="B11" s="36"/>
      <c r="C11" s="37"/>
      <c r="D11" s="36"/>
      <c r="E11" s="37"/>
      <c r="F11" s="37"/>
      <c r="G11" s="45"/>
    </row>
    <row r="12" spans="1:7" ht="12.75">
      <c r="A12" s="55" t="s">
        <v>74</v>
      </c>
      <c r="B12" s="56">
        <f aca="true" t="shared" si="0" ref="B12:G12">SUM(B13:B26)</f>
        <v>281</v>
      </c>
      <c r="C12" s="56">
        <f t="shared" si="0"/>
        <v>251.029</v>
      </c>
      <c r="D12" s="56">
        <f t="shared" si="0"/>
        <v>13551</v>
      </c>
      <c r="E12" s="56">
        <f t="shared" si="0"/>
        <v>15059.731</v>
      </c>
      <c r="F12" s="56">
        <f t="shared" si="0"/>
        <v>1919.086</v>
      </c>
      <c r="G12" s="57">
        <f t="shared" si="0"/>
        <v>2050.891</v>
      </c>
    </row>
    <row r="13" spans="1:7" ht="12.75">
      <c r="A13" s="35" t="s">
        <v>119</v>
      </c>
      <c r="B13" s="36">
        <v>1</v>
      </c>
      <c r="C13" s="37" t="s">
        <v>20</v>
      </c>
      <c r="D13" s="36">
        <v>61</v>
      </c>
      <c r="E13" s="47">
        <v>46.236</v>
      </c>
      <c r="F13" s="47">
        <v>634.234</v>
      </c>
      <c r="G13" s="45">
        <v>20.511</v>
      </c>
    </row>
    <row r="14" spans="1:7" ht="12.75">
      <c r="A14" s="35" t="s">
        <v>105</v>
      </c>
      <c r="B14" s="37" t="s">
        <v>20</v>
      </c>
      <c r="C14" s="37" t="s">
        <v>20</v>
      </c>
      <c r="D14" s="36">
        <v>17</v>
      </c>
      <c r="E14" s="47">
        <v>26.613</v>
      </c>
      <c r="F14" s="47">
        <v>51.365</v>
      </c>
      <c r="G14" s="45">
        <v>4.343</v>
      </c>
    </row>
    <row r="15" spans="1:7" ht="12.75">
      <c r="A15" s="35" t="s">
        <v>120</v>
      </c>
      <c r="B15" s="36">
        <v>1</v>
      </c>
      <c r="C15" s="47">
        <v>0.7</v>
      </c>
      <c r="D15" s="36">
        <v>269</v>
      </c>
      <c r="E15" s="47">
        <v>233</v>
      </c>
      <c r="F15" s="47">
        <v>64.438</v>
      </c>
      <c r="G15" s="45">
        <v>180.375</v>
      </c>
    </row>
    <row r="16" spans="1:7" ht="12.75">
      <c r="A16" s="35" t="s">
        <v>121</v>
      </c>
      <c r="B16" s="37" t="s">
        <v>20</v>
      </c>
      <c r="C16" s="37" t="s">
        <v>20</v>
      </c>
      <c r="D16" s="36">
        <v>17</v>
      </c>
      <c r="E16" s="47">
        <v>21.2</v>
      </c>
      <c r="F16" s="47">
        <v>22.751</v>
      </c>
      <c r="G16" s="45">
        <v>3.952</v>
      </c>
    </row>
    <row r="17" spans="1:7" ht="12.75">
      <c r="A17" s="35" t="s">
        <v>122</v>
      </c>
      <c r="B17" s="36">
        <v>65</v>
      </c>
      <c r="C17" s="47">
        <v>61.5</v>
      </c>
      <c r="D17" s="36">
        <v>2930</v>
      </c>
      <c r="E17" s="47">
        <v>3729.9</v>
      </c>
      <c r="F17" s="47">
        <v>13.968</v>
      </c>
      <c r="G17" s="45">
        <v>1010.091</v>
      </c>
    </row>
    <row r="18" spans="1:7" ht="12.75">
      <c r="A18" s="35" t="s">
        <v>78</v>
      </c>
      <c r="B18" s="37" t="s">
        <v>20</v>
      </c>
      <c r="C18" s="37" t="s">
        <v>20</v>
      </c>
      <c r="D18" s="36">
        <v>31</v>
      </c>
      <c r="E18" s="47">
        <v>34.193</v>
      </c>
      <c r="F18" s="47">
        <v>20.127</v>
      </c>
      <c r="G18" s="39" t="s">
        <v>20</v>
      </c>
    </row>
    <row r="19" spans="1:7" ht="12.75">
      <c r="A19" s="35" t="s">
        <v>123</v>
      </c>
      <c r="B19" s="36">
        <v>13</v>
      </c>
      <c r="C19" s="47">
        <v>7.16</v>
      </c>
      <c r="D19" s="36">
        <v>823</v>
      </c>
      <c r="E19" s="47">
        <v>859.333</v>
      </c>
      <c r="F19" s="47">
        <v>395.417</v>
      </c>
      <c r="G19" s="45">
        <v>93.127</v>
      </c>
    </row>
    <row r="20" spans="1:7" ht="12.75">
      <c r="A20" s="35" t="s">
        <v>124</v>
      </c>
      <c r="B20" s="36">
        <v>44</v>
      </c>
      <c r="C20" s="47">
        <v>38.644</v>
      </c>
      <c r="D20" s="36">
        <v>2010</v>
      </c>
      <c r="E20" s="47">
        <v>1819.923</v>
      </c>
      <c r="F20" s="47">
        <v>7.251</v>
      </c>
      <c r="G20" s="45">
        <v>5.037</v>
      </c>
    </row>
    <row r="21" spans="1:7" ht="12.75">
      <c r="A21" s="35" t="s">
        <v>125</v>
      </c>
      <c r="B21" s="36">
        <v>2</v>
      </c>
      <c r="C21" s="47">
        <v>1.2</v>
      </c>
      <c r="D21" s="36">
        <v>636</v>
      </c>
      <c r="E21" s="47">
        <v>550</v>
      </c>
      <c r="F21" s="47">
        <v>234.049</v>
      </c>
      <c r="G21" s="45">
        <v>595.969</v>
      </c>
    </row>
    <row r="22" spans="1:7" ht="12.75">
      <c r="A22" s="35" t="s">
        <v>126</v>
      </c>
      <c r="B22" s="37" t="s">
        <v>20</v>
      </c>
      <c r="C22" s="37" t="s">
        <v>20</v>
      </c>
      <c r="D22" s="36">
        <v>10</v>
      </c>
      <c r="E22" s="47">
        <v>8.8</v>
      </c>
      <c r="F22" s="47">
        <v>19.702</v>
      </c>
      <c r="G22" s="45">
        <v>1.005</v>
      </c>
    </row>
    <row r="23" spans="1:7" ht="12.75">
      <c r="A23" s="35" t="s">
        <v>82</v>
      </c>
      <c r="B23" s="36">
        <v>133</v>
      </c>
      <c r="C23" s="47">
        <v>123.825</v>
      </c>
      <c r="D23" s="36">
        <v>5665</v>
      </c>
      <c r="E23" s="47">
        <v>6528.656</v>
      </c>
      <c r="F23" s="47">
        <v>46.18</v>
      </c>
      <c r="G23" s="45">
        <v>129.818</v>
      </c>
    </row>
    <row r="24" spans="1:7" ht="12.75">
      <c r="A24" s="35" t="s">
        <v>127</v>
      </c>
      <c r="B24" s="36">
        <v>21</v>
      </c>
      <c r="C24" s="47">
        <v>18</v>
      </c>
      <c r="D24" s="36">
        <v>928</v>
      </c>
      <c r="E24" s="47">
        <v>1072.237</v>
      </c>
      <c r="F24" s="47">
        <v>39.729</v>
      </c>
      <c r="G24" s="45">
        <v>1.935</v>
      </c>
    </row>
    <row r="25" spans="1:7" ht="12.75">
      <c r="A25" s="35" t="s">
        <v>128</v>
      </c>
      <c r="B25" s="36">
        <v>1</v>
      </c>
      <c r="C25" s="37" t="s">
        <v>20</v>
      </c>
      <c r="D25" s="36">
        <v>138</v>
      </c>
      <c r="E25" s="47">
        <v>110.84</v>
      </c>
      <c r="F25" s="47">
        <v>307.211</v>
      </c>
      <c r="G25" s="45">
        <v>4.728</v>
      </c>
    </row>
    <row r="26" spans="1:7" ht="12.75">
      <c r="A26" s="35" t="s">
        <v>86</v>
      </c>
      <c r="B26" s="37" t="s">
        <v>20</v>
      </c>
      <c r="C26" s="37" t="s">
        <v>20</v>
      </c>
      <c r="D26" s="36">
        <v>16</v>
      </c>
      <c r="E26" s="47">
        <v>18.8</v>
      </c>
      <c r="F26" s="47">
        <v>62.664</v>
      </c>
      <c r="G26" s="46" t="s">
        <v>20</v>
      </c>
    </row>
    <row r="27" spans="1:7" ht="12.75">
      <c r="A27" s="35"/>
      <c r="B27" s="36"/>
      <c r="C27" s="37"/>
      <c r="D27" s="36"/>
      <c r="E27" s="37"/>
      <c r="F27" s="37"/>
      <c r="G27" s="45"/>
    </row>
    <row r="28" spans="1:7" ht="12.75">
      <c r="A28" s="55" t="s">
        <v>87</v>
      </c>
      <c r="B28" s="36"/>
      <c r="C28" s="37"/>
      <c r="D28" s="36"/>
      <c r="E28" s="37"/>
      <c r="F28" s="37"/>
      <c r="G28" s="45"/>
    </row>
    <row r="29" spans="1:7" ht="12.75">
      <c r="A29" s="35" t="s">
        <v>129</v>
      </c>
      <c r="B29" s="36">
        <v>27</v>
      </c>
      <c r="C29" s="47">
        <v>29.698</v>
      </c>
      <c r="D29" s="36">
        <v>788</v>
      </c>
      <c r="E29" s="47">
        <v>393.487</v>
      </c>
      <c r="F29" s="47">
        <v>2.367</v>
      </c>
      <c r="G29" s="39" t="s">
        <v>20</v>
      </c>
    </row>
    <row r="30" spans="1:7" ht="12.75">
      <c r="A30" s="35" t="s">
        <v>106</v>
      </c>
      <c r="B30" s="36">
        <v>1</v>
      </c>
      <c r="C30" s="37" t="s">
        <v>20</v>
      </c>
      <c r="D30" s="36">
        <v>31</v>
      </c>
      <c r="E30" s="47">
        <v>37.5</v>
      </c>
      <c r="F30" s="37" t="s">
        <v>20</v>
      </c>
      <c r="G30" s="39" t="s">
        <v>20</v>
      </c>
    </row>
    <row r="31" spans="1:7" ht="12.75">
      <c r="A31" s="35" t="s">
        <v>88</v>
      </c>
      <c r="B31" s="37" t="s">
        <v>20</v>
      </c>
      <c r="C31" s="47">
        <v>4.211</v>
      </c>
      <c r="D31" s="37" t="s">
        <v>20</v>
      </c>
      <c r="E31" s="47">
        <v>65.854</v>
      </c>
      <c r="F31" s="47">
        <v>12.081</v>
      </c>
      <c r="G31" s="45">
        <v>8.133</v>
      </c>
    </row>
    <row r="32" spans="1:7" ht="12.75">
      <c r="A32" s="35" t="s">
        <v>89</v>
      </c>
      <c r="B32" s="37" t="s">
        <v>20</v>
      </c>
      <c r="C32" s="37" t="s">
        <v>20</v>
      </c>
      <c r="D32" s="37" t="s">
        <v>20</v>
      </c>
      <c r="E32" s="47">
        <v>3.144</v>
      </c>
      <c r="F32" s="47">
        <v>11.046</v>
      </c>
      <c r="G32" s="39" t="s">
        <v>20</v>
      </c>
    </row>
    <row r="33" spans="1:7" ht="12.75">
      <c r="A33" s="35" t="s">
        <v>90</v>
      </c>
      <c r="B33" s="37" t="s">
        <v>20</v>
      </c>
      <c r="C33" s="37" t="s">
        <v>20</v>
      </c>
      <c r="D33" s="37" t="s">
        <v>20</v>
      </c>
      <c r="E33" s="47">
        <v>3.61</v>
      </c>
      <c r="F33" s="47">
        <v>9.137</v>
      </c>
      <c r="G33" s="45">
        <v>0.62</v>
      </c>
    </row>
    <row r="34" spans="1:7" ht="12.75">
      <c r="A34" s="35" t="s">
        <v>91</v>
      </c>
      <c r="B34" s="36">
        <v>23</v>
      </c>
      <c r="C34" s="47">
        <v>6.316</v>
      </c>
      <c r="D34" s="36">
        <v>471</v>
      </c>
      <c r="E34" s="47">
        <v>235.835</v>
      </c>
      <c r="F34" s="47">
        <v>8.669</v>
      </c>
      <c r="G34" s="45">
        <v>1.328</v>
      </c>
    </row>
    <row r="35" spans="1:7" ht="12.75">
      <c r="A35" s="35" t="s">
        <v>92</v>
      </c>
      <c r="B35" s="37" t="s">
        <v>20</v>
      </c>
      <c r="C35" s="47">
        <v>0.615</v>
      </c>
      <c r="D35" s="37" t="s">
        <v>20</v>
      </c>
      <c r="E35" s="47">
        <v>6.28</v>
      </c>
      <c r="F35" s="47">
        <v>13.254</v>
      </c>
      <c r="G35" s="39" t="s">
        <v>20</v>
      </c>
    </row>
    <row r="36" spans="1:7" ht="12.75">
      <c r="A36" s="35" t="s">
        <v>93</v>
      </c>
      <c r="B36" s="37" t="s">
        <v>20</v>
      </c>
      <c r="C36" s="47">
        <v>0.8</v>
      </c>
      <c r="D36" s="37" t="s">
        <v>20</v>
      </c>
      <c r="E36" s="47">
        <v>4.4</v>
      </c>
      <c r="F36" s="47">
        <v>8.962</v>
      </c>
      <c r="G36" s="45">
        <v>2.551</v>
      </c>
    </row>
    <row r="37" spans="1:7" ht="12.75">
      <c r="A37" s="35" t="s">
        <v>94</v>
      </c>
      <c r="B37" s="36">
        <v>29</v>
      </c>
      <c r="C37" s="47">
        <v>19.464</v>
      </c>
      <c r="D37" s="36">
        <v>439</v>
      </c>
      <c r="E37" s="47">
        <v>273.697</v>
      </c>
      <c r="F37" s="47">
        <v>63.192</v>
      </c>
      <c r="G37" s="45">
        <v>11.089</v>
      </c>
    </row>
    <row r="38" spans="1:7" ht="12.75">
      <c r="A38" s="35" t="s">
        <v>95</v>
      </c>
      <c r="B38" s="37" t="s">
        <v>20</v>
      </c>
      <c r="C38" s="47">
        <v>1.547</v>
      </c>
      <c r="D38" s="37" t="s">
        <v>20</v>
      </c>
      <c r="E38" s="47">
        <v>25.014</v>
      </c>
      <c r="F38" s="47">
        <v>65.341</v>
      </c>
      <c r="G38" s="45">
        <v>0.923</v>
      </c>
    </row>
    <row r="39" spans="1:7" ht="12.75">
      <c r="A39" s="35" t="s">
        <v>344</v>
      </c>
      <c r="B39" s="36">
        <v>50</v>
      </c>
      <c r="C39" s="47">
        <v>45.975</v>
      </c>
      <c r="D39" s="36">
        <v>839</v>
      </c>
      <c r="E39" s="47">
        <v>651.699</v>
      </c>
      <c r="F39" s="47">
        <v>39.304</v>
      </c>
      <c r="G39" s="39" t="s">
        <v>20</v>
      </c>
    </row>
    <row r="40" spans="1:7" ht="12.75">
      <c r="A40" s="35" t="s">
        <v>107</v>
      </c>
      <c r="B40" s="36">
        <v>159</v>
      </c>
      <c r="C40" s="47">
        <v>225</v>
      </c>
      <c r="D40" s="36">
        <v>5983</v>
      </c>
      <c r="E40" s="47">
        <v>8425</v>
      </c>
      <c r="F40" s="37" t="s">
        <v>20</v>
      </c>
      <c r="G40" s="45">
        <v>190.768</v>
      </c>
    </row>
    <row r="41" spans="1:7" ht="12.75">
      <c r="A41" s="35"/>
      <c r="B41" s="36"/>
      <c r="C41" s="37"/>
      <c r="D41" s="36"/>
      <c r="E41" s="36"/>
      <c r="F41" s="37"/>
      <c r="G41" s="39"/>
    </row>
    <row r="42" spans="1:7" ht="12.75">
      <c r="A42" s="55" t="s">
        <v>363</v>
      </c>
      <c r="B42" s="36"/>
      <c r="C42" s="37"/>
      <c r="D42" s="36"/>
      <c r="E42" s="36"/>
      <c r="F42" s="37"/>
      <c r="G42" s="39"/>
    </row>
    <row r="43" spans="1:7" ht="12.75">
      <c r="A43" s="35" t="s">
        <v>130</v>
      </c>
      <c r="B43" s="36">
        <v>29</v>
      </c>
      <c r="C43" s="47">
        <v>17.5</v>
      </c>
      <c r="D43" s="36">
        <v>701</v>
      </c>
      <c r="E43" s="47">
        <v>648.413</v>
      </c>
      <c r="F43" s="47">
        <v>17.545</v>
      </c>
      <c r="G43" s="45">
        <v>0.832</v>
      </c>
    </row>
    <row r="44" spans="1:7" ht="12.75">
      <c r="A44" s="38" t="s">
        <v>131</v>
      </c>
      <c r="B44" s="36">
        <v>10</v>
      </c>
      <c r="C44" s="47">
        <v>8.5</v>
      </c>
      <c r="D44" s="36">
        <v>339</v>
      </c>
      <c r="E44" s="47">
        <v>400</v>
      </c>
      <c r="F44" s="37" t="s">
        <v>20</v>
      </c>
      <c r="G44" s="45">
        <v>3.425</v>
      </c>
    </row>
    <row r="45" spans="1:7" ht="12.75">
      <c r="A45" s="35" t="s">
        <v>132</v>
      </c>
      <c r="B45" s="36">
        <v>62</v>
      </c>
      <c r="C45" s="47">
        <v>56.259</v>
      </c>
      <c r="D45" s="36">
        <v>2256</v>
      </c>
      <c r="E45" s="47">
        <v>3042.7</v>
      </c>
      <c r="F45" s="37" t="s">
        <v>20</v>
      </c>
      <c r="G45" s="45">
        <v>11.702</v>
      </c>
    </row>
    <row r="46" spans="1:7" ht="12.75">
      <c r="A46" s="35" t="s">
        <v>133</v>
      </c>
      <c r="B46" s="36">
        <v>14</v>
      </c>
      <c r="C46" s="47">
        <v>8.573</v>
      </c>
      <c r="D46" s="36">
        <v>573</v>
      </c>
      <c r="E46" s="47">
        <v>670.262</v>
      </c>
      <c r="F46" s="47">
        <v>172.624</v>
      </c>
      <c r="G46" s="45">
        <v>106.691</v>
      </c>
    </row>
    <row r="47" spans="1:7" ht="12.75">
      <c r="A47" s="35" t="s">
        <v>134</v>
      </c>
      <c r="B47" s="36">
        <v>194</v>
      </c>
      <c r="C47" s="47">
        <v>161.51</v>
      </c>
      <c r="D47" s="36">
        <v>10855</v>
      </c>
      <c r="E47" s="47">
        <v>10001.72</v>
      </c>
      <c r="F47" s="47">
        <v>823.541</v>
      </c>
      <c r="G47" s="45">
        <v>205.486</v>
      </c>
    </row>
    <row r="48" spans="1:7" ht="12.75">
      <c r="A48" s="35" t="s">
        <v>135</v>
      </c>
      <c r="B48" s="37" t="s">
        <v>20</v>
      </c>
      <c r="C48" s="37" t="s">
        <v>20</v>
      </c>
      <c r="D48" s="36">
        <v>1</v>
      </c>
      <c r="E48" s="47">
        <v>0.964</v>
      </c>
      <c r="F48" s="47">
        <v>0.546</v>
      </c>
      <c r="G48" s="39" t="s">
        <v>20</v>
      </c>
    </row>
    <row r="49" spans="1:7" ht="12.75">
      <c r="A49" s="35" t="s">
        <v>136</v>
      </c>
      <c r="B49" s="36">
        <v>14</v>
      </c>
      <c r="C49" s="47">
        <v>13.5</v>
      </c>
      <c r="D49" s="36">
        <v>762</v>
      </c>
      <c r="E49" s="47">
        <v>797.6</v>
      </c>
      <c r="F49" s="47">
        <v>9.452</v>
      </c>
      <c r="G49" s="39" t="s">
        <v>20</v>
      </c>
    </row>
    <row r="50" spans="1:7" ht="12.75">
      <c r="A50" s="35" t="s">
        <v>137</v>
      </c>
      <c r="B50" s="36">
        <v>79</v>
      </c>
      <c r="C50" s="47">
        <v>74.451</v>
      </c>
      <c r="D50" s="36">
        <v>1878</v>
      </c>
      <c r="E50" s="47">
        <v>2182.93</v>
      </c>
      <c r="F50" s="47">
        <v>48.798</v>
      </c>
      <c r="G50" s="45">
        <v>771.508</v>
      </c>
    </row>
    <row r="51" spans="1:7" ht="12.75">
      <c r="A51" s="35" t="s">
        <v>138</v>
      </c>
      <c r="B51" s="37" t="s">
        <v>20</v>
      </c>
      <c r="C51" s="37" t="s">
        <v>20</v>
      </c>
      <c r="D51" s="36">
        <v>10</v>
      </c>
      <c r="E51" s="47">
        <v>10.354</v>
      </c>
      <c r="F51" s="47">
        <v>14.427</v>
      </c>
      <c r="G51" s="39" t="s">
        <v>20</v>
      </c>
    </row>
    <row r="52" spans="1:7" ht="12.75">
      <c r="A52" s="35" t="s">
        <v>139</v>
      </c>
      <c r="B52" s="36">
        <v>1</v>
      </c>
      <c r="C52" s="47">
        <v>0.86</v>
      </c>
      <c r="D52" s="36">
        <v>90</v>
      </c>
      <c r="E52" s="47">
        <v>87</v>
      </c>
      <c r="F52" s="47">
        <v>2.7</v>
      </c>
      <c r="G52" s="39" t="s">
        <v>20</v>
      </c>
    </row>
    <row r="53" spans="1:7" ht="13.5" thickBot="1">
      <c r="A53" s="40" t="s">
        <v>140</v>
      </c>
      <c r="B53" s="41" t="s">
        <v>20</v>
      </c>
      <c r="C53" s="41" t="s">
        <v>20</v>
      </c>
      <c r="D53" s="42">
        <v>21</v>
      </c>
      <c r="E53" s="48">
        <v>29.941</v>
      </c>
      <c r="F53" s="48">
        <v>43.441</v>
      </c>
      <c r="G53" s="43" t="s">
        <v>20</v>
      </c>
    </row>
    <row r="54" ht="12.75">
      <c r="A54" s="15" t="s">
        <v>141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50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26.3</v>
      </c>
      <c r="C9" s="182">
        <v>255</v>
      </c>
      <c r="D9" s="105">
        <v>670.6</v>
      </c>
      <c r="E9" s="183">
        <v>21.34193982666811</v>
      </c>
      <c r="F9" s="184">
        <v>116722.56079237435</v>
      </c>
      <c r="G9" s="182" t="s">
        <v>20</v>
      </c>
      <c r="H9" s="182">
        <v>175419</v>
      </c>
    </row>
    <row r="10" spans="1:8" ht="12.75">
      <c r="A10" s="71">
        <v>1986</v>
      </c>
      <c r="B10" s="109">
        <v>27.2</v>
      </c>
      <c r="C10" s="185">
        <v>255</v>
      </c>
      <c r="D10" s="109">
        <v>692.8</v>
      </c>
      <c r="E10" s="186">
        <v>30.284999939898793</v>
      </c>
      <c r="F10" s="187">
        <v>198862.88509850588</v>
      </c>
      <c r="G10" s="185">
        <v>108</v>
      </c>
      <c r="H10" s="185">
        <v>194564</v>
      </c>
    </row>
    <row r="11" spans="1:8" ht="12.75">
      <c r="A11" s="71">
        <v>1987</v>
      </c>
      <c r="B11" s="109">
        <v>27.1</v>
      </c>
      <c r="C11" s="185">
        <v>258</v>
      </c>
      <c r="D11" s="109">
        <v>700.2</v>
      </c>
      <c r="E11" s="186">
        <v>34.924813385741594</v>
      </c>
      <c r="F11" s="187">
        <v>199475.91744497733</v>
      </c>
      <c r="G11" s="185">
        <v>392</v>
      </c>
      <c r="H11" s="185">
        <v>240848</v>
      </c>
    </row>
    <row r="12" spans="1:8" ht="12.75">
      <c r="A12" s="71">
        <v>1988</v>
      </c>
      <c r="B12" s="109">
        <v>25.4</v>
      </c>
      <c r="C12" s="185">
        <v>285</v>
      </c>
      <c r="D12" s="109">
        <v>724.2</v>
      </c>
      <c r="E12" s="186">
        <v>30.09868618753982</v>
      </c>
      <c r="F12" s="187">
        <v>217975.07001791016</v>
      </c>
      <c r="G12" s="185">
        <v>16</v>
      </c>
      <c r="H12" s="185">
        <v>218865</v>
      </c>
    </row>
    <row r="13" spans="1:8" ht="12.75">
      <c r="A13" s="71">
        <v>1989</v>
      </c>
      <c r="B13" s="109">
        <v>27.4</v>
      </c>
      <c r="C13" s="185">
        <v>290</v>
      </c>
      <c r="D13" s="109">
        <v>795.4</v>
      </c>
      <c r="E13" s="186">
        <v>34.209608981524894</v>
      </c>
      <c r="F13" s="187">
        <v>272103.22983904893</v>
      </c>
      <c r="G13" s="185">
        <v>53</v>
      </c>
      <c r="H13" s="185">
        <v>225422</v>
      </c>
    </row>
    <row r="14" spans="1:8" ht="12.75">
      <c r="A14" s="71">
        <v>1990</v>
      </c>
      <c r="B14" s="109">
        <v>28.4</v>
      </c>
      <c r="C14" s="185">
        <v>317.0774647887324</v>
      </c>
      <c r="D14" s="109">
        <v>900.5</v>
      </c>
      <c r="E14" s="186">
        <v>47.8766242352121</v>
      </c>
      <c r="F14" s="187">
        <v>431129.0012380849</v>
      </c>
      <c r="G14" s="185">
        <v>913</v>
      </c>
      <c r="H14" s="185">
        <v>171854</v>
      </c>
    </row>
    <row r="15" spans="1:8" ht="12.75">
      <c r="A15" s="71">
        <v>1991</v>
      </c>
      <c r="B15" s="109">
        <v>25.9</v>
      </c>
      <c r="C15" s="185">
        <v>282.47104247104244</v>
      </c>
      <c r="D15" s="109">
        <v>731.6</v>
      </c>
      <c r="E15" s="186">
        <v>43.933984830454484</v>
      </c>
      <c r="F15" s="187">
        <v>321421.033019605</v>
      </c>
      <c r="G15" s="185">
        <v>1936</v>
      </c>
      <c r="H15" s="185">
        <v>204803</v>
      </c>
    </row>
    <row r="16" spans="1:8" ht="12.75">
      <c r="A16" s="71">
        <v>1992</v>
      </c>
      <c r="B16" s="109">
        <v>26.4</v>
      </c>
      <c r="C16" s="185">
        <v>286.0727947581714</v>
      </c>
      <c r="D16" s="109">
        <v>755.3</v>
      </c>
      <c r="E16" s="186">
        <v>39.336242231918554</v>
      </c>
      <c r="F16" s="187">
        <v>297106.6375776808</v>
      </c>
      <c r="G16" s="185">
        <v>2323</v>
      </c>
      <c r="H16" s="185">
        <v>256607</v>
      </c>
    </row>
    <row r="17" spans="1:8" ht="12.75">
      <c r="A17" s="113">
        <v>1993</v>
      </c>
      <c r="B17" s="114">
        <v>25.2</v>
      </c>
      <c r="C17" s="188">
        <v>291.1904761904762</v>
      </c>
      <c r="D17" s="114">
        <v>733.8</v>
      </c>
      <c r="E17" s="193">
        <v>38.97563496928828</v>
      </c>
      <c r="F17" s="194">
        <v>286003.2094046374</v>
      </c>
      <c r="G17" s="188">
        <v>1816</v>
      </c>
      <c r="H17" s="185">
        <v>263106</v>
      </c>
    </row>
    <row r="18" spans="1:8" ht="12.75">
      <c r="A18" s="113">
        <v>1994</v>
      </c>
      <c r="B18" s="114">
        <v>24.454</v>
      </c>
      <c r="C18" s="188">
        <v>303.67056514271695</v>
      </c>
      <c r="D18" s="114">
        <v>742.596</v>
      </c>
      <c r="E18" s="193">
        <v>58.340244972533746</v>
      </c>
      <c r="F18" s="194">
        <v>433232.32555623667</v>
      </c>
      <c r="G18" s="188">
        <v>1460</v>
      </c>
      <c r="H18" s="185">
        <v>253139</v>
      </c>
    </row>
    <row r="19" spans="1:8" ht="12.75">
      <c r="A19" s="113">
        <v>1995</v>
      </c>
      <c r="B19" s="114">
        <v>22.874</v>
      </c>
      <c r="C19" s="188">
        <v>345.57357698697217</v>
      </c>
      <c r="D19" s="114">
        <v>790.465</v>
      </c>
      <c r="E19" s="193">
        <v>51.12208959888453</v>
      </c>
      <c r="F19" s="194">
        <v>404102.22554782254</v>
      </c>
      <c r="G19" s="188">
        <v>2030</v>
      </c>
      <c r="H19" s="185">
        <v>322577</v>
      </c>
    </row>
    <row r="20" spans="1:8" ht="12.75">
      <c r="A20" s="113">
        <v>1996</v>
      </c>
      <c r="B20" s="118">
        <v>23.2</v>
      </c>
      <c r="C20" s="188">
        <v>374.0086206896552</v>
      </c>
      <c r="D20" s="118">
        <v>867.7</v>
      </c>
      <c r="E20" s="189">
        <v>52.053658360679385</v>
      </c>
      <c r="F20" s="188">
        <v>451669.593595615</v>
      </c>
      <c r="G20" s="188">
        <v>1249</v>
      </c>
      <c r="H20" s="185">
        <v>376793</v>
      </c>
    </row>
    <row r="21" spans="1:8" ht="12.75">
      <c r="A21" s="113">
        <v>1997</v>
      </c>
      <c r="B21" s="118">
        <v>22.9</v>
      </c>
      <c r="C21" s="188">
        <v>390.0873362445415</v>
      </c>
      <c r="D21" s="118">
        <v>893.3</v>
      </c>
      <c r="E21" s="189">
        <v>69.29068551440626</v>
      </c>
      <c r="F21" s="188">
        <v>618973.6937001911</v>
      </c>
      <c r="G21" s="188">
        <v>1058</v>
      </c>
      <c r="H21" s="185">
        <v>372730</v>
      </c>
    </row>
    <row r="22" spans="1:8" ht="12.75">
      <c r="A22" s="113">
        <v>1998</v>
      </c>
      <c r="B22" s="118">
        <v>22.4</v>
      </c>
      <c r="C22" s="188">
        <v>397</v>
      </c>
      <c r="D22" s="118">
        <v>890.1</v>
      </c>
      <c r="E22" s="189">
        <v>61.18303222626904</v>
      </c>
      <c r="F22" s="188">
        <v>540123.808493503</v>
      </c>
      <c r="G22" s="188">
        <v>1206</v>
      </c>
      <c r="H22" s="185">
        <v>418327</v>
      </c>
    </row>
    <row r="23" spans="1:8" ht="12.75">
      <c r="A23" s="113">
        <v>1999</v>
      </c>
      <c r="B23" s="118">
        <v>23.2</v>
      </c>
      <c r="C23" s="188">
        <f>D23/B23*10</f>
        <v>404.82758620689657</v>
      </c>
      <c r="D23" s="118">
        <v>939.2</v>
      </c>
      <c r="E23" s="189">
        <v>53.057348575000304</v>
      </c>
      <c r="F23" s="188">
        <f>D23*E23*10</f>
        <v>498314.6178164029</v>
      </c>
      <c r="G23" s="188">
        <v>2418</v>
      </c>
      <c r="H23" s="185">
        <v>447243</v>
      </c>
    </row>
    <row r="24" spans="1:8" ht="12.75">
      <c r="A24" s="113">
        <v>2000</v>
      </c>
      <c r="B24" s="118">
        <v>23.2</v>
      </c>
      <c r="C24" s="188">
        <f>D24/B24*10</f>
        <v>408.0603448275863</v>
      </c>
      <c r="D24" s="118">
        <v>946.7</v>
      </c>
      <c r="E24" s="189">
        <v>76.51485100909933</v>
      </c>
      <c r="F24" s="188">
        <f>D24*E24*10</f>
        <v>724366.0945031433</v>
      </c>
      <c r="G24" s="188">
        <v>3286.893</v>
      </c>
      <c r="H24" s="185">
        <v>385675.895</v>
      </c>
    </row>
    <row r="25" spans="1:8" ht="12.75">
      <c r="A25" s="113">
        <v>2001</v>
      </c>
      <c r="B25" s="118">
        <v>22.768</v>
      </c>
      <c r="C25" s="188">
        <f>D25/B25*10</f>
        <v>430.0557800421644</v>
      </c>
      <c r="D25" s="118">
        <v>979.151</v>
      </c>
      <c r="E25" s="189">
        <v>64.7</v>
      </c>
      <c r="F25" s="188">
        <f>D25*E25*10</f>
        <v>633510.697</v>
      </c>
      <c r="G25" s="188">
        <v>4712.902</v>
      </c>
      <c r="H25" s="185">
        <v>423440.467</v>
      </c>
    </row>
    <row r="26" spans="1:8" ht="13.5" thickBot="1">
      <c r="A26" s="73" t="s">
        <v>22</v>
      </c>
      <c r="B26" s="120">
        <v>22.8</v>
      </c>
      <c r="C26" s="190">
        <f>D26/B26*10</f>
        <v>429.60526315789474</v>
      </c>
      <c r="D26" s="120">
        <v>979.5</v>
      </c>
      <c r="E26" s="191">
        <v>60.39</v>
      </c>
      <c r="F26" s="190">
        <f>D26*E26*10</f>
        <v>591520.0499999999</v>
      </c>
      <c r="G26" s="190"/>
      <c r="H26" s="192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7434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324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75</v>
      </c>
      <c r="C8" s="89">
        <v>35</v>
      </c>
      <c r="D8" s="125">
        <v>15</v>
      </c>
      <c r="E8" s="90">
        <v>125</v>
      </c>
      <c r="F8" s="89">
        <v>12000</v>
      </c>
      <c r="G8" s="89">
        <v>16000</v>
      </c>
      <c r="H8" s="125">
        <v>18000</v>
      </c>
      <c r="I8" s="89">
        <v>1730</v>
      </c>
      <c r="J8" s="91"/>
      <c r="K8" s="91"/>
    </row>
    <row r="9" spans="1:11" ht="12.75">
      <c r="A9" s="92" t="s">
        <v>235</v>
      </c>
      <c r="B9" s="59">
        <v>24</v>
      </c>
      <c r="C9" s="59">
        <v>8</v>
      </c>
      <c r="D9" s="61" t="s">
        <v>20</v>
      </c>
      <c r="E9" s="61">
        <v>32</v>
      </c>
      <c r="F9" s="59">
        <v>9000</v>
      </c>
      <c r="G9" s="59">
        <v>16000</v>
      </c>
      <c r="H9" s="61" t="s">
        <v>20</v>
      </c>
      <c r="I9" s="59">
        <v>344</v>
      </c>
      <c r="J9" s="91"/>
      <c r="K9" s="91"/>
    </row>
    <row r="10" spans="1:11" ht="12.75">
      <c r="A10" s="92" t="s">
        <v>236</v>
      </c>
      <c r="B10" s="61" t="s">
        <v>20</v>
      </c>
      <c r="C10" s="61">
        <v>228</v>
      </c>
      <c r="D10" s="95">
        <v>7</v>
      </c>
      <c r="E10" s="61">
        <v>235</v>
      </c>
      <c r="F10" s="59" t="s">
        <v>20</v>
      </c>
      <c r="G10" s="59">
        <v>16000</v>
      </c>
      <c r="H10" s="95">
        <v>30000</v>
      </c>
      <c r="I10" s="61">
        <v>3858</v>
      </c>
      <c r="J10" s="91"/>
      <c r="K10" s="91"/>
    </row>
    <row r="11" spans="1:11" ht="12.75">
      <c r="A11" s="92" t="s">
        <v>237</v>
      </c>
      <c r="B11" s="59">
        <v>8</v>
      </c>
      <c r="C11" s="59">
        <v>262</v>
      </c>
      <c r="D11" s="95">
        <v>30</v>
      </c>
      <c r="E11" s="61">
        <v>300</v>
      </c>
      <c r="F11" s="59">
        <v>13000</v>
      </c>
      <c r="G11" s="59">
        <v>18000</v>
      </c>
      <c r="H11" s="95">
        <v>25000</v>
      </c>
      <c r="I11" s="59">
        <v>5570</v>
      </c>
      <c r="J11" s="91"/>
      <c r="K11" s="91"/>
    </row>
    <row r="12" spans="1:11" ht="12.75">
      <c r="A12" s="93" t="s">
        <v>238</v>
      </c>
      <c r="B12" s="60">
        <v>107</v>
      </c>
      <c r="C12" s="60">
        <v>533</v>
      </c>
      <c r="D12" s="96">
        <v>52</v>
      </c>
      <c r="E12" s="60">
        <v>692</v>
      </c>
      <c r="F12" s="58">
        <v>11402</v>
      </c>
      <c r="G12" s="58">
        <v>16983</v>
      </c>
      <c r="H12" s="96">
        <v>23654</v>
      </c>
      <c r="I12" s="60">
        <v>11502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13</v>
      </c>
      <c r="C14" s="60" t="s">
        <v>20</v>
      </c>
      <c r="D14" s="60" t="s">
        <v>20</v>
      </c>
      <c r="E14" s="60">
        <v>13</v>
      </c>
      <c r="F14" s="58">
        <v>10000</v>
      </c>
      <c r="G14" s="60" t="s">
        <v>20</v>
      </c>
      <c r="H14" s="60" t="s">
        <v>20</v>
      </c>
      <c r="I14" s="58">
        <v>130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88</v>
      </c>
      <c r="C16" s="60">
        <v>4</v>
      </c>
      <c r="D16" s="60" t="s">
        <v>20</v>
      </c>
      <c r="E16" s="60">
        <v>92</v>
      </c>
      <c r="F16" s="58">
        <v>15000</v>
      </c>
      <c r="G16" s="58">
        <v>22000</v>
      </c>
      <c r="H16" s="60" t="s">
        <v>20</v>
      </c>
      <c r="I16" s="60">
        <v>1408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42</v>
      </c>
      <c r="D18" s="95">
        <v>6</v>
      </c>
      <c r="E18" s="61">
        <v>48</v>
      </c>
      <c r="F18" s="59" t="s">
        <v>20</v>
      </c>
      <c r="G18" s="59">
        <v>15000</v>
      </c>
      <c r="H18" s="95">
        <v>28000</v>
      </c>
      <c r="I18" s="59">
        <v>798</v>
      </c>
      <c r="J18" s="91"/>
      <c r="K18" s="91"/>
    </row>
    <row r="19" spans="1:11" ht="12.75">
      <c r="A19" s="92" t="s">
        <v>242</v>
      </c>
      <c r="B19" s="59">
        <v>16</v>
      </c>
      <c r="C19" s="95">
        <v>14</v>
      </c>
      <c r="D19" s="95">
        <v>5</v>
      </c>
      <c r="E19" s="61">
        <v>35</v>
      </c>
      <c r="F19" s="59">
        <v>12000</v>
      </c>
      <c r="G19" s="95">
        <v>17500</v>
      </c>
      <c r="H19" s="95">
        <v>32000</v>
      </c>
      <c r="I19" s="59">
        <v>597</v>
      </c>
      <c r="J19" s="91"/>
      <c r="K19" s="91"/>
    </row>
    <row r="20" spans="1:11" ht="12.75">
      <c r="A20" s="92" t="s">
        <v>243</v>
      </c>
      <c r="B20" s="59">
        <v>135</v>
      </c>
      <c r="C20" s="59">
        <v>68</v>
      </c>
      <c r="D20" s="95">
        <v>35</v>
      </c>
      <c r="E20" s="61">
        <v>238</v>
      </c>
      <c r="F20" s="59">
        <v>11000</v>
      </c>
      <c r="G20" s="59">
        <v>17500</v>
      </c>
      <c r="H20" s="95">
        <v>32000</v>
      </c>
      <c r="I20" s="59">
        <v>3795</v>
      </c>
      <c r="J20" s="91"/>
      <c r="K20" s="91"/>
    </row>
    <row r="21" spans="1:11" ht="12.75">
      <c r="A21" s="93" t="s">
        <v>340</v>
      </c>
      <c r="B21" s="60">
        <v>151</v>
      </c>
      <c r="C21" s="60">
        <v>124</v>
      </c>
      <c r="D21" s="96">
        <v>46</v>
      </c>
      <c r="E21" s="60">
        <v>321</v>
      </c>
      <c r="F21" s="58">
        <v>11106</v>
      </c>
      <c r="G21" s="58">
        <v>16653</v>
      </c>
      <c r="H21" s="96">
        <v>31478</v>
      </c>
      <c r="I21" s="60">
        <v>5190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1068</v>
      </c>
      <c r="D23" s="96">
        <v>4</v>
      </c>
      <c r="E23" s="60">
        <v>1072</v>
      </c>
      <c r="F23" s="60" t="s">
        <v>20</v>
      </c>
      <c r="G23" s="58">
        <v>12157</v>
      </c>
      <c r="H23" s="96">
        <v>45000</v>
      </c>
      <c r="I23" s="58">
        <v>13164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365</v>
      </c>
      <c r="D25" s="96">
        <v>4</v>
      </c>
      <c r="E25" s="60">
        <v>369</v>
      </c>
      <c r="F25" s="60" t="s">
        <v>20</v>
      </c>
      <c r="G25" s="58">
        <v>22000</v>
      </c>
      <c r="H25" s="96">
        <v>70000</v>
      </c>
      <c r="I25" s="58">
        <v>8310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>
        <v>100</v>
      </c>
      <c r="D27" s="61" t="s">
        <v>20</v>
      </c>
      <c r="E27" s="61">
        <v>100</v>
      </c>
      <c r="F27" s="61" t="s">
        <v>20</v>
      </c>
      <c r="G27" s="59">
        <v>14000</v>
      </c>
      <c r="H27" s="61" t="s">
        <v>20</v>
      </c>
      <c r="I27" s="61">
        <v>1400</v>
      </c>
      <c r="J27" s="91"/>
      <c r="K27" s="91"/>
    </row>
    <row r="28" spans="1:11" ht="12.75">
      <c r="A28" s="92" t="s">
        <v>247</v>
      </c>
      <c r="B28" s="61" t="s">
        <v>20</v>
      </c>
      <c r="C28" s="61">
        <v>2</v>
      </c>
      <c r="D28" s="61" t="s">
        <v>20</v>
      </c>
      <c r="E28" s="61">
        <v>2</v>
      </c>
      <c r="F28" s="61" t="s">
        <v>20</v>
      </c>
      <c r="G28" s="59">
        <v>20000</v>
      </c>
      <c r="H28" s="61" t="s">
        <v>20</v>
      </c>
      <c r="I28" s="61">
        <v>40</v>
      </c>
      <c r="J28" s="91"/>
      <c r="K28" s="91"/>
    </row>
    <row r="29" spans="1:11" ht="12.75">
      <c r="A29" s="92" t="s">
        <v>248</v>
      </c>
      <c r="B29" s="61" t="s">
        <v>20</v>
      </c>
      <c r="C29" s="59">
        <v>508</v>
      </c>
      <c r="D29" s="61" t="s">
        <v>20</v>
      </c>
      <c r="E29" s="61">
        <v>508</v>
      </c>
      <c r="F29" s="61" t="s">
        <v>20</v>
      </c>
      <c r="G29" s="59">
        <v>15000</v>
      </c>
      <c r="H29" s="61" t="s">
        <v>20</v>
      </c>
      <c r="I29" s="59">
        <v>7620</v>
      </c>
      <c r="J29" s="91"/>
      <c r="K29" s="91"/>
    </row>
    <row r="30" spans="1:11" ht="12.75">
      <c r="A30" s="93" t="s">
        <v>341</v>
      </c>
      <c r="B30" s="60" t="s">
        <v>20</v>
      </c>
      <c r="C30" s="60">
        <v>610</v>
      </c>
      <c r="D30" s="60" t="s">
        <v>20</v>
      </c>
      <c r="E30" s="60">
        <v>610</v>
      </c>
      <c r="F30" s="60" t="s">
        <v>20</v>
      </c>
      <c r="G30" s="58">
        <v>14852</v>
      </c>
      <c r="H30" s="60" t="s">
        <v>20</v>
      </c>
      <c r="I30" s="60">
        <v>9060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9</v>
      </c>
      <c r="C32" s="94">
        <v>62</v>
      </c>
      <c r="D32" s="95">
        <v>24</v>
      </c>
      <c r="E32" s="61">
        <v>95</v>
      </c>
      <c r="F32" s="94">
        <v>7869</v>
      </c>
      <c r="G32" s="94">
        <v>23100</v>
      </c>
      <c r="H32" s="95">
        <v>41389</v>
      </c>
      <c r="I32" s="59">
        <v>2496</v>
      </c>
      <c r="J32" s="91"/>
      <c r="K32" s="91"/>
    </row>
    <row r="33" spans="1:11" ht="12.75">
      <c r="A33" s="92" t="s">
        <v>250</v>
      </c>
      <c r="B33" s="94" t="s">
        <v>20</v>
      </c>
      <c r="C33" s="94">
        <v>39</v>
      </c>
      <c r="D33" s="95">
        <v>3</v>
      </c>
      <c r="E33" s="61">
        <v>42</v>
      </c>
      <c r="F33" s="94" t="s">
        <v>20</v>
      </c>
      <c r="G33" s="94">
        <v>18000</v>
      </c>
      <c r="H33" s="95">
        <v>40000</v>
      </c>
      <c r="I33" s="59">
        <v>822</v>
      </c>
      <c r="J33" s="91"/>
      <c r="K33" s="91"/>
    </row>
    <row r="34" spans="1:11" ht="12.75">
      <c r="A34" s="92" t="s">
        <v>251</v>
      </c>
      <c r="B34" s="94" t="s">
        <v>20</v>
      </c>
      <c r="C34" s="94">
        <v>164</v>
      </c>
      <c r="D34" s="61" t="s">
        <v>20</v>
      </c>
      <c r="E34" s="61">
        <v>164</v>
      </c>
      <c r="F34" s="94" t="s">
        <v>20</v>
      </c>
      <c r="G34" s="94">
        <v>22329</v>
      </c>
      <c r="H34" s="61" t="s">
        <v>20</v>
      </c>
      <c r="I34" s="59">
        <v>3662</v>
      </c>
      <c r="J34" s="91"/>
      <c r="K34" s="91"/>
    </row>
    <row r="35" spans="1:11" ht="12.75">
      <c r="A35" s="92" t="s">
        <v>252</v>
      </c>
      <c r="B35" s="94">
        <v>12</v>
      </c>
      <c r="C35" s="94">
        <v>165</v>
      </c>
      <c r="D35" s="61" t="s">
        <v>20</v>
      </c>
      <c r="E35" s="61">
        <v>177</v>
      </c>
      <c r="F35" s="94">
        <v>8417</v>
      </c>
      <c r="G35" s="94">
        <v>19224</v>
      </c>
      <c r="H35" s="61" t="s">
        <v>20</v>
      </c>
      <c r="I35" s="59">
        <v>3273</v>
      </c>
      <c r="J35" s="91"/>
      <c r="K35" s="91"/>
    </row>
    <row r="36" spans="1:11" ht="12.75">
      <c r="A36" s="93" t="s">
        <v>253</v>
      </c>
      <c r="B36" s="60">
        <v>21</v>
      </c>
      <c r="C36" s="60">
        <v>430</v>
      </c>
      <c r="D36" s="96">
        <v>27</v>
      </c>
      <c r="E36" s="60">
        <v>478</v>
      </c>
      <c r="F36" s="58">
        <v>8182</v>
      </c>
      <c r="G36" s="58">
        <v>20856</v>
      </c>
      <c r="H36" s="96">
        <v>41235</v>
      </c>
      <c r="I36" s="60">
        <v>10253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51</v>
      </c>
      <c r="C38" s="58">
        <v>352</v>
      </c>
      <c r="D38" s="96">
        <v>53</v>
      </c>
      <c r="E38" s="60">
        <v>456</v>
      </c>
      <c r="F38" s="58">
        <v>6500</v>
      </c>
      <c r="G38" s="58">
        <v>26000</v>
      </c>
      <c r="H38" s="96">
        <v>64000</v>
      </c>
      <c r="I38" s="58">
        <v>12876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38</v>
      </c>
      <c r="D40" s="61" t="s">
        <v>20</v>
      </c>
      <c r="E40" s="61">
        <v>38</v>
      </c>
      <c r="F40" s="61" t="s">
        <v>20</v>
      </c>
      <c r="G40" s="59">
        <v>16000</v>
      </c>
      <c r="H40" s="61" t="s">
        <v>20</v>
      </c>
      <c r="I40" s="59">
        <v>608</v>
      </c>
      <c r="J40" s="91"/>
      <c r="K40" s="91"/>
    </row>
    <row r="41" spans="1:11" ht="12.75">
      <c r="A41" s="92" t="s">
        <v>256</v>
      </c>
      <c r="B41" s="59" t="s">
        <v>20</v>
      </c>
      <c r="C41" s="59">
        <v>24</v>
      </c>
      <c r="D41" s="95">
        <v>3</v>
      </c>
      <c r="E41" s="61">
        <v>27</v>
      </c>
      <c r="F41" s="59" t="s">
        <v>20</v>
      </c>
      <c r="G41" s="59">
        <v>16000</v>
      </c>
      <c r="H41" s="95">
        <v>28000</v>
      </c>
      <c r="I41" s="59">
        <v>468</v>
      </c>
      <c r="J41" s="91"/>
      <c r="K41" s="91"/>
    </row>
    <row r="42" spans="1:11" ht="12.75">
      <c r="A42" s="92" t="s">
        <v>257</v>
      </c>
      <c r="B42" s="59" t="s">
        <v>20</v>
      </c>
      <c r="C42" s="59">
        <v>251</v>
      </c>
      <c r="D42" s="61" t="s">
        <v>20</v>
      </c>
      <c r="E42" s="61">
        <v>251</v>
      </c>
      <c r="F42" s="59" t="s">
        <v>20</v>
      </c>
      <c r="G42" s="59">
        <v>27400</v>
      </c>
      <c r="H42" s="61" t="s">
        <v>20</v>
      </c>
      <c r="I42" s="59">
        <v>6877</v>
      </c>
      <c r="J42" s="91"/>
      <c r="K42" s="91"/>
    </row>
    <row r="43" spans="1:11" ht="12.75">
      <c r="A43" s="92" t="s">
        <v>258</v>
      </c>
      <c r="B43" s="61" t="s">
        <v>20</v>
      </c>
      <c r="C43" s="59">
        <v>10</v>
      </c>
      <c r="D43" s="95">
        <v>1</v>
      </c>
      <c r="E43" s="61">
        <v>11</v>
      </c>
      <c r="F43" s="61" t="s">
        <v>20</v>
      </c>
      <c r="G43" s="59">
        <v>30000</v>
      </c>
      <c r="H43" s="95">
        <v>48000</v>
      </c>
      <c r="I43" s="59">
        <v>348</v>
      </c>
      <c r="J43" s="91"/>
      <c r="K43" s="91"/>
    </row>
    <row r="44" spans="1:11" ht="12.75">
      <c r="A44" s="92" t="s">
        <v>259</v>
      </c>
      <c r="B44" s="59" t="s">
        <v>20</v>
      </c>
      <c r="C44" s="59">
        <v>17</v>
      </c>
      <c r="D44" s="61" t="s">
        <v>20</v>
      </c>
      <c r="E44" s="61">
        <v>17</v>
      </c>
      <c r="F44" s="59" t="s">
        <v>20</v>
      </c>
      <c r="G44" s="59">
        <v>13000</v>
      </c>
      <c r="H44" s="61" t="s">
        <v>20</v>
      </c>
      <c r="I44" s="59">
        <v>221</v>
      </c>
      <c r="J44" s="91"/>
      <c r="K44" s="91"/>
    </row>
    <row r="45" spans="1:11" ht="12.75">
      <c r="A45" s="92" t="s">
        <v>260</v>
      </c>
      <c r="B45" s="61" t="s">
        <v>20</v>
      </c>
      <c r="C45" s="59" t="s">
        <v>20</v>
      </c>
      <c r="D45" s="95">
        <v>1</v>
      </c>
      <c r="E45" s="61">
        <v>1</v>
      </c>
      <c r="F45" s="61" t="s">
        <v>20</v>
      </c>
      <c r="G45" s="59" t="s">
        <v>20</v>
      </c>
      <c r="H45" s="95">
        <v>40000</v>
      </c>
      <c r="I45" s="59">
        <v>40</v>
      </c>
      <c r="J45" s="91"/>
      <c r="K45" s="91"/>
    </row>
    <row r="46" spans="1:11" ht="12.75">
      <c r="A46" s="92" t="s">
        <v>261</v>
      </c>
      <c r="B46" s="59" t="s">
        <v>20</v>
      </c>
      <c r="C46" s="59">
        <v>2</v>
      </c>
      <c r="D46" s="61" t="s">
        <v>20</v>
      </c>
      <c r="E46" s="61">
        <v>2</v>
      </c>
      <c r="F46" s="59" t="s">
        <v>20</v>
      </c>
      <c r="G46" s="59">
        <v>19000</v>
      </c>
      <c r="H46" s="61" t="s">
        <v>20</v>
      </c>
      <c r="I46" s="59">
        <v>38</v>
      </c>
      <c r="J46" s="91"/>
      <c r="K46" s="91"/>
    </row>
    <row r="47" spans="1:11" ht="12.75">
      <c r="A47" s="92" t="s">
        <v>262</v>
      </c>
      <c r="B47" s="61" t="s">
        <v>20</v>
      </c>
      <c r="C47" s="59">
        <v>26</v>
      </c>
      <c r="D47" s="95">
        <v>2</v>
      </c>
      <c r="E47" s="61">
        <v>28</v>
      </c>
      <c r="F47" s="61" t="s">
        <v>20</v>
      </c>
      <c r="G47" s="59">
        <v>20000</v>
      </c>
      <c r="H47" s="95">
        <v>36000</v>
      </c>
      <c r="I47" s="59">
        <v>592</v>
      </c>
      <c r="J47" s="91"/>
      <c r="K47" s="91"/>
    </row>
    <row r="48" spans="1:11" ht="12.75">
      <c r="A48" s="92" t="s">
        <v>263</v>
      </c>
      <c r="B48" s="59" t="s">
        <v>20</v>
      </c>
      <c r="C48" s="59">
        <v>65</v>
      </c>
      <c r="D48" s="95">
        <v>2</v>
      </c>
      <c r="E48" s="61">
        <v>67</v>
      </c>
      <c r="F48" s="59" t="s">
        <v>20</v>
      </c>
      <c r="G48" s="59">
        <v>35000</v>
      </c>
      <c r="H48" s="95">
        <v>40000</v>
      </c>
      <c r="I48" s="59">
        <v>2355</v>
      </c>
      <c r="J48" s="91"/>
      <c r="K48" s="91"/>
    </row>
    <row r="49" spans="1:11" ht="12.75">
      <c r="A49" s="93" t="s">
        <v>342</v>
      </c>
      <c r="B49" s="60" t="s">
        <v>20</v>
      </c>
      <c r="C49" s="60">
        <v>433</v>
      </c>
      <c r="D49" s="96">
        <v>9</v>
      </c>
      <c r="E49" s="60">
        <v>442</v>
      </c>
      <c r="F49" s="58" t="s">
        <v>20</v>
      </c>
      <c r="G49" s="58">
        <v>25920</v>
      </c>
      <c r="H49" s="96">
        <v>36000</v>
      </c>
      <c r="I49" s="60">
        <v>11547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121</v>
      </c>
      <c r="D51" s="60" t="s">
        <v>20</v>
      </c>
      <c r="E51" s="60">
        <v>121</v>
      </c>
      <c r="F51" s="60" t="s">
        <v>20</v>
      </c>
      <c r="G51" s="58">
        <v>25000</v>
      </c>
      <c r="H51" s="60" t="s">
        <v>20</v>
      </c>
      <c r="I51" s="58">
        <v>3025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95">
        <v>2</v>
      </c>
      <c r="C53" s="59">
        <v>250</v>
      </c>
      <c r="D53" s="61" t="s">
        <v>20</v>
      </c>
      <c r="E53" s="61">
        <v>252</v>
      </c>
      <c r="F53" s="95">
        <v>6000</v>
      </c>
      <c r="G53" s="59">
        <v>20800</v>
      </c>
      <c r="H53" s="61" t="s">
        <v>20</v>
      </c>
      <c r="I53" s="59">
        <v>5212</v>
      </c>
      <c r="J53" s="91"/>
      <c r="K53" s="91"/>
    </row>
    <row r="54" spans="1:11" ht="12.75">
      <c r="A54" s="92" t="s">
        <v>266</v>
      </c>
      <c r="B54" s="61" t="s">
        <v>20</v>
      </c>
      <c r="C54" s="59">
        <v>947</v>
      </c>
      <c r="D54" s="61" t="s">
        <v>20</v>
      </c>
      <c r="E54" s="61">
        <v>947</v>
      </c>
      <c r="F54" s="61" t="s">
        <v>20</v>
      </c>
      <c r="G54" s="59">
        <v>18960</v>
      </c>
      <c r="H54" s="61" t="s">
        <v>20</v>
      </c>
      <c r="I54" s="59">
        <v>17955</v>
      </c>
      <c r="J54" s="91"/>
      <c r="K54" s="91"/>
    </row>
    <row r="55" spans="1:11" ht="12.75">
      <c r="A55" s="92" t="s">
        <v>267</v>
      </c>
      <c r="B55" s="61" t="s">
        <v>20</v>
      </c>
      <c r="C55" s="59">
        <v>243</v>
      </c>
      <c r="D55" s="61" t="s">
        <v>20</v>
      </c>
      <c r="E55" s="61">
        <v>243</v>
      </c>
      <c r="F55" s="61" t="s">
        <v>20</v>
      </c>
      <c r="G55" s="59">
        <v>21000</v>
      </c>
      <c r="H55" s="95">
        <v>32000</v>
      </c>
      <c r="I55" s="59">
        <v>5113</v>
      </c>
      <c r="J55" s="91"/>
      <c r="K55" s="91"/>
    </row>
    <row r="56" spans="1:11" ht="12.75">
      <c r="A56" s="92" t="s">
        <v>268</v>
      </c>
      <c r="B56" s="61" t="s">
        <v>20</v>
      </c>
      <c r="C56" s="59">
        <v>34</v>
      </c>
      <c r="D56" s="61" t="s">
        <v>20</v>
      </c>
      <c r="E56" s="61">
        <v>34</v>
      </c>
      <c r="F56" s="61" t="s">
        <v>20</v>
      </c>
      <c r="G56" s="59">
        <v>19800</v>
      </c>
      <c r="H56" s="61" t="s">
        <v>20</v>
      </c>
      <c r="I56" s="59">
        <v>673</v>
      </c>
      <c r="J56" s="91"/>
      <c r="K56" s="91"/>
    </row>
    <row r="57" spans="1:11" ht="12.75">
      <c r="A57" s="92" t="s">
        <v>269</v>
      </c>
      <c r="B57" s="61" t="s">
        <v>20</v>
      </c>
      <c r="C57" s="59">
        <v>482</v>
      </c>
      <c r="D57" s="61" t="s">
        <v>20</v>
      </c>
      <c r="E57" s="61">
        <v>482</v>
      </c>
      <c r="F57" s="61" t="s">
        <v>20</v>
      </c>
      <c r="G57" s="59">
        <v>22664</v>
      </c>
      <c r="H57" s="61" t="s">
        <v>20</v>
      </c>
      <c r="I57" s="59">
        <v>10924</v>
      </c>
      <c r="J57" s="91"/>
      <c r="K57" s="91"/>
    </row>
    <row r="58" spans="1:11" ht="12.75">
      <c r="A58" s="93" t="s">
        <v>270</v>
      </c>
      <c r="B58" s="96">
        <v>2</v>
      </c>
      <c r="C58" s="60">
        <v>1956</v>
      </c>
      <c r="D58" s="60" t="s">
        <v>20</v>
      </c>
      <c r="E58" s="60">
        <v>1958</v>
      </c>
      <c r="F58" s="96">
        <v>6000</v>
      </c>
      <c r="G58" s="58">
        <v>20376</v>
      </c>
      <c r="H58" s="60" t="s">
        <v>20</v>
      </c>
      <c r="I58" s="60">
        <v>39877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51</v>
      </c>
      <c r="D60" s="59">
        <v>182</v>
      </c>
      <c r="E60" s="61">
        <v>233</v>
      </c>
      <c r="F60" s="61" t="s">
        <v>20</v>
      </c>
      <c r="G60" s="59">
        <v>20432</v>
      </c>
      <c r="H60" s="59">
        <v>92181</v>
      </c>
      <c r="I60" s="59">
        <v>17819</v>
      </c>
      <c r="J60" s="91"/>
      <c r="K60" s="91"/>
    </row>
    <row r="61" spans="1:11" ht="12.75">
      <c r="A61" s="92" t="s">
        <v>272</v>
      </c>
      <c r="B61" s="59">
        <v>12</v>
      </c>
      <c r="C61" s="59">
        <v>96</v>
      </c>
      <c r="D61" s="95">
        <v>22</v>
      </c>
      <c r="E61" s="61">
        <v>130</v>
      </c>
      <c r="F61" s="59">
        <v>5100</v>
      </c>
      <c r="G61" s="59">
        <v>16862</v>
      </c>
      <c r="H61" s="95">
        <v>35000</v>
      </c>
      <c r="I61" s="59">
        <v>2449</v>
      </c>
      <c r="J61" s="91"/>
      <c r="K61" s="91"/>
    </row>
    <row r="62" spans="1:11" ht="12.75">
      <c r="A62" s="92" t="s">
        <v>273</v>
      </c>
      <c r="B62" s="61" t="s">
        <v>20</v>
      </c>
      <c r="C62" s="59">
        <v>264</v>
      </c>
      <c r="D62" s="95">
        <v>125</v>
      </c>
      <c r="E62" s="61">
        <v>389</v>
      </c>
      <c r="F62" s="61" t="s">
        <v>20</v>
      </c>
      <c r="G62" s="59">
        <v>20000</v>
      </c>
      <c r="H62" s="95">
        <v>40000</v>
      </c>
      <c r="I62" s="59">
        <v>10280</v>
      </c>
      <c r="J62" s="91"/>
      <c r="K62" s="91"/>
    </row>
    <row r="63" spans="1:11" ht="12.75">
      <c r="A63" s="93" t="s">
        <v>274</v>
      </c>
      <c r="B63" s="60">
        <v>12</v>
      </c>
      <c r="C63" s="60">
        <v>411</v>
      </c>
      <c r="D63" s="60">
        <v>329</v>
      </c>
      <c r="E63" s="60">
        <v>752</v>
      </c>
      <c r="F63" s="58">
        <v>5100</v>
      </c>
      <c r="G63" s="58">
        <v>19321</v>
      </c>
      <c r="H63" s="58">
        <v>68532</v>
      </c>
      <c r="I63" s="60">
        <v>30548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305</v>
      </c>
      <c r="D65" s="96">
        <v>1474</v>
      </c>
      <c r="E65" s="60">
        <v>1779</v>
      </c>
      <c r="F65" s="60" t="s">
        <v>20</v>
      </c>
      <c r="G65" s="58">
        <v>28120</v>
      </c>
      <c r="H65" s="96">
        <v>94005</v>
      </c>
      <c r="I65" s="58">
        <v>147140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450</v>
      </c>
      <c r="D67" s="61" t="s">
        <v>20</v>
      </c>
      <c r="E67" s="61">
        <v>450</v>
      </c>
      <c r="F67" s="61" t="s">
        <v>20</v>
      </c>
      <c r="G67" s="59">
        <v>19333</v>
      </c>
      <c r="H67" s="61" t="s">
        <v>20</v>
      </c>
      <c r="I67" s="59">
        <v>8700</v>
      </c>
      <c r="J67" s="91"/>
      <c r="K67" s="91"/>
    </row>
    <row r="68" spans="1:11" ht="12.75">
      <c r="A68" s="92" t="s">
        <v>277</v>
      </c>
      <c r="B68" s="61" t="s">
        <v>20</v>
      </c>
      <c r="C68" s="59">
        <v>500</v>
      </c>
      <c r="D68" s="61" t="s">
        <v>20</v>
      </c>
      <c r="E68" s="61">
        <v>500</v>
      </c>
      <c r="F68" s="61" t="s">
        <v>20</v>
      </c>
      <c r="G68" s="59">
        <v>19000</v>
      </c>
      <c r="H68" s="61" t="s">
        <v>20</v>
      </c>
      <c r="I68" s="59">
        <v>9500</v>
      </c>
      <c r="J68" s="91"/>
      <c r="K68" s="91"/>
    </row>
    <row r="69" spans="1:11" ht="12.75">
      <c r="A69" s="93" t="s">
        <v>278</v>
      </c>
      <c r="B69" s="60" t="s">
        <v>20</v>
      </c>
      <c r="C69" s="60">
        <v>950</v>
      </c>
      <c r="D69" s="60" t="s">
        <v>20</v>
      </c>
      <c r="E69" s="60">
        <v>950</v>
      </c>
      <c r="F69" s="60" t="s">
        <v>20</v>
      </c>
      <c r="G69" s="58">
        <v>19158</v>
      </c>
      <c r="H69" s="60" t="s">
        <v>20</v>
      </c>
      <c r="I69" s="60">
        <v>18200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 t="s">
        <v>20</v>
      </c>
      <c r="D71" s="59">
        <v>8500</v>
      </c>
      <c r="E71" s="61">
        <v>8500</v>
      </c>
      <c r="F71" s="61" t="s">
        <v>20</v>
      </c>
      <c r="G71" s="59" t="s">
        <v>20</v>
      </c>
      <c r="H71" s="59">
        <v>60000</v>
      </c>
      <c r="I71" s="59">
        <v>510000</v>
      </c>
      <c r="J71" s="91"/>
      <c r="K71" s="91"/>
    </row>
    <row r="72" spans="1:11" ht="12.75">
      <c r="A72" s="92" t="s">
        <v>280</v>
      </c>
      <c r="B72" s="61" t="s">
        <v>20</v>
      </c>
      <c r="C72" s="59">
        <v>1260</v>
      </c>
      <c r="D72" s="95">
        <v>60</v>
      </c>
      <c r="E72" s="61">
        <v>1320</v>
      </c>
      <c r="F72" s="61" t="s">
        <v>20</v>
      </c>
      <c r="G72" s="59">
        <v>39500</v>
      </c>
      <c r="H72" s="95">
        <v>78500</v>
      </c>
      <c r="I72" s="59">
        <v>54480</v>
      </c>
      <c r="J72" s="91"/>
      <c r="K72" s="91"/>
    </row>
    <row r="73" spans="1:11" ht="12.75">
      <c r="A73" s="92" t="s">
        <v>281</v>
      </c>
      <c r="B73" s="59">
        <v>11</v>
      </c>
      <c r="C73" s="59">
        <v>299</v>
      </c>
      <c r="D73" s="61" t="s">
        <v>20</v>
      </c>
      <c r="E73" s="61">
        <v>310</v>
      </c>
      <c r="F73" s="59">
        <v>8000</v>
      </c>
      <c r="G73" s="59">
        <v>20000</v>
      </c>
      <c r="H73" s="61" t="s">
        <v>20</v>
      </c>
      <c r="I73" s="59">
        <v>6068</v>
      </c>
      <c r="J73" s="91"/>
      <c r="K73" s="91"/>
    </row>
    <row r="74" spans="1:11" ht="12.75">
      <c r="A74" s="92" t="s">
        <v>282</v>
      </c>
      <c r="B74" s="61" t="s">
        <v>20</v>
      </c>
      <c r="C74" s="59">
        <v>495</v>
      </c>
      <c r="D74" s="95">
        <v>205</v>
      </c>
      <c r="E74" s="61">
        <v>700</v>
      </c>
      <c r="F74" s="61" t="s">
        <v>20</v>
      </c>
      <c r="G74" s="59">
        <v>22000</v>
      </c>
      <c r="H74" s="95">
        <v>64000</v>
      </c>
      <c r="I74" s="59">
        <v>24010</v>
      </c>
      <c r="J74" s="91"/>
      <c r="K74" s="91"/>
    </row>
    <row r="75" spans="1:11" ht="12.75">
      <c r="A75" s="92" t="s">
        <v>283</v>
      </c>
      <c r="B75" s="59">
        <v>1</v>
      </c>
      <c r="C75" s="59">
        <v>139</v>
      </c>
      <c r="D75" s="95">
        <v>10</v>
      </c>
      <c r="E75" s="61">
        <v>150</v>
      </c>
      <c r="F75" s="59">
        <v>6000</v>
      </c>
      <c r="G75" s="59">
        <v>28000</v>
      </c>
      <c r="H75" s="95">
        <v>46000</v>
      </c>
      <c r="I75" s="59">
        <v>4358</v>
      </c>
      <c r="J75" s="91"/>
      <c r="K75" s="91"/>
    </row>
    <row r="76" spans="1:11" ht="12.75">
      <c r="A76" s="92" t="s">
        <v>284</v>
      </c>
      <c r="B76" s="59">
        <v>5</v>
      </c>
      <c r="C76" s="59">
        <v>310</v>
      </c>
      <c r="D76" s="61" t="s">
        <v>20</v>
      </c>
      <c r="E76" s="61">
        <v>315</v>
      </c>
      <c r="F76" s="59">
        <v>5600</v>
      </c>
      <c r="G76" s="59">
        <v>13490</v>
      </c>
      <c r="H76" s="61" t="s">
        <v>20</v>
      </c>
      <c r="I76" s="59">
        <v>4210</v>
      </c>
      <c r="J76" s="91"/>
      <c r="K76" s="91"/>
    </row>
    <row r="77" spans="1:11" ht="12.75">
      <c r="A77" s="92" t="s">
        <v>285</v>
      </c>
      <c r="B77" s="61" t="s">
        <v>20</v>
      </c>
      <c r="C77" s="59">
        <v>620</v>
      </c>
      <c r="D77" s="95">
        <v>178</v>
      </c>
      <c r="E77" s="61">
        <v>798</v>
      </c>
      <c r="F77" s="61" t="s">
        <v>20</v>
      </c>
      <c r="G77" s="59">
        <v>25000</v>
      </c>
      <c r="H77" s="95">
        <v>60000</v>
      </c>
      <c r="I77" s="59">
        <v>26180</v>
      </c>
      <c r="J77" s="91"/>
      <c r="K77" s="91"/>
    </row>
    <row r="78" spans="1:11" ht="12.75">
      <c r="A78" s="92" t="s">
        <v>286</v>
      </c>
      <c r="B78" s="95">
        <v>2</v>
      </c>
      <c r="C78" s="59">
        <v>442</v>
      </c>
      <c r="D78" s="95">
        <v>20</v>
      </c>
      <c r="E78" s="61">
        <v>464</v>
      </c>
      <c r="F78" s="95">
        <v>6250</v>
      </c>
      <c r="G78" s="59">
        <v>42500</v>
      </c>
      <c r="H78" s="95">
        <v>85000</v>
      </c>
      <c r="I78" s="59">
        <v>20498</v>
      </c>
      <c r="J78" s="91"/>
      <c r="K78" s="91"/>
    </row>
    <row r="79" spans="1:11" ht="12.75">
      <c r="A79" s="93" t="s">
        <v>343</v>
      </c>
      <c r="B79" s="60">
        <v>19</v>
      </c>
      <c r="C79" s="60">
        <v>3565</v>
      </c>
      <c r="D79" s="60">
        <v>8973</v>
      </c>
      <c r="E79" s="60">
        <v>12557</v>
      </c>
      <c r="F79" s="58">
        <v>7079</v>
      </c>
      <c r="G79" s="58">
        <v>30575</v>
      </c>
      <c r="H79" s="58">
        <v>60255</v>
      </c>
      <c r="I79" s="60">
        <v>649804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95">
        <v>1</v>
      </c>
      <c r="C81" s="59">
        <v>19</v>
      </c>
      <c r="D81" s="95">
        <v>61</v>
      </c>
      <c r="E81" s="61">
        <v>81</v>
      </c>
      <c r="F81" s="61" t="s">
        <v>20</v>
      </c>
      <c r="G81" s="59">
        <v>25909</v>
      </c>
      <c r="H81" s="95">
        <v>59672</v>
      </c>
      <c r="I81" s="59">
        <v>4132</v>
      </c>
      <c r="J81" s="91"/>
      <c r="K81" s="91"/>
    </row>
    <row r="82" spans="1:11" ht="12.75">
      <c r="A82" s="92" t="s">
        <v>288</v>
      </c>
      <c r="B82" s="59" t="s">
        <v>20</v>
      </c>
      <c r="C82" s="59">
        <v>5</v>
      </c>
      <c r="D82" s="95">
        <v>38</v>
      </c>
      <c r="E82" s="61">
        <v>43</v>
      </c>
      <c r="F82" s="59" t="s">
        <v>20</v>
      </c>
      <c r="G82" s="59">
        <v>30000</v>
      </c>
      <c r="H82" s="95">
        <v>74608</v>
      </c>
      <c r="I82" s="59">
        <v>2985</v>
      </c>
      <c r="J82" s="91"/>
      <c r="K82" s="91"/>
    </row>
    <row r="83" spans="1:11" ht="12.75">
      <c r="A83" s="93" t="s">
        <v>289</v>
      </c>
      <c r="B83" s="58">
        <v>1</v>
      </c>
      <c r="C83" s="58">
        <v>24</v>
      </c>
      <c r="D83" s="96">
        <v>99</v>
      </c>
      <c r="E83" s="60">
        <v>124</v>
      </c>
      <c r="F83" s="58" t="s">
        <v>20</v>
      </c>
      <c r="G83" s="58">
        <v>26761</v>
      </c>
      <c r="H83" s="96">
        <v>65405</v>
      </c>
      <c r="I83" s="58">
        <v>7117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465</v>
      </c>
      <c r="C85" s="98">
        <v>11251</v>
      </c>
      <c r="D85" s="98">
        <v>11070</v>
      </c>
      <c r="E85" s="98">
        <v>22786</v>
      </c>
      <c r="F85" s="99">
        <v>10877</v>
      </c>
      <c r="G85" s="99">
        <v>22919</v>
      </c>
      <c r="H85" s="99">
        <v>64699</v>
      </c>
      <c r="I85" s="98">
        <v>979151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51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8.7</v>
      </c>
      <c r="C9" s="182">
        <v>189.1</v>
      </c>
      <c r="D9" s="105">
        <v>164.5</v>
      </c>
      <c r="E9" s="183">
        <v>101.38473188850024</v>
      </c>
      <c r="F9" s="184">
        <v>123117.3295830178</v>
      </c>
      <c r="G9" s="182" t="s">
        <v>20</v>
      </c>
      <c r="H9" s="182">
        <v>46701</v>
      </c>
    </row>
    <row r="10" spans="1:8" ht="12.75">
      <c r="A10" s="71">
        <v>1986</v>
      </c>
      <c r="B10" s="109">
        <v>9.8</v>
      </c>
      <c r="C10" s="185">
        <v>194.4</v>
      </c>
      <c r="D10" s="109">
        <v>190.5</v>
      </c>
      <c r="E10" s="186">
        <v>114.3605832221461</v>
      </c>
      <c r="F10" s="187">
        <v>152891.46923419036</v>
      </c>
      <c r="G10" s="185">
        <v>5175</v>
      </c>
      <c r="H10" s="185">
        <v>76504</v>
      </c>
    </row>
    <row r="11" spans="1:8" ht="12.75">
      <c r="A11" s="71">
        <v>1987</v>
      </c>
      <c r="B11" s="109">
        <v>10.7</v>
      </c>
      <c r="C11" s="185">
        <v>216.2</v>
      </c>
      <c r="D11" s="109">
        <v>231.3</v>
      </c>
      <c r="E11" s="186">
        <v>68.79785558881156</v>
      </c>
      <c r="F11" s="187">
        <v>197276.21314293268</v>
      </c>
      <c r="G11" s="185">
        <v>38</v>
      </c>
      <c r="H11" s="185">
        <v>110385</v>
      </c>
    </row>
    <row r="12" spans="1:8" ht="12.75">
      <c r="A12" s="71">
        <v>1988</v>
      </c>
      <c r="B12" s="109">
        <v>10.6</v>
      </c>
      <c r="C12" s="185">
        <v>214.7</v>
      </c>
      <c r="D12" s="109">
        <v>227.3</v>
      </c>
      <c r="E12" s="186">
        <v>79.85046818842933</v>
      </c>
      <c r="F12" s="187">
        <v>181499.6454028584</v>
      </c>
      <c r="G12" s="185">
        <v>41</v>
      </c>
      <c r="H12" s="185">
        <v>117014</v>
      </c>
    </row>
    <row r="13" spans="1:8" ht="12.75">
      <c r="A13" s="71">
        <v>1989</v>
      </c>
      <c r="B13" s="109">
        <v>11.5</v>
      </c>
      <c r="C13" s="185">
        <v>223.7</v>
      </c>
      <c r="D13" s="109">
        <v>257.9</v>
      </c>
      <c r="E13" s="186">
        <v>72.65635329895545</v>
      </c>
      <c r="F13" s="187">
        <v>187380.73515800608</v>
      </c>
      <c r="G13" s="185">
        <v>105</v>
      </c>
      <c r="H13" s="185">
        <v>117788</v>
      </c>
    </row>
    <row r="14" spans="1:8" ht="12.75">
      <c r="A14" s="71">
        <v>1990</v>
      </c>
      <c r="B14" s="109">
        <v>9.9</v>
      </c>
      <c r="C14" s="185">
        <v>210.606060606061</v>
      </c>
      <c r="D14" s="109">
        <v>208.5</v>
      </c>
      <c r="E14" s="186">
        <v>92.86839036938206</v>
      </c>
      <c r="F14" s="187">
        <v>193630.59392016154</v>
      </c>
      <c r="G14" s="185">
        <v>302</v>
      </c>
      <c r="H14" s="185">
        <v>103663</v>
      </c>
    </row>
    <row r="15" spans="1:8" ht="12.75">
      <c r="A15" s="71">
        <v>1991</v>
      </c>
      <c r="B15" s="109">
        <v>7.8</v>
      </c>
      <c r="C15" s="185">
        <v>234.74358974358972</v>
      </c>
      <c r="D15" s="109">
        <v>183.1</v>
      </c>
      <c r="E15" s="186">
        <v>92.2253074176914</v>
      </c>
      <c r="F15" s="187">
        <v>168864.5378817929</v>
      </c>
      <c r="G15" s="185">
        <v>368</v>
      </c>
      <c r="H15" s="185">
        <v>126515</v>
      </c>
    </row>
    <row r="16" spans="1:8" ht="12.75">
      <c r="A16" s="71">
        <v>1992</v>
      </c>
      <c r="B16" s="109">
        <v>8.1</v>
      </c>
      <c r="C16" s="185">
        <v>272.2861028684471</v>
      </c>
      <c r="D16" s="109">
        <v>220.2</v>
      </c>
      <c r="E16" s="186">
        <v>87.9521113555227</v>
      </c>
      <c r="F16" s="187">
        <v>193670.549204861</v>
      </c>
      <c r="G16" s="185">
        <v>381</v>
      </c>
      <c r="H16" s="185">
        <v>116475</v>
      </c>
    </row>
    <row r="17" spans="1:8" ht="12.75">
      <c r="A17" s="71">
        <v>1993</v>
      </c>
      <c r="B17" s="109">
        <v>8.8</v>
      </c>
      <c r="C17" s="185">
        <v>299.3181818181818</v>
      </c>
      <c r="D17" s="109">
        <v>263.4</v>
      </c>
      <c r="E17" s="186">
        <v>84.82684841272703</v>
      </c>
      <c r="F17" s="187">
        <v>223433.91871912294</v>
      </c>
      <c r="G17" s="185">
        <v>1014</v>
      </c>
      <c r="H17" s="185">
        <v>169042</v>
      </c>
    </row>
    <row r="18" spans="1:8" ht="12.75">
      <c r="A18" s="113">
        <v>1994</v>
      </c>
      <c r="B18" s="114">
        <v>8.81</v>
      </c>
      <c r="C18" s="188">
        <v>320.29852440408627</v>
      </c>
      <c r="D18" s="114">
        <v>282.183</v>
      </c>
      <c r="E18" s="193">
        <v>89.73110718449871</v>
      </c>
      <c r="F18" s="194">
        <v>253205.93018643395</v>
      </c>
      <c r="G18" s="188">
        <v>4009</v>
      </c>
      <c r="H18" s="185">
        <v>192332</v>
      </c>
    </row>
    <row r="19" spans="1:8" ht="12.75">
      <c r="A19" s="113">
        <v>1995</v>
      </c>
      <c r="B19" s="114">
        <v>8.9</v>
      </c>
      <c r="C19" s="188">
        <v>322.99101123595506</v>
      </c>
      <c r="D19" s="114">
        <v>287.462</v>
      </c>
      <c r="E19" s="193">
        <v>82.57906314233169</v>
      </c>
      <c r="F19" s="194">
        <v>237383.4264902095</v>
      </c>
      <c r="G19" s="188">
        <v>3685</v>
      </c>
      <c r="H19" s="185">
        <v>204090</v>
      </c>
    </row>
    <row r="20" spans="1:8" ht="12.75">
      <c r="A20" s="113">
        <v>1996</v>
      </c>
      <c r="B20" s="118">
        <v>7.2</v>
      </c>
      <c r="C20" s="188">
        <v>321.1111111111111</v>
      </c>
      <c r="D20" s="118">
        <v>231.2</v>
      </c>
      <c r="E20" s="189">
        <v>104.10130660031494</v>
      </c>
      <c r="F20" s="188">
        <v>240682.22085992811</v>
      </c>
      <c r="G20" s="188">
        <v>2115</v>
      </c>
      <c r="H20" s="185">
        <v>172449</v>
      </c>
    </row>
    <row r="21" spans="1:8" ht="12.75">
      <c r="A21" s="113">
        <v>1997</v>
      </c>
      <c r="B21" s="118">
        <v>9.3</v>
      </c>
      <c r="C21" s="188">
        <v>296.4516129032258</v>
      </c>
      <c r="D21" s="118">
        <v>275.7</v>
      </c>
      <c r="E21" s="189">
        <v>95.17627685021577</v>
      </c>
      <c r="F21" s="188">
        <v>262400.9952760448</v>
      </c>
      <c r="G21" s="188">
        <v>4829</v>
      </c>
      <c r="H21" s="185">
        <v>226672</v>
      </c>
    </row>
    <row r="22" spans="1:8" ht="12.75">
      <c r="A22" s="113">
        <v>1998</v>
      </c>
      <c r="B22" s="118">
        <v>9.4</v>
      </c>
      <c r="C22" s="188">
        <v>331.9148936170213</v>
      </c>
      <c r="D22" s="118">
        <v>312</v>
      </c>
      <c r="E22" s="189">
        <v>119.58337840924116</v>
      </c>
      <c r="F22" s="188">
        <v>373100.1406368324</v>
      </c>
      <c r="G22" s="188">
        <v>6997</v>
      </c>
      <c r="H22" s="185">
        <v>247528</v>
      </c>
    </row>
    <row r="23" spans="1:8" ht="12.75">
      <c r="A23" s="113">
        <v>1999</v>
      </c>
      <c r="B23" s="118">
        <v>10.9</v>
      </c>
      <c r="C23" s="188">
        <f>D23/B23*10</f>
        <v>348.1651376146789</v>
      </c>
      <c r="D23" s="118">
        <v>379.5</v>
      </c>
      <c r="E23" s="189">
        <v>81.11259360763526</v>
      </c>
      <c r="F23" s="188">
        <f>D23*E23*10</f>
        <v>307822.29274097586</v>
      </c>
      <c r="G23" s="188">
        <v>9401</v>
      </c>
      <c r="H23" s="185">
        <v>258607</v>
      </c>
    </row>
    <row r="24" spans="1:8" ht="12.75">
      <c r="A24" s="113">
        <v>2000</v>
      </c>
      <c r="B24" s="118">
        <v>11.1</v>
      </c>
      <c r="C24" s="188">
        <f>D24/B24*10</f>
        <v>310.63063063063066</v>
      </c>
      <c r="D24" s="118">
        <v>344.8</v>
      </c>
      <c r="E24" s="189">
        <v>64.93334775762385</v>
      </c>
      <c r="F24" s="188">
        <f>D24*E24*10</f>
        <v>223890.18306828703</v>
      </c>
      <c r="G24" s="188">
        <v>12088.415</v>
      </c>
      <c r="H24" s="185">
        <v>230708.962</v>
      </c>
    </row>
    <row r="25" spans="1:8" ht="12.75">
      <c r="A25" s="113">
        <v>2001</v>
      </c>
      <c r="B25" s="118">
        <v>9.775</v>
      </c>
      <c r="C25" s="188">
        <f>D25/B25*10</f>
        <v>322.33145780051154</v>
      </c>
      <c r="D25" s="118">
        <v>315.079</v>
      </c>
      <c r="E25" s="189">
        <v>83.1</v>
      </c>
      <c r="F25" s="188">
        <f>D25*E25*10</f>
        <v>261830.64899999998</v>
      </c>
      <c r="G25" s="188">
        <v>10764.536</v>
      </c>
      <c r="H25" s="185">
        <v>248360.402</v>
      </c>
    </row>
    <row r="26" spans="1:8" ht="13.5" thickBot="1">
      <c r="A26" s="73" t="s">
        <v>22</v>
      </c>
      <c r="B26" s="120">
        <v>7.8</v>
      </c>
      <c r="C26" s="190">
        <f>D26/B26*10</f>
        <v>423.974358974359</v>
      </c>
      <c r="D26" s="120">
        <v>330.7</v>
      </c>
      <c r="E26" s="195">
        <v>100.49</v>
      </c>
      <c r="F26" s="190">
        <f>D26*E26*10</f>
        <v>332320.43</v>
      </c>
      <c r="G26" s="190"/>
      <c r="H26" s="192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7436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325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20</v>
      </c>
      <c r="C8" s="89">
        <v>31</v>
      </c>
      <c r="D8" s="125">
        <v>14</v>
      </c>
      <c r="E8" s="90">
        <v>65</v>
      </c>
      <c r="F8" s="89">
        <v>6000</v>
      </c>
      <c r="G8" s="89">
        <v>18000</v>
      </c>
      <c r="H8" s="125">
        <v>30000</v>
      </c>
      <c r="I8" s="89">
        <v>1098</v>
      </c>
      <c r="J8" s="91"/>
      <c r="K8" s="91"/>
    </row>
    <row r="9" spans="1:11" ht="12.75">
      <c r="A9" s="92" t="s">
        <v>235</v>
      </c>
      <c r="B9" s="59">
        <v>7</v>
      </c>
      <c r="C9" s="59">
        <v>6</v>
      </c>
      <c r="D9" s="61" t="s">
        <v>20</v>
      </c>
      <c r="E9" s="61">
        <v>13</v>
      </c>
      <c r="F9" s="59">
        <v>6000</v>
      </c>
      <c r="G9" s="59">
        <v>12000</v>
      </c>
      <c r="H9" s="61" t="s">
        <v>20</v>
      </c>
      <c r="I9" s="59">
        <v>114</v>
      </c>
      <c r="J9" s="91"/>
      <c r="K9" s="91"/>
    </row>
    <row r="10" spans="1:11" ht="12.75">
      <c r="A10" s="92" t="s">
        <v>236</v>
      </c>
      <c r="B10" s="61" t="s">
        <v>20</v>
      </c>
      <c r="C10" s="61">
        <v>6</v>
      </c>
      <c r="D10" s="95">
        <v>35</v>
      </c>
      <c r="E10" s="61">
        <v>41</v>
      </c>
      <c r="F10" s="59" t="s">
        <v>20</v>
      </c>
      <c r="G10" s="59">
        <v>12000</v>
      </c>
      <c r="H10" s="95">
        <v>20000</v>
      </c>
      <c r="I10" s="61">
        <v>772</v>
      </c>
      <c r="J10" s="91"/>
      <c r="K10" s="91"/>
    </row>
    <row r="11" spans="1:11" ht="12.75">
      <c r="A11" s="92" t="s">
        <v>237</v>
      </c>
      <c r="B11" s="59" t="s">
        <v>20</v>
      </c>
      <c r="C11" s="59">
        <v>85</v>
      </c>
      <c r="D11" s="61" t="s">
        <v>20</v>
      </c>
      <c r="E11" s="61">
        <v>85</v>
      </c>
      <c r="F11" s="59">
        <v>6000</v>
      </c>
      <c r="G11" s="59">
        <v>40000</v>
      </c>
      <c r="H11" s="61" t="s">
        <v>20</v>
      </c>
      <c r="I11" s="59">
        <v>3400</v>
      </c>
      <c r="J11" s="91"/>
      <c r="K11" s="91"/>
    </row>
    <row r="12" spans="1:11" ht="12.75">
      <c r="A12" s="93" t="s">
        <v>238</v>
      </c>
      <c r="B12" s="60">
        <v>27</v>
      </c>
      <c r="C12" s="60">
        <v>128</v>
      </c>
      <c r="D12" s="96">
        <v>49</v>
      </c>
      <c r="E12" s="60">
        <v>204</v>
      </c>
      <c r="F12" s="58">
        <v>6000</v>
      </c>
      <c r="G12" s="58">
        <v>32047</v>
      </c>
      <c r="H12" s="96">
        <v>22857</v>
      </c>
      <c r="I12" s="60">
        <v>5384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13</v>
      </c>
      <c r="C14" s="60" t="s">
        <v>20</v>
      </c>
      <c r="D14" s="60" t="s">
        <v>20</v>
      </c>
      <c r="E14" s="60">
        <v>13</v>
      </c>
      <c r="F14" s="58">
        <v>8000</v>
      </c>
      <c r="G14" s="60" t="s">
        <v>20</v>
      </c>
      <c r="H14" s="60" t="s">
        <v>20</v>
      </c>
      <c r="I14" s="58">
        <v>104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 t="s">
        <v>20</v>
      </c>
      <c r="C16" s="60" t="s">
        <v>20</v>
      </c>
      <c r="D16" s="60" t="s">
        <v>20</v>
      </c>
      <c r="E16" s="60" t="s">
        <v>20</v>
      </c>
      <c r="F16" s="58" t="s">
        <v>20</v>
      </c>
      <c r="G16" s="58" t="s">
        <v>20</v>
      </c>
      <c r="H16" s="60" t="s">
        <v>20</v>
      </c>
      <c r="I16" s="60" t="s">
        <v>20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5</v>
      </c>
      <c r="D18" s="61" t="s">
        <v>20</v>
      </c>
      <c r="E18" s="61">
        <v>5</v>
      </c>
      <c r="F18" s="59" t="s">
        <v>20</v>
      </c>
      <c r="G18" s="59">
        <v>7000</v>
      </c>
      <c r="H18" s="61" t="s">
        <v>20</v>
      </c>
      <c r="I18" s="59">
        <v>35</v>
      </c>
      <c r="J18" s="91"/>
      <c r="K18" s="91"/>
    </row>
    <row r="19" spans="1:11" ht="12.75">
      <c r="A19" s="92" t="s">
        <v>242</v>
      </c>
      <c r="B19" s="59" t="s">
        <v>20</v>
      </c>
      <c r="C19" s="61" t="s">
        <v>20</v>
      </c>
      <c r="D19" s="61" t="s">
        <v>20</v>
      </c>
      <c r="E19" s="61" t="s">
        <v>20</v>
      </c>
      <c r="F19" s="59" t="s">
        <v>20</v>
      </c>
      <c r="G19" s="61" t="s">
        <v>20</v>
      </c>
      <c r="H19" s="61" t="s">
        <v>20</v>
      </c>
      <c r="I19" s="59" t="s">
        <v>20</v>
      </c>
      <c r="J19" s="91"/>
      <c r="K19" s="91"/>
    </row>
    <row r="20" spans="1:11" ht="12.75">
      <c r="A20" s="92" t="s">
        <v>243</v>
      </c>
      <c r="B20" s="59">
        <v>4</v>
      </c>
      <c r="C20" s="59" t="s">
        <v>20</v>
      </c>
      <c r="D20" s="61" t="s">
        <v>20</v>
      </c>
      <c r="E20" s="61">
        <v>4</v>
      </c>
      <c r="F20" s="59">
        <v>5000</v>
      </c>
      <c r="G20" s="59" t="s">
        <v>20</v>
      </c>
      <c r="H20" s="61" t="s">
        <v>20</v>
      </c>
      <c r="I20" s="59">
        <v>20</v>
      </c>
      <c r="J20" s="91"/>
      <c r="K20" s="91"/>
    </row>
    <row r="21" spans="1:11" ht="12.75">
      <c r="A21" s="93" t="s">
        <v>340</v>
      </c>
      <c r="B21" s="60">
        <v>4</v>
      </c>
      <c r="C21" s="60">
        <v>5</v>
      </c>
      <c r="D21" s="60" t="s">
        <v>20</v>
      </c>
      <c r="E21" s="60">
        <v>9</v>
      </c>
      <c r="F21" s="58">
        <v>5000</v>
      </c>
      <c r="G21" s="58">
        <v>7000</v>
      </c>
      <c r="H21" s="60" t="s">
        <v>20</v>
      </c>
      <c r="I21" s="60">
        <v>55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 t="s">
        <v>20</v>
      </c>
      <c r="D23" s="96">
        <v>1</v>
      </c>
      <c r="E23" s="60">
        <v>1</v>
      </c>
      <c r="F23" s="60" t="s">
        <v>20</v>
      </c>
      <c r="G23" s="58" t="s">
        <v>20</v>
      </c>
      <c r="H23" s="96">
        <v>18000</v>
      </c>
      <c r="I23" s="58">
        <v>18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6</v>
      </c>
      <c r="D25" s="60" t="s">
        <v>20</v>
      </c>
      <c r="E25" s="60">
        <v>6</v>
      </c>
      <c r="F25" s="60" t="s">
        <v>20</v>
      </c>
      <c r="G25" s="58">
        <v>8600</v>
      </c>
      <c r="H25" s="60" t="s">
        <v>20</v>
      </c>
      <c r="I25" s="58">
        <v>52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>
        <v>2</v>
      </c>
      <c r="D27" s="61" t="s">
        <v>20</v>
      </c>
      <c r="E27" s="61">
        <v>2</v>
      </c>
      <c r="F27" s="61" t="s">
        <v>20</v>
      </c>
      <c r="G27" s="59">
        <v>30000</v>
      </c>
      <c r="H27" s="61" t="s">
        <v>20</v>
      </c>
      <c r="I27" s="61">
        <v>60</v>
      </c>
      <c r="J27" s="91"/>
      <c r="K27" s="91"/>
    </row>
    <row r="28" spans="1:11" ht="12.75">
      <c r="A28" s="92" t="s">
        <v>247</v>
      </c>
      <c r="B28" s="61" t="s">
        <v>20</v>
      </c>
      <c r="C28" s="61" t="s">
        <v>20</v>
      </c>
      <c r="D28" s="61" t="s">
        <v>20</v>
      </c>
      <c r="E28" s="61" t="s">
        <v>20</v>
      </c>
      <c r="F28" s="61" t="s">
        <v>20</v>
      </c>
      <c r="G28" s="59" t="s">
        <v>20</v>
      </c>
      <c r="H28" s="61" t="s">
        <v>20</v>
      </c>
      <c r="I28" s="61" t="s">
        <v>20</v>
      </c>
      <c r="J28" s="91"/>
      <c r="K28" s="91"/>
    </row>
    <row r="29" spans="1:11" ht="12.75">
      <c r="A29" s="92" t="s">
        <v>248</v>
      </c>
      <c r="B29" s="61" t="s">
        <v>20</v>
      </c>
      <c r="C29" s="59" t="s">
        <v>20</v>
      </c>
      <c r="D29" s="61" t="s">
        <v>20</v>
      </c>
      <c r="E29" s="61" t="s">
        <v>20</v>
      </c>
      <c r="F29" s="61" t="s">
        <v>20</v>
      </c>
      <c r="G29" s="59" t="s">
        <v>20</v>
      </c>
      <c r="H29" s="61" t="s">
        <v>20</v>
      </c>
      <c r="I29" s="59" t="s">
        <v>20</v>
      </c>
      <c r="J29" s="91"/>
      <c r="K29" s="91"/>
    </row>
    <row r="30" spans="1:11" ht="12.75">
      <c r="A30" s="93" t="s">
        <v>341</v>
      </c>
      <c r="B30" s="60" t="s">
        <v>20</v>
      </c>
      <c r="C30" s="60">
        <v>2</v>
      </c>
      <c r="D30" s="60" t="s">
        <v>20</v>
      </c>
      <c r="E30" s="60">
        <v>2</v>
      </c>
      <c r="F30" s="60" t="s">
        <v>20</v>
      </c>
      <c r="G30" s="58">
        <v>30000</v>
      </c>
      <c r="H30" s="60" t="s">
        <v>20</v>
      </c>
      <c r="I30" s="60">
        <v>60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 t="s">
        <v>20</v>
      </c>
      <c r="C32" s="94" t="s">
        <v>20</v>
      </c>
      <c r="D32" s="95">
        <v>212</v>
      </c>
      <c r="E32" s="61">
        <v>212</v>
      </c>
      <c r="F32" s="94" t="s">
        <v>20</v>
      </c>
      <c r="G32" s="94" t="s">
        <v>20</v>
      </c>
      <c r="H32" s="95">
        <v>30019</v>
      </c>
      <c r="I32" s="59">
        <v>6364</v>
      </c>
      <c r="J32" s="91"/>
      <c r="K32" s="91"/>
    </row>
    <row r="33" spans="1:11" ht="12.75">
      <c r="A33" s="92" t="s">
        <v>250</v>
      </c>
      <c r="B33" s="94">
        <v>1</v>
      </c>
      <c r="C33" s="94">
        <v>8</v>
      </c>
      <c r="D33" s="61" t="s">
        <v>20</v>
      </c>
      <c r="E33" s="61">
        <v>9</v>
      </c>
      <c r="F33" s="94">
        <v>5000</v>
      </c>
      <c r="G33" s="94">
        <v>15000</v>
      </c>
      <c r="H33" s="61" t="s">
        <v>20</v>
      </c>
      <c r="I33" s="59">
        <v>125</v>
      </c>
      <c r="J33" s="91"/>
      <c r="K33" s="91"/>
    </row>
    <row r="34" spans="1:11" ht="12.75">
      <c r="A34" s="92" t="s">
        <v>251</v>
      </c>
      <c r="B34" s="94" t="s">
        <v>20</v>
      </c>
      <c r="C34" s="94">
        <v>12</v>
      </c>
      <c r="D34" s="61" t="s">
        <v>20</v>
      </c>
      <c r="E34" s="61">
        <v>12</v>
      </c>
      <c r="F34" s="94" t="s">
        <v>20</v>
      </c>
      <c r="G34" s="94">
        <v>12583</v>
      </c>
      <c r="H34" s="61" t="s">
        <v>20</v>
      </c>
      <c r="I34" s="59">
        <v>151</v>
      </c>
      <c r="J34" s="91"/>
      <c r="K34" s="91"/>
    </row>
    <row r="35" spans="1:11" ht="12.75">
      <c r="A35" s="92" t="s">
        <v>252</v>
      </c>
      <c r="B35" s="94" t="s">
        <v>20</v>
      </c>
      <c r="C35" s="94">
        <v>40</v>
      </c>
      <c r="D35" s="61" t="s">
        <v>20</v>
      </c>
      <c r="E35" s="61">
        <v>40</v>
      </c>
      <c r="F35" s="94" t="s">
        <v>20</v>
      </c>
      <c r="G35" s="94">
        <v>12050</v>
      </c>
      <c r="H35" s="61" t="s">
        <v>20</v>
      </c>
      <c r="I35" s="59">
        <v>482</v>
      </c>
      <c r="J35" s="91"/>
      <c r="K35" s="91"/>
    </row>
    <row r="36" spans="1:11" ht="12.75">
      <c r="A36" s="93" t="s">
        <v>253</v>
      </c>
      <c r="B36" s="60">
        <v>1</v>
      </c>
      <c r="C36" s="60">
        <v>60</v>
      </c>
      <c r="D36" s="96">
        <v>212</v>
      </c>
      <c r="E36" s="60">
        <v>273</v>
      </c>
      <c r="F36" s="58">
        <v>5000</v>
      </c>
      <c r="G36" s="58">
        <v>12550</v>
      </c>
      <c r="H36" s="96">
        <v>30019</v>
      </c>
      <c r="I36" s="60">
        <v>7122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 t="s">
        <v>20</v>
      </c>
      <c r="C38" s="58">
        <v>7</v>
      </c>
      <c r="D38" s="96">
        <v>72</v>
      </c>
      <c r="E38" s="60">
        <v>79</v>
      </c>
      <c r="F38" s="58" t="s">
        <v>20</v>
      </c>
      <c r="G38" s="58">
        <v>10500</v>
      </c>
      <c r="H38" s="96">
        <v>30000</v>
      </c>
      <c r="I38" s="58">
        <v>2234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363</v>
      </c>
      <c r="D40" s="61" t="s">
        <v>20</v>
      </c>
      <c r="E40" s="61">
        <v>363</v>
      </c>
      <c r="F40" s="61" t="s">
        <v>20</v>
      </c>
      <c r="G40" s="59" t="s">
        <v>20</v>
      </c>
      <c r="H40" s="61" t="s">
        <v>20</v>
      </c>
      <c r="I40" s="59" t="s">
        <v>20</v>
      </c>
      <c r="J40" s="91"/>
      <c r="K40" s="91"/>
    </row>
    <row r="41" spans="1:11" ht="12.75">
      <c r="A41" s="92" t="s">
        <v>256</v>
      </c>
      <c r="B41" s="59" t="s">
        <v>20</v>
      </c>
      <c r="C41" s="59" t="s">
        <v>20</v>
      </c>
      <c r="D41" s="61" t="s">
        <v>20</v>
      </c>
      <c r="E41" s="61" t="s">
        <v>20</v>
      </c>
      <c r="F41" s="59" t="s">
        <v>20</v>
      </c>
      <c r="G41" s="59" t="s">
        <v>20</v>
      </c>
      <c r="H41" s="61" t="s">
        <v>20</v>
      </c>
      <c r="I41" s="59" t="s">
        <v>20</v>
      </c>
      <c r="J41" s="91"/>
      <c r="K41" s="91"/>
    </row>
    <row r="42" spans="1:11" ht="12.75">
      <c r="A42" s="92" t="s">
        <v>257</v>
      </c>
      <c r="B42" s="59" t="s">
        <v>20</v>
      </c>
      <c r="C42" s="59">
        <v>4</v>
      </c>
      <c r="D42" s="61" t="s">
        <v>20</v>
      </c>
      <c r="E42" s="61">
        <v>4</v>
      </c>
      <c r="F42" s="59" t="s">
        <v>20</v>
      </c>
      <c r="G42" s="59">
        <v>5500</v>
      </c>
      <c r="H42" s="61" t="s">
        <v>20</v>
      </c>
      <c r="I42" s="59">
        <v>22</v>
      </c>
      <c r="J42" s="91"/>
      <c r="K42" s="91"/>
    </row>
    <row r="43" spans="1:11" ht="12.75">
      <c r="A43" s="92" t="s">
        <v>258</v>
      </c>
      <c r="B43" s="61" t="s">
        <v>20</v>
      </c>
      <c r="C43" s="59">
        <v>64</v>
      </c>
      <c r="D43" s="61" t="s">
        <v>20</v>
      </c>
      <c r="E43" s="61">
        <v>64</v>
      </c>
      <c r="F43" s="61" t="s">
        <v>20</v>
      </c>
      <c r="G43" s="59" t="s">
        <v>20</v>
      </c>
      <c r="H43" s="61" t="s">
        <v>20</v>
      </c>
      <c r="I43" s="59" t="s">
        <v>20</v>
      </c>
      <c r="J43" s="91"/>
      <c r="K43" s="91"/>
    </row>
    <row r="44" spans="1:11" ht="12.75">
      <c r="A44" s="92" t="s">
        <v>259</v>
      </c>
      <c r="B44" s="59" t="s">
        <v>20</v>
      </c>
      <c r="C44" s="59" t="s">
        <v>20</v>
      </c>
      <c r="D44" s="61" t="s">
        <v>20</v>
      </c>
      <c r="E44" s="61" t="s">
        <v>20</v>
      </c>
      <c r="F44" s="59" t="s">
        <v>20</v>
      </c>
      <c r="G44" s="59" t="s">
        <v>20</v>
      </c>
      <c r="H44" s="61" t="s">
        <v>20</v>
      </c>
      <c r="I44" s="59" t="s">
        <v>20</v>
      </c>
      <c r="J44" s="91"/>
      <c r="K44" s="91"/>
    </row>
    <row r="45" spans="1:11" ht="12.75">
      <c r="A45" s="92" t="s">
        <v>260</v>
      </c>
      <c r="B45" s="61" t="s">
        <v>20</v>
      </c>
      <c r="C45" s="59">
        <v>461</v>
      </c>
      <c r="D45" s="61" t="s">
        <v>20</v>
      </c>
      <c r="E45" s="61">
        <v>461</v>
      </c>
      <c r="F45" s="61" t="s">
        <v>20</v>
      </c>
      <c r="G45" s="59" t="s">
        <v>20</v>
      </c>
      <c r="H45" s="61" t="s">
        <v>20</v>
      </c>
      <c r="I45" s="59" t="s">
        <v>20</v>
      </c>
      <c r="J45" s="91"/>
      <c r="K45" s="91"/>
    </row>
    <row r="46" spans="1:11" ht="12.75">
      <c r="A46" s="92" t="s">
        <v>261</v>
      </c>
      <c r="B46" s="59" t="s">
        <v>20</v>
      </c>
      <c r="C46" s="59">
        <v>53</v>
      </c>
      <c r="D46" s="61" t="s">
        <v>20</v>
      </c>
      <c r="E46" s="61">
        <v>53</v>
      </c>
      <c r="F46" s="59" t="s">
        <v>20</v>
      </c>
      <c r="G46" s="59">
        <v>6000</v>
      </c>
      <c r="H46" s="61" t="s">
        <v>20</v>
      </c>
      <c r="I46" s="59">
        <v>318</v>
      </c>
      <c r="J46" s="91"/>
      <c r="K46" s="91"/>
    </row>
    <row r="47" spans="1:11" ht="12.75">
      <c r="A47" s="92" t="s">
        <v>262</v>
      </c>
      <c r="B47" s="61" t="s">
        <v>20</v>
      </c>
      <c r="C47" s="59">
        <v>53</v>
      </c>
      <c r="D47" s="61" t="s">
        <v>20</v>
      </c>
      <c r="E47" s="61">
        <v>53</v>
      </c>
      <c r="F47" s="61" t="s">
        <v>20</v>
      </c>
      <c r="G47" s="59" t="s">
        <v>20</v>
      </c>
      <c r="H47" s="61" t="s">
        <v>20</v>
      </c>
      <c r="I47" s="59" t="s">
        <v>20</v>
      </c>
      <c r="J47" s="91"/>
      <c r="K47" s="91"/>
    </row>
    <row r="48" spans="1:11" ht="12.75">
      <c r="A48" s="92" t="s">
        <v>263</v>
      </c>
      <c r="B48" s="59" t="s">
        <v>20</v>
      </c>
      <c r="C48" s="59">
        <v>7</v>
      </c>
      <c r="D48" s="61" t="s">
        <v>20</v>
      </c>
      <c r="E48" s="61">
        <v>7</v>
      </c>
      <c r="F48" s="59" t="s">
        <v>20</v>
      </c>
      <c r="G48" s="59">
        <v>3500</v>
      </c>
      <c r="H48" s="61" t="s">
        <v>20</v>
      </c>
      <c r="I48" s="59">
        <v>24</v>
      </c>
      <c r="J48" s="91"/>
      <c r="K48" s="91"/>
    </row>
    <row r="49" spans="1:11" ht="12.75">
      <c r="A49" s="93" t="s">
        <v>342</v>
      </c>
      <c r="B49" s="60" t="s">
        <v>20</v>
      </c>
      <c r="C49" s="60">
        <v>1005</v>
      </c>
      <c r="D49" s="60" t="s">
        <v>20</v>
      </c>
      <c r="E49" s="60">
        <v>1005</v>
      </c>
      <c r="F49" s="58" t="s">
        <v>20</v>
      </c>
      <c r="G49" s="58">
        <v>363</v>
      </c>
      <c r="H49" s="60" t="s">
        <v>20</v>
      </c>
      <c r="I49" s="60">
        <v>364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9</v>
      </c>
      <c r="D51" s="60" t="s">
        <v>20</v>
      </c>
      <c r="E51" s="60">
        <v>9</v>
      </c>
      <c r="F51" s="60" t="s">
        <v>20</v>
      </c>
      <c r="G51" s="58">
        <v>8000</v>
      </c>
      <c r="H51" s="60" t="s">
        <v>20</v>
      </c>
      <c r="I51" s="58">
        <v>72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61" t="s">
        <v>20</v>
      </c>
      <c r="C53" s="59" t="s">
        <v>20</v>
      </c>
      <c r="D53" s="61" t="s">
        <v>20</v>
      </c>
      <c r="E53" s="61" t="s">
        <v>20</v>
      </c>
      <c r="F53" s="61" t="s">
        <v>20</v>
      </c>
      <c r="G53" s="59" t="s">
        <v>20</v>
      </c>
      <c r="H53" s="61" t="s">
        <v>20</v>
      </c>
      <c r="I53" s="59" t="s">
        <v>20</v>
      </c>
      <c r="J53" s="91"/>
      <c r="K53" s="91"/>
    </row>
    <row r="54" spans="1:11" ht="12.75">
      <c r="A54" s="92" t="s">
        <v>266</v>
      </c>
      <c r="B54" s="61" t="s">
        <v>20</v>
      </c>
      <c r="C54" s="59" t="s">
        <v>20</v>
      </c>
      <c r="D54" s="61" t="s">
        <v>20</v>
      </c>
      <c r="E54" s="61" t="s">
        <v>20</v>
      </c>
      <c r="F54" s="61" t="s">
        <v>20</v>
      </c>
      <c r="G54" s="59" t="s">
        <v>20</v>
      </c>
      <c r="H54" s="61" t="s">
        <v>20</v>
      </c>
      <c r="I54" s="59" t="s">
        <v>20</v>
      </c>
      <c r="J54" s="91"/>
      <c r="K54" s="91"/>
    </row>
    <row r="55" spans="1:11" ht="12.75">
      <c r="A55" s="92" t="s">
        <v>267</v>
      </c>
      <c r="B55" s="61" t="s">
        <v>20</v>
      </c>
      <c r="C55" s="59" t="s">
        <v>20</v>
      </c>
      <c r="D55" s="61" t="s">
        <v>20</v>
      </c>
      <c r="E55" s="61" t="s">
        <v>20</v>
      </c>
      <c r="F55" s="61" t="s">
        <v>20</v>
      </c>
      <c r="G55" s="59" t="s">
        <v>20</v>
      </c>
      <c r="H55" s="61" t="s">
        <v>20</v>
      </c>
      <c r="I55" s="59" t="s">
        <v>20</v>
      </c>
      <c r="J55" s="91"/>
      <c r="K55" s="91"/>
    </row>
    <row r="56" spans="1:11" ht="12.75">
      <c r="A56" s="92" t="s">
        <v>268</v>
      </c>
      <c r="B56" s="61" t="s">
        <v>20</v>
      </c>
      <c r="C56" s="59" t="s">
        <v>20</v>
      </c>
      <c r="D56" s="61" t="s">
        <v>20</v>
      </c>
      <c r="E56" s="61" t="s">
        <v>20</v>
      </c>
      <c r="F56" s="61" t="s">
        <v>20</v>
      </c>
      <c r="G56" s="59" t="s">
        <v>20</v>
      </c>
      <c r="H56" s="61" t="s">
        <v>20</v>
      </c>
      <c r="I56" s="59" t="s">
        <v>20</v>
      </c>
      <c r="J56" s="91"/>
      <c r="K56" s="91"/>
    </row>
    <row r="57" spans="1:11" ht="12.75">
      <c r="A57" s="92" t="s">
        <v>269</v>
      </c>
      <c r="B57" s="61" t="s">
        <v>20</v>
      </c>
      <c r="C57" s="59">
        <v>5</v>
      </c>
      <c r="D57" s="61" t="s">
        <v>20</v>
      </c>
      <c r="E57" s="61">
        <v>5</v>
      </c>
      <c r="F57" s="61" t="s">
        <v>20</v>
      </c>
      <c r="G57" s="59">
        <v>6000</v>
      </c>
      <c r="H57" s="61" t="s">
        <v>20</v>
      </c>
      <c r="I57" s="59">
        <v>30</v>
      </c>
      <c r="J57" s="91"/>
      <c r="K57" s="91"/>
    </row>
    <row r="58" spans="1:11" ht="12.75">
      <c r="A58" s="93" t="s">
        <v>270</v>
      </c>
      <c r="B58" s="60" t="s">
        <v>20</v>
      </c>
      <c r="C58" s="60">
        <v>5</v>
      </c>
      <c r="D58" s="60" t="s">
        <v>20</v>
      </c>
      <c r="E58" s="60">
        <v>5</v>
      </c>
      <c r="F58" s="60" t="s">
        <v>20</v>
      </c>
      <c r="G58" s="58">
        <v>6000</v>
      </c>
      <c r="H58" s="60" t="s">
        <v>20</v>
      </c>
      <c r="I58" s="60">
        <v>30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2</v>
      </c>
      <c r="D60" s="59" t="s">
        <v>20</v>
      </c>
      <c r="E60" s="61">
        <v>2</v>
      </c>
      <c r="F60" s="61" t="s">
        <v>20</v>
      </c>
      <c r="G60" s="59">
        <v>25000</v>
      </c>
      <c r="H60" s="59" t="s">
        <v>20</v>
      </c>
      <c r="I60" s="59">
        <v>50</v>
      </c>
      <c r="J60" s="91"/>
      <c r="K60" s="91"/>
    </row>
    <row r="61" spans="1:11" ht="12.75">
      <c r="A61" s="92" t="s">
        <v>272</v>
      </c>
      <c r="B61" s="59" t="s">
        <v>20</v>
      </c>
      <c r="C61" s="59">
        <v>2</v>
      </c>
      <c r="D61" s="95">
        <v>6</v>
      </c>
      <c r="E61" s="61">
        <v>8</v>
      </c>
      <c r="F61" s="59" t="s">
        <v>20</v>
      </c>
      <c r="G61" s="59">
        <v>10000</v>
      </c>
      <c r="H61" s="95">
        <v>28000</v>
      </c>
      <c r="I61" s="59">
        <v>188</v>
      </c>
      <c r="J61" s="91"/>
      <c r="K61" s="91"/>
    </row>
    <row r="62" spans="1:11" ht="12.75">
      <c r="A62" s="92" t="s">
        <v>273</v>
      </c>
      <c r="B62" s="61" t="s">
        <v>20</v>
      </c>
      <c r="C62" s="59">
        <v>54</v>
      </c>
      <c r="D62" s="95">
        <v>10</v>
      </c>
      <c r="E62" s="61">
        <v>64</v>
      </c>
      <c r="F62" s="61" t="s">
        <v>20</v>
      </c>
      <c r="G62" s="59">
        <v>20000</v>
      </c>
      <c r="H62" s="95">
        <v>35000</v>
      </c>
      <c r="I62" s="59">
        <v>1430</v>
      </c>
      <c r="J62" s="91"/>
      <c r="K62" s="91"/>
    </row>
    <row r="63" spans="1:11" ht="12.75">
      <c r="A63" s="93" t="s">
        <v>274</v>
      </c>
      <c r="B63" s="60" t="s">
        <v>20</v>
      </c>
      <c r="C63" s="60">
        <v>58</v>
      </c>
      <c r="D63" s="60">
        <v>16</v>
      </c>
      <c r="E63" s="60">
        <v>74</v>
      </c>
      <c r="F63" s="58" t="s">
        <v>20</v>
      </c>
      <c r="G63" s="58">
        <v>19828</v>
      </c>
      <c r="H63" s="58">
        <v>32375</v>
      </c>
      <c r="I63" s="60">
        <v>1668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2</v>
      </c>
      <c r="D65" s="96">
        <v>1</v>
      </c>
      <c r="E65" s="60">
        <v>3</v>
      </c>
      <c r="F65" s="60" t="s">
        <v>20</v>
      </c>
      <c r="G65" s="58">
        <v>28890</v>
      </c>
      <c r="H65" s="96">
        <v>43569</v>
      </c>
      <c r="I65" s="58">
        <v>101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12</v>
      </c>
      <c r="D67" s="61" t="s">
        <v>20</v>
      </c>
      <c r="E67" s="61">
        <v>12</v>
      </c>
      <c r="F67" s="61" t="s">
        <v>20</v>
      </c>
      <c r="G67" s="59">
        <v>7000</v>
      </c>
      <c r="H67" s="61" t="s">
        <v>20</v>
      </c>
      <c r="I67" s="59">
        <v>84</v>
      </c>
      <c r="J67" s="91"/>
      <c r="K67" s="91"/>
    </row>
    <row r="68" spans="1:11" ht="12.75">
      <c r="A68" s="92" t="s">
        <v>277</v>
      </c>
      <c r="B68" s="61" t="s">
        <v>20</v>
      </c>
      <c r="C68" s="59">
        <v>70</v>
      </c>
      <c r="D68" s="61" t="s">
        <v>20</v>
      </c>
      <c r="E68" s="61">
        <v>70</v>
      </c>
      <c r="F68" s="61" t="s">
        <v>20</v>
      </c>
      <c r="G68" s="59">
        <v>8000</v>
      </c>
      <c r="H68" s="61" t="s">
        <v>20</v>
      </c>
      <c r="I68" s="59">
        <v>560</v>
      </c>
      <c r="J68" s="91"/>
      <c r="K68" s="91"/>
    </row>
    <row r="69" spans="1:11" ht="12.75">
      <c r="A69" s="93" t="s">
        <v>278</v>
      </c>
      <c r="B69" s="60" t="s">
        <v>20</v>
      </c>
      <c r="C69" s="60">
        <v>82</v>
      </c>
      <c r="D69" s="60" t="s">
        <v>20</v>
      </c>
      <c r="E69" s="60">
        <v>82</v>
      </c>
      <c r="F69" s="60" t="s">
        <v>20</v>
      </c>
      <c r="G69" s="58">
        <v>7854</v>
      </c>
      <c r="H69" s="60" t="s">
        <v>20</v>
      </c>
      <c r="I69" s="60">
        <v>644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 t="s">
        <v>20</v>
      </c>
      <c r="D71" s="59" t="s">
        <v>20</v>
      </c>
      <c r="E71" s="61" t="s">
        <v>20</v>
      </c>
      <c r="F71" s="61" t="s">
        <v>20</v>
      </c>
      <c r="G71" s="59" t="s">
        <v>20</v>
      </c>
      <c r="H71" s="59" t="s">
        <v>20</v>
      </c>
      <c r="I71" s="59" t="s">
        <v>20</v>
      </c>
      <c r="J71" s="91"/>
      <c r="K71" s="91"/>
    </row>
    <row r="72" spans="1:11" ht="12.75">
      <c r="A72" s="92" t="s">
        <v>280</v>
      </c>
      <c r="B72" s="61" t="s">
        <v>20</v>
      </c>
      <c r="C72" s="59" t="s">
        <v>20</v>
      </c>
      <c r="D72" s="95">
        <v>201</v>
      </c>
      <c r="E72" s="61">
        <v>201</v>
      </c>
      <c r="F72" s="61" t="s">
        <v>20</v>
      </c>
      <c r="G72" s="59" t="s">
        <v>20</v>
      </c>
      <c r="H72" s="95">
        <v>36000</v>
      </c>
      <c r="I72" s="59">
        <v>7236</v>
      </c>
      <c r="J72" s="91"/>
      <c r="K72" s="91"/>
    </row>
    <row r="73" spans="1:11" ht="12.75">
      <c r="A73" s="92" t="s">
        <v>281</v>
      </c>
      <c r="B73" s="59">
        <v>1</v>
      </c>
      <c r="C73" s="59">
        <v>14</v>
      </c>
      <c r="D73" s="61" t="s">
        <v>20</v>
      </c>
      <c r="E73" s="61">
        <v>15</v>
      </c>
      <c r="F73" s="59">
        <v>2500</v>
      </c>
      <c r="G73" s="59">
        <v>5000</v>
      </c>
      <c r="H73" s="61" t="s">
        <v>20</v>
      </c>
      <c r="I73" s="59">
        <v>73</v>
      </c>
      <c r="J73" s="91"/>
      <c r="K73" s="91"/>
    </row>
    <row r="74" spans="1:11" ht="12.75">
      <c r="A74" s="92" t="s">
        <v>282</v>
      </c>
      <c r="B74" s="61" t="s">
        <v>20</v>
      </c>
      <c r="C74" s="59">
        <v>10</v>
      </c>
      <c r="D74" s="95">
        <v>15</v>
      </c>
      <c r="E74" s="61">
        <v>25</v>
      </c>
      <c r="F74" s="61" t="s">
        <v>20</v>
      </c>
      <c r="G74" s="59">
        <v>13000</v>
      </c>
      <c r="H74" s="95">
        <v>14600</v>
      </c>
      <c r="I74" s="59">
        <v>349</v>
      </c>
      <c r="J74" s="91"/>
      <c r="K74" s="91"/>
    </row>
    <row r="75" spans="1:11" ht="12.75">
      <c r="A75" s="92" t="s">
        <v>283</v>
      </c>
      <c r="B75" s="59" t="s">
        <v>20</v>
      </c>
      <c r="C75" s="59" t="s">
        <v>20</v>
      </c>
      <c r="D75" s="95">
        <v>7500</v>
      </c>
      <c r="E75" s="61">
        <v>7500</v>
      </c>
      <c r="F75" s="59" t="s">
        <v>20</v>
      </c>
      <c r="G75" s="59" t="s">
        <v>20</v>
      </c>
      <c r="H75" s="95">
        <v>37510</v>
      </c>
      <c r="I75" s="59">
        <v>281325</v>
      </c>
      <c r="J75" s="91"/>
      <c r="K75" s="91"/>
    </row>
    <row r="76" spans="1:11" ht="12.75">
      <c r="A76" s="92" t="s">
        <v>284</v>
      </c>
      <c r="B76" s="59" t="s">
        <v>20</v>
      </c>
      <c r="C76" s="59">
        <v>18</v>
      </c>
      <c r="D76" s="61" t="s">
        <v>20</v>
      </c>
      <c r="E76" s="61">
        <v>18</v>
      </c>
      <c r="F76" s="59" t="s">
        <v>20</v>
      </c>
      <c r="G76" s="59">
        <v>6100</v>
      </c>
      <c r="H76" s="61" t="s">
        <v>20</v>
      </c>
      <c r="I76" s="59">
        <v>110</v>
      </c>
      <c r="J76" s="91"/>
      <c r="K76" s="91"/>
    </row>
    <row r="77" spans="1:11" ht="12.75">
      <c r="A77" s="92" t="s">
        <v>285</v>
      </c>
      <c r="B77" s="61" t="s">
        <v>20</v>
      </c>
      <c r="C77" s="59" t="s">
        <v>20</v>
      </c>
      <c r="D77" s="61" t="s">
        <v>20</v>
      </c>
      <c r="E77" s="61" t="s">
        <v>20</v>
      </c>
      <c r="F77" s="61" t="s">
        <v>20</v>
      </c>
      <c r="G77" s="59" t="s">
        <v>20</v>
      </c>
      <c r="H77" s="61" t="s">
        <v>20</v>
      </c>
      <c r="I77" s="59" t="s">
        <v>20</v>
      </c>
      <c r="J77" s="91"/>
      <c r="K77" s="91"/>
    </row>
    <row r="78" spans="1:11" ht="12.75">
      <c r="A78" s="92" t="s">
        <v>286</v>
      </c>
      <c r="B78" s="61" t="s">
        <v>20</v>
      </c>
      <c r="C78" s="59">
        <v>196</v>
      </c>
      <c r="D78" s="61" t="s">
        <v>20</v>
      </c>
      <c r="E78" s="61">
        <v>196</v>
      </c>
      <c r="F78" s="61" t="s">
        <v>20</v>
      </c>
      <c r="G78" s="59">
        <v>38500</v>
      </c>
      <c r="H78" s="61" t="s">
        <v>20</v>
      </c>
      <c r="I78" s="59">
        <v>7546</v>
      </c>
      <c r="J78" s="91"/>
      <c r="K78" s="91"/>
    </row>
    <row r="79" spans="1:11" ht="12.75">
      <c r="A79" s="93" t="s">
        <v>343</v>
      </c>
      <c r="B79" s="60">
        <v>1</v>
      </c>
      <c r="C79" s="60">
        <v>238</v>
      </c>
      <c r="D79" s="60">
        <v>7716</v>
      </c>
      <c r="E79" s="60">
        <v>7955</v>
      </c>
      <c r="F79" s="58">
        <v>2500</v>
      </c>
      <c r="G79" s="58">
        <v>33008</v>
      </c>
      <c r="H79" s="58">
        <v>37426</v>
      </c>
      <c r="I79" s="60">
        <v>296639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61" t="s">
        <v>20</v>
      </c>
      <c r="C81" s="59" t="s">
        <v>20</v>
      </c>
      <c r="D81" s="95">
        <v>29</v>
      </c>
      <c r="E81" s="61">
        <v>29</v>
      </c>
      <c r="F81" s="61" t="s">
        <v>20</v>
      </c>
      <c r="G81" s="59" t="s">
        <v>20</v>
      </c>
      <c r="H81" s="95">
        <v>7310</v>
      </c>
      <c r="I81" s="59">
        <v>212</v>
      </c>
      <c r="J81" s="91"/>
      <c r="K81" s="91"/>
    </row>
    <row r="82" spans="1:11" ht="12.75">
      <c r="A82" s="92" t="s">
        <v>288</v>
      </c>
      <c r="B82" s="59" t="s">
        <v>20</v>
      </c>
      <c r="C82" s="59">
        <v>22</v>
      </c>
      <c r="D82" s="95">
        <v>4</v>
      </c>
      <c r="E82" s="61">
        <v>26</v>
      </c>
      <c r="F82" s="59" t="s">
        <v>20</v>
      </c>
      <c r="G82" s="59">
        <v>10000</v>
      </c>
      <c r="H82" s="95">
        <v>25000</v>
      </c>
      <c r="I82" s="59">
        <v>320</v>
      </c>
      <c r="J82" s="91"/>
      <c r="K82" s="91"/>
    </row>
    <row r="83" spans="1:11" ht="12.75">
      <c r="A83" s="93" t="s">
        <v>289</v>
      </c>
      <c r="B83" s="58" t="s">
        <v>20</v>
      </c>
      <c r="C83" s="58">
        <v>22</v>
      </c>
      <c r="D83" s="96">
        <v>33</v>
      </c>
      <c r="E83" s="60">
        <v>55</v>
      </c>
      <c r="F83" s="58" t="s">
        <v>20</v>
      </c>
      <c r="G83" s="58">
        <v>10000</v>
      </c>
      <c r="H83" s="96">
        <v>9454</v>
      </c>
      <c r="I83" s="58">
        <v>532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46</v>
      </c>
      <c r="C85" s="98">
        <v>1629</v>
      </c>
      <c r="D85" s="98">
        <v>8100</v>
      </c>
      <c r="E85" s="98">
        <v>9775</v>
      </c>
      <c r="F85" s="99">
        <v>6380</v>
      </c>
      <c r="G85" s="99">
        <v>9496</v>
      </c>
      <c r="H85" s="99">
        <v>36953</v>
      </c>
      <c r="I85" s="98">
        <v>315079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52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27.1</v>
      </c>
      <c r="C9" s="182">
        <v>99</v>
      </c>
      <c r="D9" s="105">
        <v>268.9</v>
      </c>
      <c r="E9" s="183">
        <v>31.5891962064116</v>
      </c>
      <c r="F9" s="184">
        <v>90536.46340437296</v>
      </c>
      <c r="G9" s="182">
        <v>15</v>
      </c>
      <c r="H9" s="182">
        <v>22445</v>
      </c>
    </row>
    <row r="10" spans="1:8" ht="12.75">
      <c r="A10" s="71">
        <v>1986</v>
      </c>
      <c r="B10" s="109">
        <v>26</v>
      </c>
      <c r="C10" s="185">
        <v>139</v>
      </c>
      <c r="D10" s="109">
        <v>360.9</v>
      </c>
      <c r="E10" s="186">
        <v>21.600375031553135</v>
      </c>
      <c r="F10" s="187">
        <v>77302.17686584208</v>
      </c>
      <c r="G10" s="185" t="s">
        <v>20</v>
      </c>
      <c r="H10" s="185">
        <v>25337</v>
      </c>
    </row>
    <row r="11" spans="1:8" ht="12.75">
      <c r="A11" s="71">
        <v>1987</v>
      </c>
      <c r="B11" s="109">
        <v>25.3</v>
      </c>
      <c r="C11" s="185">
        <v>133</v>
      </c>
      <c r="D11" s="109">
        <v>338</v>
      </c>
      <c r="E11" s="186">
        <v>35.09309677496905</v>
      </c>
      <c r="F11" s="187">
        <v>123483.9469666919</v>
      </c>
      <c r="G11" s="185" t="s">
        <v>20</v>
      </c>
      <c r="H11" s="185">
        <v>23236</v>
      </c>
    </row>
    <row r="12" spans="1:8" ht="12.75">
      <c r="A12" s="71">
        <v>1988</v>
      </c>
      <c r="B12" s="109">
        <v>28.5</v>
      </c>
      <c r="C12" s="185">
        <v>139</v>
      </c>
      <c r="D12" s="109">
        <v>395.7</v>
      </c>
      <c r="E12" s="186">
        <v>44.450855240224534</v>
      </c>
      <c r="F12" s="187">
        <v>175892.20246895772</v>
      </c>
      <c r="G12" s="185">
        <v>3574</v>
      </c>
      <c r="H12" s="185">
        <v>19702</v>
      </c>
    </row>
    <row r="13" spans="1:8" ht="12.75">
      <c r="A13" s="71">
        <v>1989</v>
      </c>
      <c r="B13" s="109">
        <v>31.8</v>
      </c>
      <c r="C13" s="185">
        <v>150.329559748428</v>
      </c>
      <c r="D13" s="109">
        <v>478</v>
      </c>
      <c r="E13" s="186">
        <v>47.35975382544205</v>
      </c>
      <c r="F13" s="187">
        <v>226379.62328561296</v>
      </c>
      <c r="G13" s="185">
        <v>1095</v>
      </c>
      <c r="H13" s="185">
        <v>19797</v>
      </c>
    </row>
    <row r="14" spans="1:8" ht="12.75">
      <c r="A14" s="71">
        <v>1990</v>
      </c>
      <c r="B14" s="109">
        <v>31.1</v>
      </c>
      <c r="C14" s="185">
        <v>137.588424437299</v>
      </c>
      <c r="D14" s="109">
        <v>427.9</v>
      </c>
      <c r="E14" s="186">
        <v>29.894342072049334</v>
      </c>
      <c r="F14" s="187">
        <v>127917.88972629908</v>
      </c>
      <c r="G14" s="185">
        <v>1</v>
      </c>
      <c r="H14" s="185">
        <v>18538</v>
      </c>
    </row>
    <row r="15" spans="1:8" ht="12.75">
      <c r="A15" s="71">
        <v>1991</v>
      </c>
      <c r="B15" s="109">
        <v>27.2</v>
      </c>
      <c r="C15" s="185">
        <v>132.2426470588235</v>
      </c>
      <c r="D15" s="109">
        <v>359.7</v>
      </c>
      <c r="E15" s="186">
        <v>35.92249347901867</v>
      </c>
      <c r="F15" s="187">
        <v>129213.20904403014</v>
      </c>
      <c r="G15" s="185">
        <v>23</v>
      </c>
      <c r="H15" s="185">
        <v>24321</v>
      </c>
    </row>
    <row r="16" spans="1:8" ht="12.75">
      <c r="A16" s="71">
        <v>1992</v>
      </c>
      <c r="B16" s="109">
        <v>25.6</v>
      </c>
      <c r="C16" s="185">
        <v>142.26385575155473</v>
      </c>
      <c r="D16" s="109">
        <v>363.7</v>
      </c>
      <c r="E16" s="186">
        <v>32.80324065726684</v>
      </c>
      <c r="F16" s="187">
        <v>119305.38627047947</v>
      </c>
      <c r="G16" s="185">
        <v>147</v>
      </c>
      <c r="H16" s="185">
        <v>27888</v>
      </c>
    </row>
    <row r="17" spans="1:8" ht="12.75">
      <c r="A17" s="71">
        <v>1993</v>
      </c>
      <c r="B17" s="109">
        <v>23.6</v>
      </c>
      <c r="C17" s="185">
        <v>141.5677966101695</v>
      </c>
      <c r="D17" s="109">
        <v>334.1</v>
      </c>
      <c r="E17" s="186">
        <v>42.40741408531968</v>
      </c>
      <c r="F17" s="187">
        <v>141683.17045905304</v>
      </c>
      <c r="G17" s="185">
        <v>313</v>
      </c>
      <c r="H17" s="185">
        <v>22447</v>
      </c>
    </row>
    <row r="18" spans="1:8" ht="12.75">
      <c r="A18" s="113">
        <v>1994</v>
      </c>
      <c r="B18" s="114">
        <v>21.765</v>
      </c>
      <c r="C18" s="188">
        <v>130.11072823340223</v>
      </c>
      <c r="D18" s="114">
        <v>283.186</v>
      </c>
      <c r="E18" s="193">
        <v>42.81610231630065</v>
      </c>
      <c r="F18" s="194">
        <v>121249.20750543913</v>
      </c>
      <c r="G18" s="188">
        <v>832</v>
      </c>
      <c r="H18" s="185">
        <v>27698</v>
      </c>
    </row>
    <row r="19" spans="1:8" ht="12.75">
      <c r="A19" s="113">
        <v>1995</v>
      </c>
      <c r="B19" s="114">
        <v>18.431</v>
      </c>
      <c r="C19" s="188">
        <v>136.04416472247843</v>
      </c>
      <c r="D19" s="114">
        <v>250.743</v>
      </c>
      <c r="E19" s="193">
        <v>43.81378240957773</v>
      </c>
      <c r="F19" s="194">
        <v>109859.99242724749</v>
      </c>
      <c r="G19" s="188">
        <v>293</v>
      </c>
      <c r="H19" s="185">
        <v>22503</v>
      </c>
    </row>
    <row r="20" spans="1:8" ht="12.75">
      <c r="A20" s="113">
        <v>1996</v>
      </c>
      <c r="B20" s="118">
        <v>19.1</v>
      </c>
      <c r="C20" s="188">
        <v>145.7591623036649</v>
      </c>
      <c r="D20" s="118">
        <v>278.4</v>
      </c>
      <c r="E20" s="189">
        <v>33.39824264060678</v>
      </c>
      <c r="F20" s="188">
        <v>92980.70751144926</v>
      </c>
      <c r="G20" s="188">
        <v>81</v>
      </c>
      <c r="H20" s="185">
        <v>25163</v>
      </c>
    </row>
    <row r="21" spans="1:8" ht="12.75">
      <c r="A21" s="113">
        <v>1997</v>
      </c>
      <c r="B21" s="118">
        <v>18.5</v>
      </c>
      <c r="C21" s="188">
        <v>148.32432432432432</v>
      </c>
      <c r="D21" s="118">
        <v>274.4</v>
      </c>
      <c r="E21" s="189">
        <v>34.6723883019004</v>
      </c>
      <c r="F21" s="188">
        <v>95141.03350041469</v>
      </c>
      <c r="G21" s="188">
        <v>898</v>
      </c>
      <c r="H21" s="185">
        <v>24710</v>
      </c>
    </row>
    <row r="22" spans="1:8" ht="12.75">
      <c r="A22" s="113">
        <v>1998</v>
      </c>
      <c r="B22" s="118">
        <v>18.5</v>
      </c>
      <c r="C22" s="188">
        <v>143.02702702702703</v>
      </c>
      <c r="D22" s="118">
        <v>264.6</v>
      </c>
      <c r="E22" s="189">
        <v>59.50019833399445</v>
      </c>
      <c r="F22" s="188">
        <v>157437.5247917493</v>
      </c>
      <c r="G22" s="188">
        <v>3691</v>
      </c>
      <c r="H22" s="185">
        <v>22655</v>
      </c>
    </row>
    <row r="23" spans="1:8" ht="12.75">
      <c r="A23" s="113">
        <v>1999</v>
      </c>
      <c r="B23" s="118">
        <v>18.8</v>
      </c>
      <c r="C23" s="188">
        <f>D23/B23*10</f>
        <v>154.09574468085106</v>
      </c>
      <c r="D23" s="118">
        <v>289.7</v>
      </c>
      <c r="E23" s="189">
        <v>60.5399492745784</v>
      </c>
      <c r="F23" s="188">
        <f>D23*E23*10</f>
        <v>175384.2330484536</v>
      </c>
      <c r="G23" s="188">
        <v>3607</v>
      </c>
      <c r="H23" s="185">
        <v>21595</v>
      </c>
    </row>
    <row r="24" spans="1:8" ht="12.75">
      <c r="A24" s="113">
        <v>2000</v>
      </c>
      <c r="B24" s="118">
        <v>19.7</v>
      </c>
      <c r="C24" s="188">
        <f>D24/B24*10</f>
        <v>147.30964467005077</v>
      </c>
      <c r="D24" s="118">
        <v>290.2</v>
      </c>
      <c r="E24" s="189">
        <v>49.01854723354129</v>
      </c>
      <c r="F24" s="188">
        <f>D24*E24*10</f>
        <v>142251.82407173683</v>
      </c>
      <c r="G24" s="188">
        <v>1923.383</v>
      </c>
      <c r="H24" s="185">
        <v>24927.647</v>
      </c>
    </row>
    <row r="25" spans="1:8" ht="12.75">
      <c r="A25" s="113">
        <v>2001</v>
      </c>
      <c r="B25" s="118">
        <v>18.708</v>
      </c>
      <c r="C25" s="188">
        <f>D25/B25*10</f>
        <v>148.2665169980757</v>
      </c>
      <c r="D25" s="118">
        <v>277.377</v>
      </c>
      <c r="E25" s="189">
        <v>33.95</v>
      </c>
      <c r="F25" s="188">
        <f>D25*E25*10</f>
        <v>94169.4915</v>
      </c>
      <c r="G25" s="188">
        <v>117.58</v>
      </c>
      <c r="H25" s="185">
        <v>29297.065</v>
      </c>
    </row>
    <row r="26" spans="1:8" ht="13.5" thickBot="1">
      <c r="A26" s="73" t="s">
        <v>22</v>
      </c>
      <c r="B26" s="120">
        <v>18.3</v>
      </c>
      <c r="C26" s="190">
        <f>D26/B26*10</f>
        <v>146.72131147540983</v>
      </c>
      <c r="D26" s="120">
        <v>268.5</v>
      </c>
      <c r="E26" s="191">
        <v>54.65</v>
      </c>
      <c r="F26" s="190">
        <f>D26*E26*10</f>
        <v>146735.25</v>
      </c>
      <c r="G26" s="190"/>
      <c r="H26" s="192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7437">
    <pageSetUpPr fitToPage="1"/>
  </sheetPr>
  <dimension ref="A1:K6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326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 t="s">
        <v>20</v>
      </c>
      <c r="C8" s="89">
        <v>3</v>
      </c>
      <c r="D8" s="90" t="s">
        <v>20</v>
      </c>
      <c r="E8" s="90">
        <v>3</v>
      </c>
      <c r="F8" s="89" t="s">
        <v>20</v>
      </c>
      <c r="G8" s="89">
        <v>7000</v>
      </c>
      <c r="H8" s="90" t="s">
        <v>20</v>
      </c>
      <c r="I8" s="89">
        <v>21</v>
      </c>
      <c r="J8" s="91"/>
      <c r="K8" s="91"/>
    </row>
    <row r="9" spans="1:11" ht="12.75">
      <c r="A9" s="93" t="s">
        <v>238</v>
      </c>
      <c r="B9" s="60" t="s">
        <v>20</v>
      </c>
      <c r="C9" s="60">
        <v>3</v>
      </c>
      <c r="D9" s="60" t="s">
        <v>20</v>
      </c>
      <c r="E9" s="60">
        <v>3</v>
      </c>
      <c r="F9" s="58" t="s">
        <v>20</v>
      </c>
      <c r="G9" s="58">
        <v>7000</v>
      </c>
      <c r="H9" s="60" t="s">
        <v>20</v>
      </c>
      <c r="I9" s="60">
        <v>21</v>
      </c>
      <c r="J9" s="91"/>
      <c r="K9" s="91"/>
    </row>
    <row r="10" spans="1:11" ht="12.75">
      <c r="A10" s="92"/>
      <c r="B10" s="61"/>
      <c r="C10" s="61"/>
      <c r="D10" s="61"/>
      <c r="E10" s="61"/>
      <c r="F10" s="59"/>
      <c r="G10" s="59"/>
      <c r="H10" s="61"/>
      <c r="I10" s="61"/>
      <c r="J10" s="91"/>
      <c r="K10" s="91"/>
    </row>
    <row r="11" spans="1:11" ht="12.75">
      <c r="A11" s="92" t="s">
        <v>241</v>
      </c>
      <c r="B11" s="59" t="s">
        <v>20</v>
      </c>
      <c r="C11" s="59">
        <v>1</v>
      </c>
      <c r="D11" s="61" t="s">
        <v>20</v>
      </c>
      <c r="E11" s="61">
        <v>1</v>
      </c>
      <c r="F11" s="59" t="s">
        <v>20</v>
      </c>
      <c r="G11" s="59">
        <v>12000</v>
      </c>
      <c r="H11" s="61" t="s">
        <v>20</v>
      </c>
      <c r="I11" s="59">
        <v>12</v>
      </c>
      <c r="J11" s="91"/>
      <c r="K11" s="91"/>
    </row>
    <row r="12" spans="1:11" ht="12.75">
      <c r="A12" s="93" t="s">
        <v>340</v>
      </c>
      <c r="B12" s="60" t="s">
        <v>20</v>
      </c>
      <c r="C12" s="60">
        <v>1</v>
      </c>
      <c r="D12" s="60" t="s">
        <v>20</v>
      </c>
      <c r="E12" s="60">
        <v>1</v>
      </c>
      <c r="F12" s="58" t="s">
        <v>20</v>
      </c>
      <c r="G12" s="58">
        <v>12000</v>
      </c>
      <c r="H12" s="60" t="s">
        <v>20</v>
      </c>
      <c r="I12" s="60">
        <v>12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244</v>
      </c>
      <c r="B14" s="60" t="s">
        <v>20</v>
      </c>
      <c r="C14" s="58">
        <v>1245</v>
      </c>
      <c r="D14" s="60" t="s">
        <v>20</v>
      </c>
      <c r="E14" s="60">
        <v>1245</v>
      </c>
      <c r="F14" s="60" t="s">
        <v>20</v>
      </c>
      <c r="G14" s="58">
        <v>13203</v>
      </c>
      <c r="H14" s="60" t="s">
        <v>20</v>
      </c>
      <c r="I14" s="58">
        <v>16438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245</v>
      </c>
      <c r="B16" s="60" t="s">
        <v>20</v>
      </c>
      <c r="C16" s="58">
        <v>1190</v>
      </c>
      <c r="D16" s="60" t="s">
        <v>20</v>
      </c>
      <c r="E16" s="60">
        <v>1190</v>
      </c>
      <c r="F16" s="60" t="s">
        <v>20</v>
      </c>
      <c r="G16" s="58">
        <v>12750</v>
      </c>
      <c r="H16" s="60" t="s">
        <v>20</v>
      </c>
      <c r="I16" s="58">
        <v>15173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246</v>
      </c>
      <c r="B18" s="61" t="s">
        <v>20</v>
      </c>
      <c r="C18" s="61">
        <v>6</v>
      </c>
      <c r="D18" s="61" t="s">
        <v>20</v>
      </c>
      <c r="E18" s="61">
        <v>6</v>
      </c>
      <c r="F18" s="61" t="s">
        <v>20</v>
      </c>
      <c r="G18" s="59">
        <v>11000</v>
      </c>
      <c r="H18" s="61" t="s">
        <v>20</v>
      </c>
      <c r="I18" s="61">
        <v>66</v>
      </c>
      <c r="J18" s="91"/>
      <c r="K18" s="91"/>
    </row>
    <row r="19" spans="1:11" ht="12.75">
      <c r="A19" s="92" t="s">
        <v>247</v>
      </c>
      <c r="B19" s="61" t="s">
        <v>20</v>
      </c>
      <c r="C19" s="61">
        <v>1</v>
      </c>
      <c r="D19" s="61" t="s">
        <v>20</v>
      </c>
      <c r="E19" s="61">
        <v>1</v>
      </c>
      <c r="F19" s="61" t="s">
        <v>20</v>
      </c>
      <c r="G19" s="59">
        <v>20000</v>
      </c>
      <c r="H19" s="61" t="s">
        <v>20</v>
      </c>
      <c r="I19" s="61">
        <v>20</v>
      </c>
      <c r="J19" s="91"/>
      <c r="K19" s="91"/>
    </row>
    <row r="20" spans="1:11" ht="12.75">
      <c r="A20" s="92" t="s">
        <v>248</v>
      </c>
      <c r="B20" s="61" t="s">
        <v>20</v>
      </c>
      <c r="C20" s="59">
        <v>312</v>
      </c>
      <c r="D20" s="61" t="s">
        <v>20</v>
      </c>
      <c r="E20" s="61">
        <v>312</v>
      </c>
      <c r="F20" s="61" t="s">
        <v>20</v>
      </c>
      <c r="G20" s="59">
        <v>17000</v>
      </c>
      <c r="H20" s="61" t="s">
        <v>20</v>
      </c>
      <c r="I20" s="59">
        <v>5304</v>
      </c>
      <c r="J20" s="91"/>
      <c r="K20" s="91"/>
    </row>
    <row r="21" spans="1:11" ht="12.75">
      <c r="A21" s="93" t="s">
        <v>341</v>
      </c>
      <c r="B21" s="60" t="s">
        <v>20</v>
      </c>
      <c r="C21" s="60">
        <v>319</v>
      </c>
      <c r="D21" s="60" t="s">
        <v>20</v>
      </c>
      <c r="E21" s="60">
        <v>319</v>
      </c>
      <c r="F21" s="60" t="s">
        <v>20</v>
      </c>
      <c r="G21" s="58">
        <v>16897</v>
      </c>
      <c r="H21" s="60" t="s">
        <v>20</v>
      </c>
      <c r="I21" s="60">
        <v>5390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2" t="s">
        <v>249</v>
      </c>
      <c r="B23" s="94">
        <v>6</v>
      </c>
      <c r="C23" s="94">
        <v>675</v>
      </c>
      <c r="D23" s="61" t="s">
        <v>20</v>
      </c>
      <c r="E23" s="61">
        <v>681</v>
      </c>
      <c r="F23" s="94">
        <v>5550</v>
      </c>
      <c r="G23" s="94">
        <v>13216</v>
      </c>
      <c r="H23" s="61" t="s">
        <v>20</v>
      </c>
      <c r="I23" s="59">
        <v>8954</v>
      </c>
      <c r="J23" s="91"/>
      <c r="K23" s="91"/>
    </row>
    <row r="24" spans="1:11" ht="12.75">
      <c r="A24" s="92" t="s">
        <v>250</v>
      </c>
      <c r="B24" s="94">
        <v>1</v>
      </c>
      <c r="C24" s="94">
        <v>24</v>
      </c>
      <c r="D24" s="61" t="s">
        <v>20</v>
      </c>
      <c r="E24" s="61">
        <v>25</v>
      </c>
      <c r="F24" s="94">
        <v>5000</v>
      </c>
      <c r="G24" s="94">
        <v>12000</v>
      </c>
      <c r="H24" s="61" t="s">
        <v>20</v>
      </c>
      <c r="I24" s="59">
        <v>293</v>
      </c>
      <c r="J24" s="91"/>
      <c r="K24" s="91"/>
    </row>
    <row r="25" spans="1:11" ht="12.75">
      <c r="A25" s="92" t="s">
        <v>251</v>
      </c>
      <c r="B25" s="94" t="s">
        <v>20</v>
      </c>
      <c r="C25" s="94">
        <v>29</v>
      </c>
      <c r="D25" s="61" t="s">
        <v>20</v>
      </c>
      <c r="E25" s="61">
        <v>29</v>
      </c>
      <c r="F25" s="94" t="s">
        <v>20</v>
      </c>
      <c r="G25" s="94">
        <v>13207</v>
      </c>
      <c r="H25" s="61" t="s">
        <v>20</v>
      </c>
      <c r="I25" s="59">
        <v>383</v>
      </c>
      <c r="J25" s="91"/>
      <c r="K25" s="91"/>
    </row>
    <row r="26" spans="1:11" ht="12.75">
      <c r="A26" s="92" t="s">
        <v>252</v>
      </c>
      <c r="B26" s="94">
        <v>6</v>
      </c>
      <c r="C26" s="94">
        <v>1079</v>
      </c>
      <c r="D26" s="61" t="s">
        <v>20</v>
      </c>
      <c r="E26" s="61">
        <v>1085</v>
      </c>
      <c r="F26" s="94">
        <v>5667</v>
      </c>
      <c r="G26" s="94">
        <v>12534</v>
      </c>
      <c r="H26" s="61" t="s">
        <v>20</v>
      </c>
      <c r="I26" s="59">
        <v>13558</v>
      </c>
      <c r="J26" s="91"/>
      <c r="K26" s="91"/>
    </row>
    <row r="27" spans="1:11" ht="12.75">
      <c r="A27" s="93" t="s">
        <v>253</v>
      </c>
      <c r="B27" s="60">
        <v>13</v>
      </c>
      <c r="C27" s="60">
        <v>1807</v>
      </c>
      <c r="D27" s="60" t="s">
        <v>20</v>
      </c>
      <c r="E27" s="60">
        <v>1820</v>
      </c>
      <c r="F27" s="58">
        <v>5562</v>
      </c>
      <c r="G27" s="58">
        <v>12792</v>
      </c>
      <c r="H27" s="60" t="s">
        <v>20</v>
      </c>
      <c r="I27" s="60">
        <v>23188</v>
      </c>
      <c r="J27" s="91"/>
      <c r="K27" s="91"/>
    </row>
    <row r="28" spans="1:11" ht="12.75">
      <c r="A28" s="92"/>
      <c r="B28" s="61"/>
      <c r="C28" s="61"/>
      <c r="D28" s="61"/>
      <c r="E28" s="61"/>
      <c r="F28" s="59"/>
      <c r="G28" s="59"/>
      <c r="H28" s="59"/>
      <c r="I28" s="61"/>
      <c r="J28" s="91"/>
      <c r="K28" s="91"/>
    </row>
    <row r="29" spans="1:11" ht="12.75">
      <c r="A29" s="93" t="s">
        <v>254</v>
      </c>
      <c r="B29" s="58" t="s">
        <v>20</v>
      </c>
      <c r="C29" s="58">
        <v>450</v>
      </c>
      <c r="D29" s="60" t="s">
        <v>20</v>
      </c>
      <c r="E29" s="60">
        <v>450</v>
      </c>
      <c r="F29" s="58" t="s">
        <v>20</v>
      </c>
      <c r="G29" s="58">
        <v>13000</v>
      </c>
      <c r="H29" s="60" t="s">
        <v>20</v>
      </c>
      <c r="I29" s="58">
        <v>5850</v>
      </c>
      <c r="J29" s="91"/>
      <c r="K29" s="91"/>
    </row>
    <row r="30" spans="1:11" ht="12.75">
      <c r="A30" s="92"/>
      <c r="B30" s="61"/>
      <c r="C30" s="61"/>
      <c r="D30" s="61"/>
      <c r="E30" s="61"/>
      <c r="F30" s="59"/>
      <c r="G30" s="59"/>
      <c r="H30" s="59"/>
      <c r="I30" s="61"/>
      <c r="J30" s="91"/>
      <c r="K30" s="91"/>
    </row>
    <row r="31" spans="1:11" ht="12.75">
      <c r="A31" s="92" t="s">
        <v>257</v>
      </c>
      <c r="B31" s="59" t="s">
        <v>20</v>
      </c>
      <c r="C31" s="59">
        <v>9</v>
      </c>
      <c r="D31" s="61" t="s">
        <v>20</v>
      </c>
      <c r="E31" s="61">
        <v>9</v>
      </c>
      <c r="F31" s="59" t="s">
        <v>20</v>
      </c>
      <c r="G31" s="59">
        <v>6000</v>
      </c>
      <c r="H31" s="61" t="s">
        <v>20</v>
      </c>
      <c r="I31" s="59">
        <v>54</v>
      </c>
      <c r="J31" s="91"/>
      <c r="K31" s="91"/>
    </row>
    <row r="32" spans="1:11" ht="12.75">
      <c r="A32" s="92" t="s">
        <v>263</v>
      </c>
      <c r="B32" s="59" t="s">
        <v>20</v>
      </c>
      <c r="C32" s="59">
        <v>1</v>
      </c>
      <c r="D32" s="61" t="s">
        <v>20</v>
      </c>
      <c r="E32" s="61">
        <v>1</v>
      </c>
      <c r="F32" s="59" t="s">
        <v>20</v>
      </c>
      <c r="G32" s="59">
        <v>8000</v>
      </c>
      <c r="H32" s="61" t="s">
        <v>20</v>
      </c>
      <c r="I32" s="59">
        <v>8</v>
      </c>
      <c r="J32" s="91"/>
      <c r="K32" s="91"/>
    </row>
    <row r="33" spans="1:11" ht="12.75">
      <c r="A33" s="93" t="s">
        <v>342</v>
      </c>
      <c r="B33" s="60" t="s">
        <v>20</v>
      </c>
      <c r="C33" s="60">
        <v>10</v>
      </c>
      <c r="D33" s="60" t="s">
        <v>20</v>
      </c>
      <c r="E33" s="60">
        <v>10</v>
      </c>
      <c r="F33" s="58" t="s">
        <v>20</v>
      </c>
      <c r="G33" s="58">
        <v>6200</v>
      </c>
      <c r="H33" s="60" t="s">
        <v>20</v>
      </c>
      <c r="I33" s="60">
        <v>62</v>
      </c>
      <c r="J33" s="91"/>
      <c r="K33" s="91"/>
    </row>
    <row r="34" spans="1:11" ht="12.75">
      <c r="A34" s="92"/>
      <c r="B34" s="61"/>
      <c r="C34" s="61"/>
      <c r="D34" s="61"/>
      <c r="E34" s="61"/>
      <c r="F34" s="59"/>
      <c r="G34" s="59"/>
      <c r="H34" s="59"/>
      <c r="I34" s="61"/>
      <c r="J34" s="91"/>
      <c r="K34" s="91"/>
    </row>
    <row r="35" spans="1:11" ht="12.75">
      <c r="A35" s="93" t="s">
        <v>264</v>
      </c>
      <c r="B35" s="60" t="s">
        <v>20</v>
      </c>
      <c r="C35" s="58">
        <v>208</v>
      </c>
      <c r="D35" s="60" t="s">
        <v>20</v>
      </c>
      <c r="E35" s="60">
        <v>208</v>
      </c>
      <c r="F35" s="60" t="s">
        <v>20</v>
      </c>
      <c r="G35" s="58">
        <v>12000</v>
      </c>
      <c r="H35" s="60" t="s">
        <v>20</v>
      </c>
      <c r="I35" s="58">
        <v>2496</v>
      </c>
      <c r="J35" s="91"/>
      <c r="K35" s="91"/>
    </row>
    <row r="36" spans="1:11" ht="12.75">
      <c r="A36" s="92"/>
      <c r="B36" s="61"/>
      <c r="C36" s="61"/>
      <c r="D36" s="61"/>
      <c r="E36" s="61"/>
      <c r="F36" s="59"/>
      <c r="G36" s="59"/>
      <c r="H36" s="59"/>
      <c r="I36" s="61"/>
      <c r="J36" s="91"/>
      <c r="K36" s="91"/>
    </row>
    <row r="37" spans="1:11" ht="12.75">
      <c r="A37" s="92" t="s">
        <v>265</v>
      </c>
      <c r="B37" s="61" t="s">
        <v>20</v>
      </c>
      <c r="C37" s="59">
        <v>33</v>
      </c>
      <c r="D37" s="61" t="s">
        <v>20</v>
      </c>
      <c r="E37" s="61">
        <v>33</v>
      </c>
      <c r="F37" s="61" t="s">
        <v>20</v>
      </c>
      <c r="G37" s="59">
        <v>11500</v>
      </c>
      <c r="H37" s="61" t="s">
        <v>20</v>
      </c>
      <c r="I37" s="59">
        <v>380</v>
      </c>
      <c r="J37" s="91"/>
      <c r="K37" s="91"/>
    </row>
    <row r="38" spans="1:11" ht="12.75">
      <c r="A38" s="92" t="s">
        <v>266</v>
      </c>
      <c r="B38" s="61" t="s">
        <v>20</v>
      </c>
      <c r="C38" s="59">
        <v>64</v>
      </c>
      <c r="D38" s="61" t="s">
        <v>20</v>
      </c>
      <c r="E38" s="61">
        <v>64</v>
      </c>
      <c r="F38" s="61" t="s">
        <v>20</v>
      </c>
      <c r="G38" s="59">
        <v>10860</v>
      </c>
      <c r="H38" s="61" t="s">
        <v>20</v>
      </c>
      <c r="I38" s="59">
        <v>695</v>
      </c>
      <c r="J38" s="91"/>
      <c r="K38" s="91"/>
    </row>
    <row r="39" spans="1:11" ht="12.75">
      <c r="A39" s="92" t="s">
        <v>268</v>
      </c>
      <c r="B39" s="61" t="s">
        <v>20</v>
      </c>
      <c r="C39" s="59">
        <v>1</v>
      </c>
      <c r="D39" s="61" t="s">
        <v>20</v>
      </c>
      <c r="E39" s="61">
        <v>1</v>
      </c>
      <c r="F39" s="61" t="s">
        <v>20</v>
      </c>
      <c r="G39" s="59">
        <v>9800</v>
      </c>
      <c r="H39" s="61" t="s">
        <v>20</v>
      </c>
      <c r="I39" s="59">
        <v>10</v>
      </c>
      <c r="J39" s="91"/>
      <c r="K39" s="91"/>
    </row>
    <row r="40" spans="1:11" ht="12.75">
      <c r="A40" s="92" t="s">
        <v>269</v>
      </c>
      <c r="B40" s="61" t="s">
        <v>20</v>
      </c>
      <c r="C40" s="59">
        <v>44</v>
      </c>
      <c r="D40" s="61" t="s">
        <v>20</v>
      </c>
      <c r="E40" s="61">
        <v>44</v>
      </c>
      <c r="F40" s="61" t="s">
        <v>20</v>
      </c>
      <c r="G40" s="59">
        <v>11500</v>
      </c>
      <c r="H40" s="61" t="s">
        <v>20</v>
      </c>
      <c r="I40" s="59">
        <v>506</v>
      </c>
      <c r="J40" s="91"/>
      <c r="K40" s="91"/>
    </row>
    <row r="41" spans="1:11" ht="12.75">
      <c r="A41" s="93" t="s">
        <v>270</v>
      </c>
      <c r="B41" s="60" t="s">
        <v>20</v>
      </c>
      <c r="C41" s="60">
        <v>142</v>
      </c>
      <c r="D41" s="60" t="s">
        <v>20</v>
      </c>
      <c r="E41" s="60">
        <v>142</v>
      </c>
      <c r="F41" s="60" t="s">
        <v>20</v>
      </c>
      <c r="G41" s="58">
        <v>11200</v>
      </c>
      <c r="H41" s="60" t="s">
        <v>20</v>
      </c>
      <c r="I41" s="60">
        <v>1591</v>
      </c>
      <c r="J41" s="91"/>
      <c r="K41" s="91"/>
    </row>
    <row r="42" spans="1:11" ht="12.75">
      <c r="A42" s="92"/>
      <c r="B42" s="61"/>
      <c r="C42" s="61"/>
      <c r="D42" s="61"/>
      <c r="E42" s="61"/>
      <c r="F42" s="59"/>
      <c r="G42" s="59"/>
      <c r="H42" s="59"/>
      <c r="I42" s="61"/>
      <c r="J42" s="91"/>
      <c r="K42" s="91"/>
    </row>
    <row r="43" spans="1:11" ht="12.75">
      <c r="A43" s="92" t="s">
        <v>271</v>
      </c>
      <c r="B43" s="61" t="s">
        <v>20</v>
      </c>
      <c r="C43" s="59">
        <v>1714</v>
      </c>
      <c r="D43" s="59" t="s">
        <v>20</v>
      </c>
      <c r="E43" s="61">
        <v>1714</v>
      </c>
      <c r="F43" s="61" t="s">
        <v>20</v>
      </c>
      <c r="G43" s="59">
        <v>18550</v>
      </c>
      <c r="H43" s="59" t="s">
        <v>20</v>
      </c>
      <c r="I43" s="59">
        <v>31795</v>
      </c>
      <c r="J43" s="91"/>
      <c r="K43" s="91"/>
    </row>
    <row r="44" spans="1:11" ht="12.75">
      <c r="A44" s="92" t="s">
        <v>272</v>
      </c>
      <c r="B44" s="59" t="s">
        <v>20</v>
      </c>
      <c r="C44" s="59">
        <v>1304</v>
      </c>
      <c r="D44" s="61" t="s">
        <v>20</v>
      </c>
      <c r="E44" s="61">
        <v>1304</v>
      </c>
      <c r="F44" s="59" t="s">
        <v>20</v>
      </c>
      <c r="G44" s="59">
        <v>12500</v>
      </c>
      <c r="H44" s="61" t="s">
        <v>20</v>
      </c>
      <c r="I44" s="59">
        <v>16300</v>
      </c>
      <c r="J44" s="91"/>
      <c r="K44" s="91"/>
    </row>
    <row r="45" spans="1:11" ht="12.75">
      <c r="A45" s="92" t="s">
        <v>273</v>
      </c>
      <c r="B45" s="61" t="s">
        <v>20</v>
      </c>
      <c r="C45" s="59">
        <v>1888</v>
      </c>
      <c r="D45" s="61" t="s">
        <v>20</v>
      </c>
      <c r="E45" s="61">
        <v>1888</v>
      </c>
      <c r="F45" s="61" t="s">
        <v>20</v>
      </c>
      <c r="G45" s="59">
        <v>13000</v>
      </c>
      <c r="H45" s="61" t="s">
        <v>20</v>
      </c>
      <c r="I45" s="59">
        <v>24544</v>
      </c>
      <c r="J45" s="91"/>
      <c r="K45" s="91"/>
    </row>
    <row r="46" spans="1:11" ht="12.75">
      <c r="A46" s="93" t="s">
        <v>274</v>
      </c>
      <c r="B46" s="60" t="s">
        <v>20</v>
      </c>
      <c r="C46" s="60">
        <v>4906</v>
      </c>
      <c r="D46" s="60" t="s">
        <v>20</v>
      </c>
      <c r="E46" s="60">
        <v>4906</v>
      </c>
      <c r="F46" s="58" t="s">
        <v>20</v>
      </c>
      <c r="G46" s="58">
        <v>14806</v>
      </c>
      <c r="H46" s="58" t="s">
        <v>20</v>
      </c>
      <c r="I46" s="60">
        <v>72639</v>
      </c>
      <c r="J46" s="91"/>
      <c r="K46" s="91"/>
    </row>
    <row r="47" spans="1:11" ht="12.75">
      <c r="A47" s="92"/>
      <c r="B47" s="61"/>
      <c r="C47" s="61"/>
      <c r="D47" s="61"/>
      <c r="E47" s="61"/>
      <c r="F47" s="59"/>
      <c r="G47" s="59"/>
      <c r="H47" s="59"/>
      <c r="I47" s="61"/>
      <c r="J47" s="91"/>
      <c r="K47" s="91"/>
    </row>
    <row r="48" spans="1:11" ht="12.75">
      <c r="A48" s="93" t="s">
        <v>275</v>
      </c>
      <c r="B48" s="60" t="s">
        <v>20</v>
      </c>
      <c r="C48" s="58">
        <v>5953</v>
      </c>
      <c r="D48" s="60" t="s">
        <v>20</v>
      </c>
      <c r="E48" s="60">
        <v>5953</v>
      </c>
      <c r="F48" s="60" t="s">
        <v>20</v>
      </c>
      <c r="G48" s="58">
        <v>16745</v>
      </c>
      <c r="H48" s="60" t="s">
        <v>20</v>
      </c>
      <c r="I48" s="58">
        <v>99683</v>
      </c>
      <c r="J48" s="91"/>
      <c r="K48" s="91"/>
    </row>
    <row r="49" spans="1:11" ht="12.75">
      <c r="A49" s="92"/>
      <c r="B49" s="61"/>
      <c r="C49" s="61"/>
      <c r="D49" s="61"/>
      <c r="E49" s="61"/>
      <c r="F49" s="59"/>
      <c r="G49" s="59"/>
      <c r="H49" s="59"/>
      <c r="I49" s="61"/>
      <c r="J49" s="91"/>
      <c r="K49" s="91"/>
    </row>
    <row r="50" spans="1:11" ht="12.75">
      <c r="A50" s="92" t="s">
        <v>277</v>
      </c>
      <c r="B50" s="61" t="s">
        <v>20</v>
      </c>
      <c r="C50" s="59">
        <v>15</v>
      </c>
      <c r="D50" s="61" t="s">
        <v>20</v>
      </c>
      <c r="E50" s="61">
        <v>15</v>
      </c>
      <c r="F50" s="61" t="s">
        <v>20</v>
      </c>
      <c r="G50" s="59">
        <v>5000</v>
      </c>
      <c r="H50" s="61" t="s">
        <v>20</v>
      </c>
      <c r="I50" s="59">
        <v>75</v>
      </c>
      <c r="J50" s="91"/>
      <c r="K50" s="91"/>
    </row>
    <row r="51" spans="1:11" ht="12.75">
      <c r="A51" s="93" t="s">
        <v>278</v>
      </c>
      <c r="B51" s="60" t="s">
        <v>20</v>
      </c>
      <c r="C51" s="60">
        <v>15</v>
      </c>
      <c r="D51" s="60" t="s">
        <v>20</v>
      </c>
      <c r="E51" s="60">
        <v>15</v>
      </c>
      <c r="F51" s="60" t="s">
        <v>20</v>
      </c>
      <c r="G51" s="58">
        <v>5000</v>
      </c>
      <c r="H51" s="60" t="s">
        <v>20</v>
      </c>
      <c r="I51" s="60">
        <v>75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279</v>
      </c>
      <c r="B53" s="61" t="s">
        <v>20</v>
      </c>
      <c r="C53" s="59">
        <v>227</v>
      </c>
      <c r="D53" s="59" t="s">
        <v>20</v>
      </c>
      <c r="E53" s="61">
        <v>227</v>
      </c>
      <c r="F53" s="61" t="s">
        <v>20</v>
      </c>
      <c r="G53" s="59">
        <v>17000</v>
      </c>
      <c r="H53" s="59" t="s">
        <v>20</v>
      </c>
      <c r="I53" s="59">
        <v>3859</v>
      </c>
      <c r="J53" s="91"/>
      <c r="K53" s="91"/>
    </row>
    <row r="54" spans="1:11" ht="12.75">
      <c r="A54" s="92" t="s">
        <v>280</v>
      </c>
      <c r="B54" s="61" t="s">
        <v>20</v>
      </c>
      <c r="C54" s="59">
        <v>380</v>
      </c>
      <c r="D54" s="61" t="s">
        <v>20</v>
      </c>
      <c r="E54" s="61">
        <v>380</v>
      </c>
      <c r="F54" s="61" t="s">
        <v>20</v>
      </c>
      <c r="G54" s="59">
        <v>18000</v>
      </c>
      <c r="H54" s="61" t="s">
        <v>20</v>
      </c>
      <c r="I54" s="59">
        <v>6840</v>
      </c>
      <c r="J54" s="91"/>
      <c r="K54" s="91"/>
    </row>
    <row r="55" spans="1:11" ht="12.75">
      <c r="A55" s="92" t="s">
        <v>281</v>
      </c>
      <c r="B55" s="59">
        <v>10</v>
      </c>
      <c r="C55" s="59">
        <v>139</v>
      </c>
      <c r="D55" s="61" t="s">
        <v>20</v>
      </c>
      <c r="E55" s="61">
        <v>149</v>
      </c>
      <c r="F55" s="59">
        <v>6000</v>
      </c>
      <c r="G55" s="59">
        <v>13500</v>
      </c>
      <c r="H55" s="61" t="s">
        <v>20</v>
      </c>
      <c r="I55" s="59">
        <v>1937</v>
      </c>
      <c r="J55" s="91"/>
      <c r="K55" s="91"/>
    </row>
    <row r="56" spans="1:11" ht="12.75">
      <c r="A56" s="92" t="s">
        <v>282</v>
      </c>
      <c r="B56" s="61" t="s">
        <v>20</v>
      </c>
      <c r="C56" s="59">
        <v>500</v>
      </c>
      <c r="D56" s="61" t="s">
        <v>20</v>
      </c>
      <c r="E56" s="61">
        <v>500</v>
      </c>
      <c r="F56" s="61" t="s">
        <v>20</v>
      </c>
      <c r="G56" s="59">
        <v>14700</v>
      </c>
      <c r="H56" s="61" t="s">
        <v>20</v>
      </c>
      <c r="I56" s="59">
        <v>7350</v>
      </c>
      <c r="J56" s="91"/>
      <c r="K56" s="91"/>
    </row>
    <row r="57" spans="1:11" ht="12.75">
      <c r="A57" s="92" t="s">
        <v>283</v>
      </c>
      <c r="B57" s="59">
        <v>10</v>
      </c>
      <c r="C57" s="59">
        <v>10</v>
      </c>
      <c r="D57" s="61" t="s">
        <v>20</v>
      </c>
      <c r="E57" s="61">
        <v>20</v>
      </c>
      <c r="F57" s="59">
        <v>3000</v>
      </c>
      <c r="G57" s="59">
        <v>9500</v>
      </c>
      <c r="H57" s="61" t="s">
        <v>20</v>
      </c>
      <c r="I57" s="59">
        <v>125</v>
      </c>
      <c r="J57" s="91"/>
      <c r="K57" s="91"/>
    </row>
    <row r="58" spans="1:11" ht="12.75">
      <c r="A58" s="92" t="s">
        <v>284</v>
      </c>
      <c r="B58" s="59" t="s">
        <v>20</v>
      </c>
      <c r="C58" s="59">
        <v>93</v>
      </c>
      <c r="D58" s="61" t="s">
        <v>20</v>
      </c>
      <c r="E58" s="61">
        <v>93</v>
      </c>
      <c r="F58" s="59" t="s">
        <v>20</v>
      </c>
      <c r="G58" s="59">
        <v>8900</v>
      </c>
      <c r="H58" s="61" t="s">
        <v>20</v>
      </c>
      <c r="I58" s="59">
        <v>828</v>
      </c>
      <c r="J58" s="91"/>
      <c r="K58" s="91"/>
    </row>
    <row r="59" spans="1:11" ht="12.75">
      <c r="A59" s="92" t="s">
        <v>285</v>
      </c>
      <c r="B59" s="61" t="s">
        <v>20</v>
      </c>
      <c r="C59" s="59">
        <v>766</v>
      </c>
      <c r="D59" s="61" t="s">
        <v>20</v>
      </c>
      <c r="E59" s="61">
        <v>766</v>
      </c>
      <c r="F59" s="61" t="s">
        <v>20</v>
      </c>
      <c r="G59" s="59">
        <v>12000</v>
      </c>
      <c r="H59" s="61" t="s">
        <v>20</v>
      </c>
      <c r="I59" s="59">
        <v>9192</v>
      </c>
      <c r="J59" s="91"/>
      <c r="K59" s="91"/>
    </row>
    <row r="60" spans="1:11" ht="12.75">
      <c r="A60" s="92" t="s">
        <v>286</v>
      </c>
      <c r="B60" s="95">
        <v>6</v>
      </c>
      <c r="C60" s="59">
        <v>295</v>
      </c>
      <c r="D60" s="61" t="s">
        <v>20</v>
      </c>
      <c r="E60" s="61">
        <v>301</v>
      </c>
      <c r="F60" s="95">
        <v>4500</v>
      </c>
      <c r="G60" s="59">
        <v>15500</v>
      </c>
      <c r="H60" s="61" t="s">
        <v>20</v>
      </c>
      <c r="I60" s="59">
        <v>4600</v>
      </c>
      <c r="J60" s="91"/>
      <c r="K60" s="91"/>
    </row>
    <row r="61" spans="1:11" ht="12.75">
      <c r="A61" s="93" t="s">
        <v>343</v>
      </c>
      <c r="B61" s="60">
        <v>26</v>
      </c>
      <c r="C61" s="60">
        <v>2410</v>
      </c>
      <c r="D61" s="60" t="s">
        <v>20</v>
      </c>
      <c r="E61" s="60">
        <v>2436</v>
      </c>
      <c r="F61" s="58">
        <v>4500</v>
      </c>
      <c r="G61" s="58">
        <v>14362</v>
      </c>
      <c r="H61" s="58" t="s">
        <v>20</v>
      </c>
      <c r="I61" s="60">
        <v>34731</v>
      </c>
      <c r="J61" s="91"/>
      <c r="K61" s="91"/>
    </row>
    <row r="62" spans="1:11" ht="12.75">
      <c r="A62" s="92"/>
      <c r="B62" s="61"/>
      <c r="C62" s="61"/>
      <c r="D62" s="61"/>
      <c r="E62" s="61"/>
      <c r="F62" s="59"/>
      <c r="G62" s="59"/>
      <c r="H62" s="59"/>
      <c r="I62" s="61"/>
      <c r="J62" s="91"/>
      <c r="K62" s="91"/>
    </row>
    <row r="63" spans="1:11" ht="12.75">
      <c r="A63" s="92" t="s">
        <v>288</v>
      </c>
      <c r="B63" s="59">
        <v>9</v>
      </c>
      <c r="C63" s="59">
        <v>1</v>
      </c>
      <c r="D63" s="61" t="s">
        <v>20</v>
      </c>
      <c r="E63" s="61">
        <v>10</v>
      </c>
      <c r="F63" s="59">
        <v>2000</v>
      </c>
      <c r="G63" s="59">
        <v>10000</v>
      </c>
      <c r="H63" s="61" t="s">
        <v>20</v>
      </c>
      <c r="I63" s="59">
        <v>28</v>
      </c>
      <c r="J63" s="91"/>
      <c r="K63" s="91"/>
    </row>
    <row r="64" spans="1:11" ht="12.75">
      <c r="A64" s="93" t="s">
        <v>289</v>
      </c>
      <c r="B64" s="58">
        <v>9</v>
      </c>
      <c r="C64" s="58">
        <v>1</v>
      </c>
      <c r="D64" s="60" t="s">
        <v>20</v>
      </c>
      <c r="E64" s="60">
        <v>10</v>
      </c>
      <c r="F64" s="58">
        <v>2000</v>
      </c>
      <c r="G64" s="58">
        <v>10000</v>
      </c>
      <c r="H64" s="60" t="s">
        <v>20</v>
      </c>
      <c r="I64" s="58">
        <v>28</v>
      </c>
      <c r="J64" s="91"/>
      <c r="K64" s="91"/>
    </row>
    <row r="65" spans="1:11" ht="12.75">
      <c r="A65" s="92"/>
      <c r="B65" s="61"/>
      <c r="C65" s="61"/>
      <c r="D65" s="61"/>
      <c r="E65" s="61"/>
      <c r="F65" s="59"/>
      <c r="G65" s="59"/>
      <c r="H65" s="59"/>
      <c r="I65" s="59"/>
      <c r="J65" s="91"/>
      <c r="K65" s="91"/>
    </row>
    <row r="66" spans="1:11" ht="13.5" thickBot="1">
      <c r="A66" s="97" t="s">
        <v>290</v>
      </c>
      <c r="B66" s="98">
        <v>48</v>
      </c>
      <c r="C66" s="98">
        <v>18660</v>
      </c>
      <c r="D66" s="98" t="s">
        <v>20</v>
      </c>
      <c r="E66" s="98">
        <v>18708</v>
      </c>
      <c r="F66" s="99">
        <v>4319</v>
      </c>
      <c r="G66" s="99">
        <v>14854</v>
      </c>
      <c r="H66" s="99" t="s">
        <v>20</v>
      </c>
      <c r="I66" s="98">
        <v>277377</v>
      </c>
      <c r="J66" s="91"/>
      <c r="K66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53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33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10.4</v>
      </c>
      <c r="C9" s="182">
        <v>212</v>
      </c>
      <c r="D9" s="105">
        <v>220.4</v>
      </c>
      <c r="E9" s="183">
        <v>20.9272414746433</v>
      </c>
      <c r="F9" s="184">
        <v>48736.0715444809</v>
      </c>
      <c r="G9" s="182" t="s">
        <v>20</v>
      </c>
      <c r="H9" s="182">
        <v>2777</v>
      </c>
    </row>
    <row r="10" spans="1:8" ht="12.75">
      <c r="A10" s="71">
        <v>1986</v>
      </c>
      <c r="B10" s="109">
        <v>11.1</v>
      </c>
      <c r="C10" s="185">
        <v>207</v>
      </c>
      <c r="D10" s="109">
        <v>230.1</v>
      </c>
      <c r="E10" s="186">
        <v>19.779308355270274</v>
      </c>
      <c r="F10" s="187">
        <v>50989.86693592009</v>
      </c>
      <c r="G10" s="185">
        <v>17</v>
      </c>
      <c r="H10" s="185">
        <v>2823</v>
      </c>
    </row>
    <row r="11" spans="1:8" ht="12.75">
      <c r="A11" s="71">
        <v>1987</v>
      </c>
      <c r="B11" s="109">
        <v>11.4</v>
      </c>
      <c r="C11" s="185">
        <v>205</v>
      </c>
      <c r="D11" s="109">
        <v>234.2</v>
      </c>
      <c r="E11" s="186">
        <v>24.05250441743897</v>
      </c>
      <c r="F11" s="187">
        <v>57907.51625737742</v>
      </c>
      <c r="G11" s="185">
        <v>63</v>
      </c>
      <c r="H11" s="185">
        <v>7269</v>
      </c>
    </row>
    <row r="12" spans="1:8" ht="12.75">
      <c r="A12" s="71">
        <v>1988</v>
      </c>
      <c r="B12" s="109">
        <v>12.4</v>
      </c>
      <c r="C12" s="185">
        <v>217</v>
      </c>
      <c r="D12" s="109">
        <v>269.7</v>
      </c>
      <c r="E12" s="186">
        <v>25.825490125371125</v>
      </c>
      <c r="F12" s="187">
        <v>69651.29277703652</v>
      </c>
      <c r="G12" s="185">
        <v>4060</v>
      </c>
      <c r="H12" s="185">
        <v>17089</v>
      </c>
    </row>
    <row r="13" spans="1:8" ht="12.75">
      <c r="A13" s="71">
        <v>1989</v>
      </c>
      <c r="B13" s="109">
        <v>13.8</v>
      </c>
      <c r="C13" s="185">
        <v>207.494756635568</v>
      </c>
      <c r="D13" s="109">
        <v>286.9</v>
      </c>
      <c r="E13" s="186">
        <v>23.721947760027888</v>
      </c>
      <c r="F13" s="187">
        <v>68058.26812352</v>
      </c>
      <c r="G13" s="185">
        <v>12595</v>
      </c>
      <c r="H13" s="185">
        <v>17486</v>
      </c>
    </row>
    <row r="14" spans="1:8" ht="12.75">
      <c r="A14" s="71">
        <v>1990</v>
      </c>
      <c r="B14" s="109">
        <v>13.9</v>
      </c>
      <c r="C14" s="185">
        <v>195.395683453237</v>
      </c>
      <c r="D14" s="109">
        <v>271.6</v>
      </c>
      <c r="E14" s="186">
        <v>27.965093216977394</v>
      </c>
      <c r="F14" s="187">
        <v>75953.19317731059</v>
      </c>
      <c r="G14" s="185">
        <v>18804</v>
      </c>
      <c r="H14" s="185">
        <v>9270</v>
      </c>
    </row>
    <row r="15" spans="1:8" ht="12.75">
      <c r="A15" s="71">
        <v>1991</v>
      </c>
      <c r="B15" s="109">
        <v>14.6</v>
      </c>
      <c r="C15" s="185">
        <v>190.6849315068493</v>
      </c>
      <c r="D15" s="109">
        <v>278.4</v>
      </c>
      <c r="E15" s="186">
        <v>27.400141838856637</v>
      </c>
      <c r="F15" s="187">
        <v>76281.99487937687</v>
      </c>
      <c r="G15" s="185">
        <v>11683</v>
      </c>
      <c r="H15" s="185">
        <v>25876</v>
      </c>
    </row>
    <row r="16" spans="1:8" ht="12.75">
      <c r="A16" s="71">
        <v>1992</v>
      </c>
      <c r="B16" s="109">
        <v>15.1</v>
      </c>
      <c r="C16" s="185">
        <v>199.30128120459648</v>
      </c>
      <c r="D16" s="109">
        <v>301.8</v>
      </c>
      <c r="E16" s="186">
        <v>21.504213094851732</v>
      </c>
      <c r="F16" s="187">
        <v>64899.715120262525</v>
      </c>
      <c r="G16" s="185">
        <v>13900</v>
      </c>
      <c r="H16" s="185">
        <v>29726</v>
      </c>
    </row>
    <row r="17" spans="1:8" ht="12.75">
      <c r="A17" s="71">
        <v>1993</v>
      </c>
      <c r="B17" s="109">
        <v>13.9</v>
      </c>
      <c r="C17" s="185">
        <v>197.62589928057554</v>
      </c>
      <c r="D17" s="109">
        <v>274.7</v>
      </c>
      <c r="E17" s="186">
        <v>25.440842378565506</v>
      </c>
      <c r="F17" s="187">
        <v>69885.99401391944</v>
      </c>
      <c r="G17" s="185">
        <v>9657</v>
      </c>
      <c r="H17" s="185">
        <v>42346</v>
      </c>
    </row>
    <row r="18" spans="1:8" ht="12.75">
      <c r="A18" s="71">
        <v>1994</v>
      </c>
      <c r="B18" s="109">
        <v>14.4</v>
      </c>
      <c r="C18" s="185">
        <v>200.22916666666663</v>
      </c>
      <c r="D18" s="109">
        <v>288.33</v>
      </c>
      <c r="E18" s="186">
        <v>22.087194836104</v>
      </c>
      <c r="F18" s="187">
        <v>63684.00887093865</v>
      </c>
      <c r="G18" s="185">
        <v>7471</v>
      </c>
      <c r="H18" s="185">
        <v>73201</v>
      </c>
    </row>
    <row r="19" spans="1:8" ht="12.75">
      <c r="A19" s="71">
        <v>1995</v>
      </c>
      <c r="B19" s="109">
        <v>14.523</v>
      </c>
      <c r="C19" s="185">
        <v>196.1688356400193</v>
      </c>
      <c r="D19" s="109">
        <v>284.896</v>
      </c>
      <c r="E19" s="186">
        <v>27.923022369670527</v>
      </c>
      <c r="F19" s="187">
        <v>79551.57381029654</v>
      </c>
      <c r="G19" s="185">
        <v>5692</v>
      </c>
      <c r="H19" s="185">
        <v>90922</v>
      </c>
    </row>
    <row r="20" spans="1:8" ht="12.75">
      <c r="A20" s="113">
        <v>1996</v>
      </c>
      <c r="B20" s="118">
        <v>16.8</v>
      </c>
      <c r="C20" s="188">
        <v>213.33333333333331</v>
      </c>
      <c r="D20" s="118">
        <v>358.4</v>
      </c>
      <c r="E20" s="189">
        <v>26.528674287500152</v>
      </c>
      <c r="F20" s="188">
        <v>95078.76864640054</v>
      </c>
      <c r="G20" s="188">
        <v>5633</v>
      </c>
      <c r="H20" s="185">
        <v>139090</v>
      </c>
    </row>
    <row r="21" spans="1:8" ht="12.75">
      <c r="A21" s="113">
        <v>1997</v>
      </c>
      <c r="B21" s="118">
        <v>17.4</v>
      </c>
      <c r="C21" s="188">
        <v>201.89655172413794</v>
      </c>
      <c r="D21" s="118">
        <v>351.3</v>
      </c>
      <c r="E21" s="189">
        <v>32.418592910461214</v>
      </c>
      <c r="F21" s="188">
        <v>113886.51689445025</v>
      </c>
      <c r="G21" s="188">
        <v>6283</v>
      </c>
      <c r="H21" s="185">
        <v>170090</v>
      </c>
    </row>
    <row r="22" spans="1:8" ht="12.75">
      <c r="A22" s="113">
        <v>1998</v>
      </c>
      <c r="B22" s="118">
        <v>20.9</v>
      </c>
      <c r="C22" s="188">
        <v>208.9952153110048</v>
      </c>
      <c r="D22" s="118">
        <v>436.8</v>
      </c>
      <c r="E22" s="189">
        <v>30.086665945452143</v>
      </c>
      <c r="F22" s="188">
        <v>131418.55684973497</v>
      </c>
      <c r="G22" s="188">
        <v>8324</v>
      </c>
      <c r="H22" s="185">
        <v>204568</v>
      </c>
    </row>
    <row r="23" spans="1:8" ht="12.75">
      <c r="A23" s="113">
        <v>1999</v>
      </c>
      <c r="B23" s="118">
        <v>22.8</v>
      </c>
      <c r="C23" s="188">
        <f>D23/B23*10</f>
        <v>206.9736842105263</v>
      </c>
      <c r="D23" s="118">
        <v>471.9</v>
      </c>
      <c r="E23" s="189">
        <v>34.119457165867324</v>
      </c>
      <c r="F23" s="188">
        <f>D23*E23*10</f>
        <v>161009.7183657279</v>
      </c>
      <c r="G23" s="188">
        <v>9551</v>
      </c>
      <c r="H23" s="185">
        <v>215495</v>
      </c>
    </row>
    <row r="24" spans="1:8" ht="12.75">
      <c r="A24" s="113">
        <v>2000</v>
      </c>
      <c r="B24" s="118">
        <v>23.863</v>
      </c>
      <c r="C24" s="188">
        <f>D24/B24*10</f>
        <v>202.36307253907725</v>
      </c>
      <c r="D24" s="118">
        <v>482.899</v>
      </c>
      <c r="E24" s="189">
        <v>32.070005889918626</v>
      </c>
      <c r="F24" s="188">
        <f>D24*E24*10</f>
        <v>154865.73774235815</v>
      </c>
      <c r="G24" s="188">
        <v>6292.781</v>
      </c>
      <c r="H24" s="185">
        <v>218166.162</v>
      </c>
    </row>
    <row r="25" spans="1:8" ht="12.75">
      <c r="A25" s="113">
        <v>2001</v>
      </c>
      <c r="B25" s="118">
        <v>24.884</v>
      </c>
      <c r="C25" s="188">
        <f>D25/B25*10</f>
        <v>203.1558431120399</v>
      </c>
      <c r="D25" s="118">
        <v>505.533</v>
      </c>
      <c r="E25" s="189">
        <v>32.73</v>
      </c>
      <c r="F25" s="188">
        <f>D25*E25*10</f>
        <v>165460.9509</v>
      </c>
      <c r="G25" s="188">
        <v>6872.018</v>
      </c>
      <c r="H25" s="185">
        <v>228280.703</v>
      </c>
    </row>
    <row r="26" spans="1:8" ht="13.5" thickBot="1">
      <c r="A26" s="73" t="s">
        <v>22</v>
      </c>
      <c r="B26" s="120">
        <v>15.3</v>
      </c>
      <c r="C26" s="190">
        <f>D26/B26*10</f>
        <v>192.22222222222223</v>
      </c>
      <c r="D26" s="120">
        <v>294.1</v>
      </c>
      <c r="E26" s="191">
        <v>37.26</v>
      </c>
      <c r="F26" s="190">
        <f>D26*E26*10</f>
        <v>109581.66</v>
      </c>
      <c r="G26" s="190"/>
      <c r="H26" s="192"/>
    </row>
    <row r="27" ht="12.75">
      <c r="A27" s="64" t="s">
        <v>54</v>
      </c>
    </row>
    <row r="28" ht="12.75">
      <c r="A28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7438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327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33</v>
      </c>
      <c r="C8" s="89">
        <v>3</v>
      </c>
      <c r="D8" s="90" t="s">
        <v>20</v>
      </c>
      <c r="E8" s="90">
        <v>36</v>
      </c>
      <c r="F8" s="89">
        <v>17000</v>
      </c>
      <c r="G8" s="89">
        <v>20000</v>
      </c>
      <c r="H8" s="90" t="s">
        <v>20</v>
      </c>
      <c r="I8" s="89">
        <v>621</v>
      </c>
      <c r="J8" s="91"/>
      <c r="K8" s="91"/>
    </row>
    <row r="9" spans="1:11" ht="12.75">
      <c r="A9" s="92" t="s">
        <v>235</v>
      </c>
      <c r="B9" s="59" t="s">
        <v>20</v>
      </c>
      <c r="C9" s="59" t="s">
        <v>20</v>
      </c>
      <c r="D9" s="61" t="s">
        <v>20</v>
      </c>
      <c r="E9" s="61" t="s">
        <v>20</v>
      </c>
      <c r="F9" s="59" t="s">
        <v>20</v>
      </c>
      <c r="G9" s="59" t="s">
        <v>20</v>
      </c>
      <c r="H9" s="61" t="s">
        <v>20</v>
      </c>
      <c r="I9" s="59" t="s">
        <v>20</v>
      </c>
      <c r="J9" s="91"/>
      <c r="K9" s="91"/>
    </row>
    <row r="10" spans="1:11" ht="12.75">
      <c r="A10" s="92" t="s">
        <v>236</v>
      </c>
      <c r="B10" s="61" t="s">
        <v>20</v>
      </c>
      <c r="C10" s="61" t="s">
        <v>20</v>
      </c>
      <c r="D10" s="61" t="s">
        <v>20</v>
      </c>
      <c r="E10" s="61" t="s">
        <v>20</v>
      </c>
      <c r="F10" s="59" t="s">
        <v>20</v>
      </c>
      <c r="G10" s="59" t="s">
        <v>20</v>
      </c>
      <c r="H10" s="61" t="s">
        <v>20</v>
      </c>
      <c r="I10" s="61" t="s">
        <v>20</v>
      </c>
      <c r="J10" s="91"/>
      <c r="K10" s="91"/>
    </row>
    <row r="11" spans="1:11" ht="12.75">
      <c r="A11" s="92" t="s">
        <v>237</v>
      </c>
      <c r="B11" s="59">
        <v>4</v>
      </c>
      <c r="C11" s="59">
        <v>57</v>
      </c>
      <c r="D11" s="61" t="s">
        <v>20</v>
      </c>
      <c r="E11" s="61">
        <v>61</v>
      </c>
      <c r="F11" s="59">
        <v>18000</v>
      </c>
      <c r="G11" s="59">
        <v>25000</v>
      </c>
      <c r="H11" s="61" t="s">
        <v>20</v>
      </c>
      <c r="I11" s="59">
        <v>1497</v>
      </c>
      <c r="J11" s="91"/>
      <c r="K11" s="91"/>
    </row>
    <row r="12" spans="1:11" ht="12.75">
      <c r="A12" s="93" t="s">
        <v>238</v>
      </c>
      <c r="B12" s="60">
        <v>37</v>
      </c>
      <c r="C12" s="60">
        <v>60</v>
      </c>
      <c r="D12" s="60" t="s">
        <v>20</v>
      </c>
      <c r="E12" s="60">
        <v>97</v>
      </c>
      <c r="F12" s="58">
        <v>17108</v>
      </c>
      <c r="G12" s="58">
        <v>24750</v>
      </c>
      <c r="H12" s="60" t="s">
        <v>20</v>
      </c>
      <c r="I12" s="60">
        <v>2118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10</v>
      </c>
      <c r="C14" s="60" t="s">
        <v>20</v>
      </c>
      <c r="D14" s="60" t="s">
        <v>20</v>
      </c>
      <c r="E14" s="60">
        <v>10</v>
      </c>
      <c r="F14" s="58">
        <v>17000</v>
      </c>
      <c r="G14" s="60" t="s">
        <v>20</v>
      </c>
      <c r="H14" s="60" t="s">
        <v>20</v>
      </c>
      <c r="I14" s="58">
        <v>170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43</v>
      </c>
      <c r="C16" s="60">
        <v>1</v>
      </c>
      <c r="D16" s="60" t="s">
        <v>20</v>
      </c>
      <c r="E16" s="60">
        <v>44</v>
      </c>
      <c r="F16" s="58">
        <v>22000</v>
      </c>
      <c r="G16" s="58">
        <v>24000</v>
      </c>
      <c r="H16" s="60" t="s">
        <v>20</v>
      </c>
      <c r="I16" s="60">
        <v>970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15</v>
      </c>
      <c r="D18" s="61" t="s">
        <v>20</v>
      </c>
      <c r="E18" s="61">
        <v>15</v>
      </c>
      <c r="F18" s="59" t="s">
        <v>20</v>
      </c>
      <c r="G18" s="59">
        <v>23500</v>
      </c>
      <c r="H18" s="61" t="s">
        <v>20</v>
      </c>
      <c r="I18" s="59">
        <v>353</v>
      </c>
      <c r="J18" s="91"/>
      <c r="K18" s="91"/>
    </row>
    <row r="19" spans="1:11" ht="12.75">
      <c r="A19" s="92" t="s">
        <v>242</v>
      </c>
      <c r="B19" s="59">
        <v>12</v>
      </c>
      <c r="C19" s="61" t="s">
        <v>20</v>
      </c>
      <c r="D19" s="61" t="s">
        <v>20</v>
      </c>
      <c r="E19" s="61">
        <v>12</v>
      </c>
      <c r="F19" s="59">
        <v>18000</v>
      </c>
      <c r="G19" s="61" t="s">
        <v>20</v>
      </c>
      <c r="H19" s="61" t="s">
        <v>20</v>
      </c>
      <c r="I19" s="59">
        <v>216</v>
      </c>
      <c r="J19" s="91"/>
      <c r="K19" s="91"/>
    </row>
    <row r="20" spans="1:11" ht="12.75">
      <c r="A20" s="92" t="s">
        <v>243</v>
      </c>
      <c r="B20" s="59">
        <v>8</v>
      </c>
      <c r="C20" s="59">
        <v>7</v>
      </c>
      <c r="D20" s="61" t="s">
        <v>20</v>
      </c>
      <c r="E20" s="61">
        <v>15</v>
      </c>
      <c r="F20" s="59">
        <v>17500</v>
      </c>
      <c r="G20" s="59">
        <v>22500</v>
      </c>
      <c r="H20" s="61" t="s">
        <v>20</v>
      </c>
      <c r="I20" s="59">
        <v>298</v>
      </c>
      <c r="J20" s="91"/>
      <c r="K20" s="91"/>
    </row>
    <row r="21" spans="1:11" ht="12.75">
      <c r="A21" s="93" t="s">
        <v>340</v>
      </c>
      <c r="B21" s="60">
        <v>20</v>
      </c>
      <c r="C21" s="60">
        <v>22</v>
      </c>
      <c r="D21" s="60" t="s">
        <v>20</v>
      </c>
      <c r="E21" s="60">
        <v>42</v>
      </c>
      <c r="F21" s="58">
        <v>17800</v>
      </c>
      <c r="G21" s="58">
        <v>23182</v>
      </c>
      <c r="H21" s="60" t="s">
        <v>20</v>
      </c>
      <c r="I21" s="60">
        <v>867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5320</v>
      </c>
      <c r="D23" s="60" t="s">
        <v>20</v>
      </c>
      <c r="E23" s="60">
        <v>5320</v>
      </c>
      <c r="F23" s="60" t="s">
        <v>20</v>
      </c>
      <c r="G23" s="58">
        <v>11694</v>
      </c>
      <c r="H23" s="60" t="s">
        <v>20</v>
      </c>
      <c r="I23" s="58">
        <v>62214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2142</v>
      </c>
      <c r="D25" s="60" t="s">
        <v>20</v>
      </c>
      <c r="E25" s="60">
        <v>2142</v>
      </c>
      <c r="F25" s="60" t="s">
        <v>20</v>
      </c>
      <c r="G25" s="58">
        <v>22000</v>
      </c>
      <c r="H25" s="60" t="s">
        <v>20</v>
      </c>
      <c r="I25" s="58">
        <v>47124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 t="s">
        <v>20</v>
      </c>
      <c r="D27" s="61" t="s">
        <v>20</v>
      </c>
      <c r="E27" s="61" t="s">
        <v>20</v>
      </c>
      <c r="F27" s="61" t="s">
        <v>20</v>
      </c>
      <c r="G27" s="59" t="s">
        <v>20</v>
      </c>
      <c r="H27" s="61" t="s">
        <v>20</v>
      </c>
      <c r="I27" s="61" t="s">
        <v>20</v>
      </c>
      <c r="J27" s="91"/>
      <c r="K27" s="91"/>
    </row>
    <row r="28" spans="1:11" ht="12.75">
      <c r="A28" s="92" t="s">
        <v>247</v>
      </c>
      <c r="B28" s="61" t="s">
        <v>20</v>
      </c>
      <c r="C28" s="61">
        <v>4</v>
      </c>
      <c r="D28" s="61" t="s">
        <v>20</v>
      </c>
      <c r="E28" s="61">
        <v>4</v>
      </c>
      <c r="F28" s="61" t="s">
        <v>20</v>
      </c>
      <c r="G28" s="59">
        <v>33000</v>
      </c>
      <c r="H28" s="61" t="s">
        <v>20</v>
      </c>
      <c r="I28" s="61">
        <v>132</v>
      </c>
      <c r="J28" s="91"/>
      <c r="K28" s="91"/>
    </row>
    <row r="29" spans="1:11" ht="12.75">
      <c r="A29" s="92" t="s">
        <v>248</v>
      </c>
      <c r="B29" s="61" t="s">
        <v>20</v>
      </c>
      <c r="C29" s="59">
        <v>409</v>
      </c>
      <c r="D29" s="61" t="s">
        <v>20</v>
      </c>
      <c r="E29" s="61">
        <v>409</v>
      </c>
      <c r="F29" s="61" t="s">
        <v>20</v>
      </c>
      <c r="G29" s="59">
        <v>14000</v>
      </c>
      <c r="H29" s="61" t="s">
        <v>20</v>
      </c>
      <c r="I29" s="59">
        <v>5726</v>
      </c>
      <c r="J29" s="91"/>
      <c r="K29" s="91"/>
    </row>
    <row r="30" spans="1:11" ht="12.75">
      <c r="A30" s="93" t="s">
        <v>341</v>
      </c>
      <c r="B30" s="60" t="s">
        <v>20</v>
      </c>
      <c r="C30" s="60">
        <v>413</v>
      </c>
      <c r="D30" s="60" t="s">
        <v>20</v>
      </c>
      <c r="E30" s="60">
        <v>413</v>
      </c>
      <c r="F30" s="60" t="s">
        <v>20</v>
      </c>
      <c r="G30" s="58">
        <v>14184</v>
      </c>
      <c r="H30" s="60" t="s">
        <v>20</v>
      </c>
      <c r="I30" s="60">
        <v>5858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22</v>
      </c>
      <c r="C32" s="94">
        <v>422</v>
      </c>
      <c r="D32" s="61" t="s">
        <v>20</v>
      </c>
      <c r="E32" s="61">
        <v>444</v>
      </c>
      <c r="F32" s="94">
        <v>10252</v>
      </c>
      <c r="G32" s="94">
        <v>24116</v>
      </c>
      <c r="H32" s="61" t="s">
        <v>20</v>
      </c>
      <c r="I32" s="59">
        <v>10403</v>
      </c>
      <c r="J32" s="91"/>
      <c r="K32" s="91"/>
    </row>
    <row r="33" spans="1:11" ht="12.75">
      <c r="A33" s="92" t="s">
        <v>250</v>
      </c>
      <c r="B33" s="94">
        <v>7</v>
      </c>
      <c r="C33" s="94">
        <v>46</v>
      </c>
      <c r="D33" s="61" t="s">
        <v>20</v>
      </c>
      <c r="E33" s="61">
        <v>53</v>
      </c>
      <c r="F33" s="94">
        <v>15000</v>
      </c>
      <c r="G33" s="94">
        <v>24913</v>
      </c>
      <c r="H33" s="61" t="s">
        <v>20</v>
      </c>
      <c r="I33" s="59">
        <v>1251</v>
      </c>
      <c r="J33" s="91"/>
      <c r="K33" s="91"/>
    </row>
    <row r="34" spans="1:11" ht="12.75">
      <c r="A34" s="92" t="s">
        <v>251</v>
      </c>
      <c r="B34" s="94" t="s">
        <v>20</v>
      </c>
      <c r="C34" s="94">
        <v>35</v>
      </c>
      <c r="D34" s="61" t="s">
        <v>20</v>
      </c>
      <c r="E34" s="61">
        <v>35</v>
      </c>
      <c r="F34" s="94" t="s">
        <v>20</v>
      </c>
      <c r="G34" s="94">
        <v>22857</v>
      </c>
      <c r="H34" s="61" t="s">
        <v>20</v>
      </c>
      <c r="I34" s="59">
        <v>800</v>
      </c>
      <c r="J34" s="91"/>
      <c r="K34" s="91"/>
    </row>
    <row r="35" spans="1:11" ht="12.75">
      <c r="A35" s="92" t="s">
        <v>252</v>
      </c>
      <c r="B35" s="94" t="s">
        <v>20</v>
      </c>
      <c r="C35" s="94">
        <v>421</v>
      </c>
      <c r="D35" s="61" t="s">
        <v>20</v>
      </c>
      <c r="E35" s="61">
        <v>421</v>
      </c>
      <c r="F35" s="94" t="s">
        <v>20</v>
      </c>
      <c r="G35" s="94">
        <v>25002</v>
      </c>
      <c r="H35" s="61" t="s">
        <v>20</v>
      </c>
      <c r="I35" s="59">
        <v>10526</v>
      </c>
      <c r="J35" s="91"/>
      <c r="K35" s="91"/>
    </row>
    <row r="36" spans="1:11" ht="12.75">
      <c r="A36" s="93" t="s">
        <v>253</v>
      </c>
      <c r="B36" s="60">
        <v>29</v>
      </c>
      <c r="C36" s="60">
        <v>924</v>
      </c>
      <c r="D36" s="60" t="s">
        <v>20</v>
      </c>
      <c r="E36" s="60">
        <v>953</v>
      </c>
      <c r="F36" s="58">
        <v>11398</v>
      </c>
      <c r="G36" s="58">
        <v>24512</v>
      </c>
      <c r="H36" s="60" t="s">
        <v>20</v>
      </c>
      <c r="I36" s="60">
        <v>22980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14</v>
      </c>
      <c r="C38" s="58">
        <v>268</v>
      </c>
      <c r="D38" s="60" t="s">
        <v>20</v>
      </c>
      <c r="E38" s="60">
        <v>282</v>
      </c>
      <c r="F38" s="58">
        <v>7800</v>
      </c>
      <c r="G38" s="58">
        <v>33700</v>
      </c>
      <c r="H38" s="60" t="s">
        <v>20</v>
      </c>
      <c r="I38" s="58">
        <v>9141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4</v>
      </c>
      <c r="D40" s="61" t="s">
        <v>20</v>
      </c>
      <c r="E40" s="61">
        <v>4</v>
      </c>
      <c r="F40" s="61" t="s">
        <v>20</v>
      </c>
      <c r="G40" s="59">
        <v>24000</v>
      </c>
      <c r="H40" s="61" t="s">
        <v>20</v>
      </c>
      <c r="I40" s="59">
        <v>96</v>
      </c>
      <c r="J40" s="91"/>
      <c r="K40" s="91"/>
    </row>
    <row r="41" spans="1:11" ht="12.75">
      <c r="A41" s="92" t="s">
        <v>256</v>
      </c>
      <c r="B41" s="59">
        <v>5</v>
      </c>
      <c r="C41" s="59">
        <v>11</v>
      </c>
      <c r="D41" s="61" t="s">
        <v>20</v>
      </c>
      <c r="E41" s="61">
        <v>16</v>
      </c>
      <c r="F41" s="59">
        <v>11000</v>
      </c>
      <c r="G41" s="59">
        <v>20000</v>
      </c>
      <c r="H41" s="61" t="s">
        <v>20</v>
      </c>
      <c r="I41" s="59">
        <v>275</v>
      </c>
      <c r="J41" s="91"/>
      <c r="K41" s="91"/>
    </row>
    <row r="42" spans="1:11" ht="12.75">
      <c r="A42" s="92" t="s">
        <v>257</v>
      </c>
      <c r="B42" s="59" t="s">
        <v>20</v>
      </c>
      <c r="C42" s="59">
        <v>23</v>
      </c>
      <c r="D42" s="61" t="s">
        <v>20</v>
      </c>
      <c r="E42" s="61">
        <v>23</v>
      </c>
      <c r="F42" s="59" t="s">
        <v>20</v>
      </c>
      <c r="G42" s="59">
        <v>25000</v>
      </c>
      <c r="H42" s="61" t="s">
        <v>20</v>
      </c>
      <c r="I42" s="59">
        <v>575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61" t="s">
        <v>20</v>
      </c>
      <c r="E43" s="61" t="s">
        <v>20</v>
      </c>
      <c r="F43" s="61" t="s">
        <v>20</v>
      </c>
      <c r="G43" s="59" t="s">
        <v>20</v>
      </c>
      <c r="H43" s="61" t="s">
        <v>20</v>
      </c>
      <c r="I43" s="59" t="s">
        <v>20</v>
      </c>
      <c r="J43" s="91"/>
      <c r="K43" s="91"/>
    </row>
    <row r="44" spans="1:11" ht="12.75">
      <c r="A44" s="92" t="s">
        <v>259</v>
      </c>
      <c r="B44" s="59" t="s">
        <v>20</v>
      </c>
      <c r="C44" s="59" t="s">
        <v>20</v>
      </c>
      <c r="D44" s="61" t="s">
        <v>20</v>
      </c>
      <c r="E44" s="61" t="s">
        <v>20</v>
      </c>
      <c r="F44" s="59" t="s">
        <v>20</v>
      </c>
      <c r="G44" s="59" t="s">
        <v>20</v>
      </c>
      <c r="H44" s="61" t="s">
        <v>20</v>
      </c>
      <c r="I44" s="59" t="s">
        <v>20</v>
      </c>
      <c r="J44" s="91"/>
      <c r="K44" s="91"/>
    </row>
    <row r="45" spans="1:11" ht="12.75">
      <c r="A45" s="92" t="s">
        <v>260</v>
      </c>
      <c r="B45" s="61" t="s">
        <v>20</v>
      </c>
      <c r="C45" s="59">
        <v>2</v>
      </c>
      <c r="D45" s="61" t="s">
        <v>20</v>
      </c>
      <c r="E45" s="61">
        <v>2</v>
      </c>
      <c r="F45" s="61" t="s">
        <v>20</v>
      </c>
      <c r="G45" s="59">
        <v>30000</v>
      </c>
      <c r="H45" s="61" t="s">
        <v>20</v>
      </c>
      <c r="I45" s="59">
        <v>60</v>
      </c>
      <c r="J45" s="91"/>
      <c r="K45" s="91"/>
    </row>
    <row r="46" spans="1:11" ht="12.75">
      <c r="A46" s="92" t="s">
        <v>261</v>
      </c>
      <c r="B46" s="59" t="s">
        <v>20</v>
      </c>
      <c r="C46" s="59">
        <v>4</v>
      </c>
      <c r="D46" s="61" t="s">
        <v>20</v>
      </c>
      <c r="E46" s="61">
        <v>4</v>
      </c>
      <c r="F46" s="59" t="s">
        <v>20</v>
      </c>
      <c r="G46" s="59">
        <v>30000</v>
      </c>
      <c r="H46" s="61" t="s">
        <v>20</v>
      </c>
      <c r="I46" s="59">
        <v>120</v>
      </c>
      <c r="J46" s="91"/>
      <c r="K46" s="91"/>
    </row>
    <row r="47" spans="1:11" ht="12.75">
      <c r="A47" s="92" t="s">
        <v>262</v>
      </c>
      <c r="B47" s="61" t="s">
        <v>20</v>
      </c>
      <c r="C47" s="59">
        <v>50</v>
      </c>
      <c r="D47" s="61" t="s">
        <v>20</v>
      </c>
      <c r="E47" s="61">
        <v>50</v>
      </c>
      <c r="F47" s="61" t="s">
        <v>20</v>
      </c>
      <c r="G47" s="59">
        <v>23000</v>
      </c>
      <c r="H47" s="61" t="s">
        <v>20</v>
      </c>
      <c r="I47" s="59">
        <v>1150</v>
      </c>
      <c r="J47" s="91"/>
      <c r="K47" s="91"/>
    </row>
    <row r="48" spans="1:11" ht="12.75">
      <c r="A48" s="92" t="s">
        <v>263</v>
      </c>
      <c r="B48" s="59">
        <v>7</v>
      </c>
      <c r="C48" s="59">
        <v>24</v>
      </c>
      <c r="D48" s="61" t="s">
        <v>20</v>
      </c>
      <c r="E48" s="61">
        <v>31</v>
      </c>
      <c r="F48" s="59">
        <v>10000</v>
      </c>
      <c r="G48" s="59">
        <v>20000</v>
      </c>
      <c r="H48" s="61" t="s">
        <v>20</v>
      </c>
      <c r="I48" s="59">
        <v>550</v>
      </c>
      <c r="J48" s="91"/>
      <c r="K48" s="91"/>
    </row>
    <row r="49" spans="1:11" ht="12.75">
      <c r="A49" s="93" t="s">
        <v>342</v>
      </c>
      <c r="B49" s="60">
        <v>12</v>
      </c>
      <c r="C49" s="60">
        <v>118</v>
      </c>
      <c r="D49" s="60" t="s">
        <v>20</v>
      </c>
      <c r="E49" s="60">
        <v>130</v>
      </c>
      <c r="F49" s="58">
        <v>10417</v>
      </c>
      <c r="G49" s="58">
        <v>22890</v>
      </c>
      <c r="H49" s="60" t="s">
        <v>20</v>
      </c>
      <c r="I49" s="60">
        <v>2826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277</v>
      </c>
      <c r="D51" s="60" t="s">
        <v>20</v>
      </c>
      <c r="E51" s="60">
        <v>277</v>
      </c>
      <c r="F51" s="60" t="s">
        <v>20</v>
      </c>
      <c r="G51" s="58">
        <v>25000</v>
      </c>
      <c r="H51" s="60" t="s">
        <v>20</v>
      </c>
      <c r="I51" s="58">
        <v>6925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61" t="s">
        <v>20</v>
      </c>
      <c r="C53" s="59">
        <v>57</v>
      </c>
      <c r="D53" s="61" t="s">
        <v>20</v>
      </c>
      <c r="E53" s="61">
        <v>57</v>
      </c>
      <c r="F53" s="61" t="s">
        <v>20</v>
      </c>
      <c r="G53" s="59">
        <v>21500</v>
      </c>
      <c r="H53" s="61" t="s">
        <v>20</v>
      </c>
      <c r="I53" s="59">
        <v>1226</v>
      </c>
      <c r="J53" s="91"/>
      <c r="K53" s="91"/>
    </row>
    <row r="54" spans="1:11" ht="12.75">
      <c r="A54" s="92" t="s">
        <v>266</v>
      </c>
      <c r="B54" s="61" t="s">
        <v>20</v>
      </c>
      <c r="C54" s="59">
        <v>93</v>
      </c>
      <c r="D54" s="61" t="s">
        <v>20</v>
      </c>
      <c r="E54" s="61">
        <v>93</v>
      </c>
      <c r="F54" s="61" t="s">
        <v>20</v>
      </c>
      <c r="G54" s="59">
        <v>20430</v>
      </c>
      <c r="H54" s="61" t="s">
        <v>20</v>
      </c>
      <c r="I54" s="59">
        <v>1900</v>
      </c>
      <c r="J54" s="91"/>
      <c r="K54" s="91"/>
    </row>
    <row r="55" spans="1:11" ht="12.75">
      <c r="A55" s="92" t="s">
        <v>267</v>
      </c>
      <c r="B55" s="61" t="s">
        <v>20</v>
      </c>
      <c r="C55" s="59">
        <v>2</v>
      </c>
      <c r="D55" s="61" t="s">
        <v>20</v>
      </c>
      <c r="E55" s="61">
        <v>2</v>
      </c>
      <c r="F55" s="61" t="s">
        <v>20</v>
      </c>
      <c r="G55" s="59">
        <v>19000</v>
      </c>
      <c r="H55" s="61" t="s">
        <v>20</v>
      </c>
      <c r="I55" s="59">
        <v>38</v>
      </c>
      <c r="J55" s="91"/>
      <c r="K55" s="91"/>
    </row>
    <row r="56" spans="1:11" ht="12.75">
      <c r="A56" s="92" t="s">
        <v>268</v>
      </c>
      <c r="B56" s="61" t="s">
        <v>20</v>
      </c>
      <c r="C56" s="59">
        <v>2</v>
      </c>
      <c r="D56" s="61" t="s">
        <v>20</v>
      </c>
      <c r="E56" s="61">
        <v>2</v>
      </c>
      <c r="F56" s="61" t="s">
        <v>20</v>
      </c>
      <c r="G56" s="59">
        <v>21000</v>
      </c>
      <c r="H56" s="61" t="s">
        <v>20</v>
      </c>
      <c r="I56" s="59">
        <v>42</v>
      </c>
      <c r="J56" s="91"/>
      <c r="K56" s="91"/>
    </row>
    <row r="57" spans="1:11" ht="12.75">
      <c r="A57" s="92" t="s">
        <v>269</v>
      </c>
      <c r="B57" s="61" t="s">
        <v>20</v>
      </c>
      <c r="C57" s="59">
        <v>308</v>
      </c>
      <c r="D57" s="61" t="s">
        <v>20</v>
      </c>
      <c r="E57" s="61">
        <v>308</v>
      </c>
      <c r="F57" s="61" t="s">
        <v>20</v>
      </c>
      <c r="G57" s="59">
        <v>32000</v>
      </c>
      <c r="H57" s="61" t="s">
        <v>20</v>
      </c>
      <c r="I57" s="59">
        <v>9856</v>
      </c>
      <c r="J57" s="91"/>
      <c r="K57" s="91"/>
    </row>
    <row r="58" spans="1:11" ht="12.75">
      <c r="A58" s="93" t="s">
        <v>270</v>
      </c>
      <c r="B58" s="60" t="s">
        <v>20</v>
      </c>
      <c r="C58" s="60">
        <v>462</v>
      </c>
      <c r="D58" s="60" t="s">
        <v>20</v>
      </c>
      <c r="E58" s="60">
        <v>462</v>
      </c>
      <c r="F58" s="60" t="s">
        <v>20</v>
      </c>
      <c r="G58" s="58">
        <v>28272</v>
      </c>
      <c r="H58" s="60" t="s">
        <v>20</v>
      </c>
      <c r="I58" s="60">
        <v>13062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95">
        <v>1</v>
      </c>
      <c r="C60" s="59">
        <v>2793</v>
      </c>
      <c r="D60" s="59" t="s">
        <v>20</v>
      </c>
      <c r="E60" s="61">
        <v>2794</v>
      </c>
      <c r="F60" s="95">
        <v>8000</v>
      </c>
      <c r="G60" s="59">
        <v>20345</v>
      </c>
      <c r="H60" s="59" t="s">
        <v>20</v>
      </c>
      <c r="I60" s="59">
        <v>56832</v>
      </c>
      <c r="J60" s="91"/>
      <c r="K60" s="91"/>
    </row>
    <row r="61" spans="1:11" ht="12.75">
      <c r="A61" s="92" t="s">
        <v>272</v>
      </c>
      <c r="B61" s="59" t="s">
        <v>20</v>
      </c>
      <c r="C61" s="59">
        <v>403</v>
      </c>
      <c r="D61" s="61" t="s">
        <v>20</v>
      </c>
      <c r="E61" s="61">
        <v>403</v>
      </c>
      <c r="F61" s="59" t="s">
        <v>20</v>
      </c>
      <c r="G61" s="59">
        <v>15600</v>
      </c>
      <c r="H61" s="61" t="s">
        <v>20</v>
      </c>
      <c r="I61" s="59">
        <v>6287</v>
      </c>
      <c r="J61" s="91"/>
      <c r="K61" s="91"/>
    </row>
    <row r="62" spans="1:11" ht="12.75">
      <c r="A62" s="92" t="s">
        <v>273</v>
      </c>
      <c r="B62" s="61" t="s">
        <v>20</v>
      </c>
      <c r="C62" s="59">
        <v>228</v>
      </c>
      <c r="D62" s="61" t="s">
        <v>20</v>
      </c>
      <c r="E62" s="61">
        <v>228</v>
      </c>
      <c r="F62" s="61" t="s">
        <v>20</v>
      </c>
      <c r="G62" s="59">
        <v>28000</v>
      </c>
      <c r="H62" s="61" t="s">
        <v>20</v>
      </c>
      <c r="I62" s="59">
        <v>6384</v>
      </c>
      <c r="J62" s="91"/>
      <c r="K62" s="91"/>
    </row>
    <row r="63" spans="1:11" ht="12.75">
      <c r="A63" s="93" t="s">
        <v>274</v>
      </c>
      <c r="B63" s="60">
        <v>1</v>
      </c>
      <c r="C63" s="60">
        <v>3424</v>
      </c>
      <c r="D63" s="60" t="s">
        <v>20</v>
      </c>
      <c r="E63" s="60">
        <v>3425</v>
      </c>
      <c r="F63" s="58">
        <v>8000</v>
      </c>
      <c r="G63" s="58">
        <v>20296</v>
      </c>
      <c r="H63" s="58" t="s">
        <v>20</v>
      </c>
      <c r="I63" s="60">
        <v>69503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7807</v>
      </c>
      <c r="D65" s="60" t="s">
        <v>20</v>
      </c>
      <c r="E65" s="60">
        <v>7807</v>
      </c>
      <c r="F65" s="60" t="s">
        <v>20</v>
      </c>
      <c r="G65" s="58">
        <v>16889</v>
      </c>
      <c r="H65" s="60" t="s">
        <v>20</v>
      </c>
      <c r="I65" s="58">
        <v>131852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90</v>
      </c>
      <c r="D67" s="61" t="s">
        <v>20</v>
      </c>
      <c r="E67" s="61">
        <v>90</v>
      </c>
      <c r="F67" s="61" t="s">
        <v>20</v>
      </c>
      <c r="G67" s="59">
        <v>20000</v>
      </c>
      <c r="H67" s="61" t="s">
        <v>20</v>
      </c>
      <c r="I67" s="59">
        <v>1800</v>
      </c>
      <c r="J67" s="91"/>
      <c r="K67" s="91"/>
    </row>
    <row r="68" spans="1:11" ht="12.75">
      <c r="A68" s="92" t="s">
        <v>277</v>
      </c>
      <c r="B68" s="61" t="s">
        <v>20</v>
      </c>
      <c r="C68" s="59">
        <v>35</v>
      </c>
      <c r="D68" s="61" t="s">
        <v>20</v>
      </c>
      <c r="E68" s="61">
        <v>35</v>
      </c>
      <c r="F68" s="61" t="s">
        <v>20</v>
      </c>
      <c r="G68" s="59">
        <v>20000</v>
      </c>
      <c r="H68" s="61" t="s">
        <v>20</v>
      </c>
      <c r="I68" s="59">
        <v>700</v>
      </c>
      <c r="J68" s="91"/>
      <c r="K68" s="91"/>
    </row>
    <row r="69" spans="1:11" ht="12.75">
      <c r="A69" s="93" t="s">
        <v>278</v>
      </c>
      <c r="B69" s="60" t="s">
        <v>20</v>
      </c>
      <c r="C69" s="60">
        <v>125</v>
      </c>
      <c r="D69" s="60" t="s">
        <v>20</v>
      </c>
      <c r="E69" s="60">
        <v>125</v>
      </c>
      <c r="F69" s="60" t="s">
        <v>20</v>
      </c>
      <c r="G69" s="58">
        <v>20000</v>
      </c>
      <c r="H69" s="60" t="s">
        <v>20</v>
      </c>
      <c r="I69" s="60">
        <v>2500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60</v>
      </c>
      <c r="D71" s="59" t="s">
        <v>20</v>
      </c>
      <c r="E71" s="61">
        <v>60</v>
      </c>
      <c r="F71" s="61" t="s">
        <v>20</v>
      </c>
      <c r="G71" s="59">
        <v>25000</v>
      </c>
      <c r="H71" s="59" t="s">
        <v>20</v>
      </c>
      <c r="I71" s="59">
        <v>1500</v>
      </c>
      <c r="J71" s="91"/>
      <c r="K71" s="91"/>
    </row>
    <row r="72" spans="1:11" ht="12.75">
      <c r="A72" s="92" t="s">
        <v>280</v>
      </c>
      <c r="B72" s="61" t="s">
        <v>20</v>
      </c>
      <c r="C72" s="59">
        <v>2290</v>
      </c>
      <c r="D72" s="61" t="s">
        <v>20</v>
      </c>
      <c r="E72" s="61">
        <v>2290</v>
      </c>
      <c r="F72" s="61" t="s">
        <v>20</v>
      </c>
      <c r="G72" s="59">
        <v>45000</v>
      </c>
      <c r="H72" s="61" t="s">
        <v>20</v>
      </c>
      <c r="I72" s="59">
        <v>103050</v>
      </c>
      <c r="J72" s="91"/>
      <c r="K72" s="91"/>
    </row>
    <row r="73" spans="1:11" ht="12.75">
      <c r="A73" s="92" t="s">
        <v>281</v>
      </c>
      <c r="B73" s="59">
        <v>1</v>
      </c>
      <c r="C73" s="59">
        <v>79</v>
      </c>
      <c r="D73" s="61" t="s">
        <v>20</v>
      </c>
      <c r="E73" s="61">
        <v>80</v>
      </c>
      <c r="F73" s="59">
        <v>8000</v>
      </c>
      <c r="G73" s="59">
        <v>25000</v>
      </c>
      <c r="H73" s="61" t="s">
        <v>20</v>
      </c>
      <c r="I73" s="59">
        <v>1983</v>
      </c>
      <c r="J73" s="91"/>
      <c r="K73" s="91"/>
    </row>
    <row r="74" spans="1:11" ht="12.75">
      <c r="A74" s="92" t="s">
        <v>282</v>
      </c>
      <c r="B74" s="61" t="s">
        <v>20</v>
      </c>
      <c r="C74" s="59">
        <v>400</v>
      </c>
      <c r="D74" s="61" t="s">
        <v>20</v>
      </c>
      <c r="E74" s="61">
        <v>400</v>
      </c>
      <c r="F74" s="61" t="s">
        <v>20</v>
      </c>
      <c r="G74" s="59">
        <v>20000</v>
      </c>
      <c r="H74" s="61" t="s">
        <v>20</v>
      </c>
      <c r="I74" s="59">
        <v>8000</v>
      </c>
      <c r="J74" s="91"/>
      <c r="K74" s="91"/>
    </row>
    <row r="75" spans="1:11" ht="12.75">
      <c r="A75" s="92" t="s">
        <v>283</v>
      </c>
      <c r="B75" s="59">
        <v>10</v>
      </c>
      <c r="C75" s="59">
        <v>45</v>
      </c>
      <c r="D75" s="61" t="s">
        <v>20</v>
      </c>
      <c r="E75" s="61">
        <v>55</v>
      </c>
      <c r="F75" s="59">
        <v>6000</v>
      </c>
      <c r="G75" s="59">
        <v>20000</v>
      </c>
      <c r="H75" s="61" t="s">
        <v>20</v>
      </c>
      <c r="I75" s="59">
        <v>960</v>
      </c>
      <c r="J75" s="91"/>
      <c r="K75" s="91"/>
    </row>
    <row r="76" spans="1:11" ht="12.75">
      <c r="A76" s="92" t="s">
        <v>284</v>
      </c>
      <c r="B76" s="59">
        <v>10</v>
      </c>
      <c r="C76" s="59">
        <v>64</v>
      </c>
      <c r="D76" s="61" t="s">
        <v>20</v>
      </c>
      <c r="E76" s="61">
        <v>74</v>
      </c>
      <c r="F76" s="59">
        <v>5000</v>
      </c>
      <c r="G76" s="59">
        <v>18700</v>
      </c>
      <c r="H76" s="61" t="s">
        <v>20</v>
      </c>
      <c r="I76" s="59">
        <v>1247</v>
      </c>
      <c r="J76" s="91"/>
      <c r="K76" s="91"/>
    </row>
    <row r="77" spans="1:11" ht="12.75">
      <c r="A77" s="92" t="s">
        <v>285</v>
      </c>
      <c r="B77" s="61" t="s">
        <v>20</v>
      </c>
      <c r="C77" s="59">
        <v>216</v>
      </c>
      <c r="D77" s="61" t="s">
        <v>20</v>
      </c>
      <c r="E77" s="61">
        <v>216</v>
      </c>
      <c r="F77" s="61" t="s">
        <v>20</v>
      </c>
      <c r="G77" s="59">
        <v>30000</v>
      </c>
      <c r="H77" s="61" t="s">
        <v>20</v>
      </c>
      <c r="I77" s="59">
        <v>6480</v>
      </c>
      <c r="J77" s="91"/>
      <c r="K77" s="91"/>
    </row>
    <row r="78" spans="1:11" ht="12.75">
      <c r="A78" s="92" t="s">
        <v>286</v>
      </c>
      <c r="B78" s="95">
        <v>5</v>
      </c>
      <c r="C78" s="59">
        <v>79</v>
      </c>
      <c r="D78" s="61" t="s">
        <v>20</v>
      </c>
      <c r="E78" s="61">
        <v>84</v>
      </c>
      <c r="F78" s="95">
        <v>6250</v>
      </c>
      <c r="G78" s="59">
        <v>28500</v>
      </c>
      <c r="H78" s="61" t="s">
        <v>20</v>
      </c>
      <c r="I78" s="59">
        <v>2283</v>
      </c>
      <c r="J78" s="91"/>
      <c r="K78" s="91"/>
    </row>
    <row r="79" spans="1:11" ht="12.75">
      <c r="A79" s="93" t="s">
        <v>343</v>
      </c>
      <c r="B79" s="60">
        <v>26</v>
      </c>
      <c r="C79" s="60">
        <f>SUM(C71:C78)</f>
        <v>3233</v>
      </c>
      <c r="D79" s="60" t="s">
        <v>20</v>
      </c>
      <c r="E79" s="60">
        <f>SUM(E71:E78)</f>
        <v>3259</v>
      </c>
      <c r="F79" s="58">
        <v>5740</v>
      </c>
      <c r="G79" s="60">
        <f>((G71*C71)+(G72*C72)+(G73*C73)+(G74*C74)+(G75*C75)+(G76*C76)+(G77*C77)+(G78*C78))/C79</f>
        <v>38773.059078255494</v>
      </c>
      <c r="H79" s="58" t="s">
        <v>20</v>
      </c>
      <c r="I79" s="60">
        <f>SUM(I71:I78)</f>
        <v>125503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61" t="s">
        <v>20</v>
      </c>
      <c r="C81" s="59">
        <v>42</v>
      </c>
      <c r="D81" s="61" t="s">
        <v>20</v>
      </c>
      <c r="E81" s="61">
        <v>42</v>
      </c>
      <c r="F81" s="61" t="s">
        <v>20</v>
      </c>
      <c r="G81" s="59">
        <v>20000</v>
      </c>
      <c r="H81" s="61" t="s">
        <v>20</v>
      </c>
      <c r="I81" s="59">
        <v>840</v>
      </c>
      <c r="J81" s="91"/>
      <c r="K81" s="91"/>
    </row>
    <row r="82" spans="1:11" ht="12.75">
      <c r="A82" s="92" t="s">
        <v>288</v>
      </c>
      <c r="B82" s="59" t="s">
        <v>20</v>
      </c>
      <c r="C82" s="59">
        <v>54</v>
      </c>
      <c r="D82" s="61" t="s">
        <v>20</v>
      </c>
      <c r="E82" s="61">
        <v>54</v>
      </c>
      <c r="F82" s="59" t="s">
        <v>20</v>
      </c>
      <c r="G82" s="59">
        <v>20000</v>
      </c>
      <c r="H82" s="61" t="s">
        <v>20</v>
      </c>
      <c r="I82" s="59">
        <v>1080</v>
      </c>
      <c r="J82" s="91"/>
      <c r="K82" s="91"/>
    </row>
    <row r="83" spans="1:11" ht="12.75">
      <c r="A83" s="93" t="s">
        <v>289</v>
      </c>
      <c r="B83" s="58" t="s">
        <v>20</v>
      </c>
      <c r="C83" s="58">
        <v>96</v>
      </c>
      <c r="D83" s="60" t="s">
        <v>20</v>
      </c>
      <c r="E83" s="60">
        <v>96</v>
      </c>
      <c r="F83" s="58" t="s">
        <v>20</v>
      </c>
      <c r="G83" s="58">
        <v>20000</v>
      </c>
      <c r="H83" s="60" t="s">
        <v>20</v>
      </c>
      <c r="I83" s="58">
        <v>1920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f>SUM(B12:B16,B21:B25,B30,B36:B38,B49:B51,B58,B63:B65,B69,B79,B83)</f>
        <v>192</v>
      </c>
      <c r="C85" s="98">
        <f>SUM(C12:C16,C21:C25,C30,C36:C38,C49:C51,C58,C63:C65,C69,C79,C83)</f>
        <v>24692</v>
      </c>
      <c r="D85" s="98" t="s">
        <v>20</v>
      </c>
      <c r="E85" s="98">
        <f>SUM(E12:E16,E21:E25,E30,E36:E38,E49:E51,E58,E63:E65,E69,E79,E83)</f>
        <v>24884</v>
      </c>
      <c r="F85" s="99">
        <v>14724</v>
      </c>
      <c r="G85" s="126">
        <f>((G12*C12)+(G16*C16)+(G21*C21)+(G23*C23)+(G25*C25)+(G30*C30)+(G36*C36)+(G38*C38)+(G49*C49)+(G51*C51)+(G58*C58)+(G63*C63)+(G65*C65)+(G69*E69)+(G79*C79)+(G83*C83))/C85</f>
        <v>20358.848007451805</v>
      </c>
      <c r="H85" s="99" t="s">
        <v>20</v>
      </c>
      <c r="I85" s="98">
        <f>SUM(I12:I16,I21:I25,I30,I36:I38,I49:I51,I58,I63:I65,I69,I79,I83)</f>
        <v>505533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55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41.7</v>
      </c>
      <c r="C9" s="105">
        <v>59.6</v>
      </c>
      <c r="D9" s="105">
        <v>248.6</v>
      </c>
      <c r="E9" s="107">
        <v>46.2238409481567</v>
      </c>
      <c r="F9" s="108">
        <v>121891.26489007488</v>
      </c>
      <c r="G9" s="106">
        <v>445</v>
      </c>
      <c r="H9" s="106">
        <v>34135</v>
      </c>
    </row>
    <row r="10" spans="1:8" ht="12.75">
      <c r="A10" s="71">
        <v>1986</v>
      </c>
      <c r="B10" s="109">
        <v>39.9</v>
      </c>
      <c r="C10" s="109">
        <v>59.6</v>
      </c>
      <c r="D10" s="109">
        <v>237.8</v>
      </c>
      <c r="E10" s="111">
        <v>102.44852331325954</v>
      </c>
      <c r="F10" s="112">
        <v>263802.24297717353</v>
      </c>
      <c r="G10" s="110">
        <v>11</v>
      </c>
      <c r="H10" s="110">
        <v>1443</v>
      </c>
    </row>
    <row r="11" spans="1:8" ht="12.75">
      <c r="A11" s="71">
        <v>1987</v>
      </c>
      <c r="B11" s="109">
        <v>42.5</v>
      </c>
      <c r="C11" s="109">
        <v>56.1</v>
      </c>
      <c r="D11" s="109">
        <v>238.4</v>
      </c>
      <c r="E11" s="111">
        <v>82.02012188525477</v>
      </c>
      <c r="F11" s="112">
        <v>228919.50043873882</v>
      </c>
      <c r="G11" s="110">
        <v>304</v>
      </c>
      <c r="H11" s="110">
        <v>4400</v>
      </c>
    </row>
    <row r="12" spans="1:8" ht="12.75">
      <c r="A12" s="71">
        <v>1988</v>
      </c>
      <c r="B12" s="109">
        <v>41.6</v>
      </c>
      <c r="C12" s="109">
        <v>61.4</v>
      </c>
      <c r="D12" s="109">
        <v>255.5</v>
      </c>
      <c r="E12" s="111">
        <v>58.586659935331106</v>
      </c>
      <c r="F12" s="112">
        <v>149688.0747178248</v>
      </c>
      <c r="G12" s="110">
        <v>168</v>
      </c>
      <c r="H12" s="110">
        <v>7137</v>
      </c>
    </row>
    <row r="13" spans="1:8" ht="12.75">
      <c r="A13" s="71">
        <v>1989</v>
      </c>
      <c r="B13" s="109">
        <v>38.8</v>
      </c>
      <c r="C13" s="109">
        <v>60.27711185007605</v>
      </c>
      <c r="D13" s="109">
        <v>233.8</v>
      </c>
      <c r="E13" s="111">
        <v>61.77803420960899</v>
      </c>
      <c r="F13" s="112">
        <v>144437.04398206578</v>
      </c>
      <c r="G13" s="110">
        <v>484</v>
      </c>
      <c r="H13" s="110">
        <v>5506</v>
      </c>
    </row>
    <row r="14" spans="1:8" ht="12.75">
      <c r="A14" s="71">
        <v>1990</v>
      </c>
      <c r="B14" s="109">
        <v>34.9</v>
      </c>
      <c r="C14" s="109">
        <v>61.0888252148997</v>
      </c>
      <c r="D14" s="109">
        <v>213.2</v>
      </c>
      <c r="E14" s="111">
        <v>108.61490750423714</v>
      </c>
      <c r="F14" s="112">
        <v>231566.98279903358</v>
      </c>
      <c r="G14" s="110">
        <v>2424</v>
      </c>
      <c r="H14" s="110">
        <v>6027</v>
      </c>
    </row>
    <row r="15" spans="1:8" ht="12.75">
      <c r="A15" s="71">
        <v>1991</v>
      </c>
      <c r="B15" s="109">
        <v>34.7</v>
      </c>
      <c r="C15" s="109">
        <v>72.507204610951</v>
      </c>
      <c r="D15" s="109">
        <v>251.6</v>
      </c>
      <c r="E15" s="111">
        <v>99.60573605952423</v>
      </c>
      <c r="F15" s="112">
        <v>250608.03192576297</v>
      </c>
      <c r="G15" s="110">
        <v>3627</v>
      </c>
      <c r="H15" s="110">
        <v>6128</v>
      </c>
    </row>
    <row r="16" spans="1:8" ht="12.75">
      <c r="A16" s="113">
        <v>1992</v>
      </c>
      <c r="B16" s="114">
        <v>34.1</v>
      </c>
      <c r="C16" s="114">
        <v>66.61863536316947</v>
      </c>
      <c r="D16" s="114">
        <v>227</v>
      </c>
      <c r="E16" s="116">
        <v>104.5400454365151</v>
      </c>
      <c r="F16" s="117">
        <v>237305.90314088922</v>
      </c>
      <c r="G16" s="115">
        <v>4865</v>
      </c>
      <c r="H16" s="110">
        <v>6792</v>
      </c>
    </row>
    <row r="17" spans="1:8" ht="12.75">
      <c r="A17" s="113">
        <v>1993</v>
      </c>
      <c r="B17" s="114">
        <v>30.5</v>
      </c>
      <c r="C17" s="114">
        <v>67.63934426229508</v>
      </c>
      <c r="D17" s="114">
        <v>206.3</v>
      </c>
      <c r="E17" s="116">
        <v>104.2215090211917</v>
      </c>
      <c r="F17" s="117">
        <v>215008.97311071845</v>
      </c>
      <c r="G17" s="115">
        <v>13731</v>
      </c>
      <c r="H17" s="110">
        <v>19000</v>
      </c>
    </row>
    <row r="18" spans="1:8" ht="12.75">
      <c r="A18" s="113">
        <v>1994</v>
      </c>
      <c r="B18" s="114">
        <v>30.294</v>
      </c>
      <c r="C18" s="114">
        <v>69.55667789001123</v>
      </c>
      <c r="D18" s="114">
        <v>210.715</v>
      </c>
      <c r="E18" s="116">
        <v>100.78972990516029</v>
      </c>
      <c r="F18" s="117">
        <v>212379.0793696585</v>
      </c>
      <c r="G18" s="115">
        <v>5041</v>
      </c>
      <c r="H18" s="110">
        <v>19887</v>
      </c>
    </row>
    <row r="19" spans="1:8" ht="12.75">
      <c r="A19" s="113">
        <v>1995</v>
      </c>
      <c r="B19" s="114">
        <v>26.592</v>
      </c>
      <c r="C19" s="114">
        <v>65.27752707581229</v>
      </c>
      <c r="D19" s="114">
        <v>173.586</v>
      </c>
      <c r="E19" s="116">
        <v>99.43745267029678</v>
      </c>
      <c r="F19" s="117">
        <v>172609.49659226136</v>
      </c>
      <c r="G19" s="115">
        <v>4165</v>
      </c>
      <c r="H19" s="110">
        <v>27513</v>
      </c>
    </row>
    <row r="20" spans="1:8" ht="12.75">
      <c r="A20" s="113">
        <v>1996</v>
      </c>
      <c r="B20" s="118">
        <v>26.2</v>
      </c>
      <c r="C20" s="114">
        <v>81.25954198473282</v>
      </c>
      <c r="D20" s="118">
        <v>212.9</v>
      </c>
      <c r="E20" s="119">
        <v>98.33760051927447</v>
      </c>
      <c r="F20" s="115">
        <v>209360.75150553533</v>
      </c>
      <c r="G20" s="115">
        <v>8552</v>
      </c>
      <c r="H20" s="110">
        <v>32807</v>
      </c>
    </row>
    <row r="21" spans="1:8" ht="12.75">
      <c r="A21" s="113">
        <v>1997</v>
      </c>
      <c r="B21" s="118">
        <v>25.9</v>
      </c>
      <c r="C21" s="114">
        <v>78.80308880308881</v>
      </c>
      <c r="D21" s="118">
        <v>204.1</v>
      </c>
      <c r="E21" s="119">
        <v>90.21191686800573</v>
      </c>
      <c r="F21" s="115">
        <v>184122.52232759967</v>
      </c>
      <c r="G21" s="115">
        <v>10153</v>
      </c>
      <c r="H21" s="110">
        <v>45573</v>
      </c>
    </row>
    <row r="22" spans="1:8" ht="12.75">
      <c r="A22" s="113">
        <v>1998</v>
      </c>
      <c r="B22" s="118">
        <v>23.2</v>
      </c>
      <c r="C22" s="114">
        <v>73.10344827586208</v>
      </c>
      <c r="D22" s="118">
        <v>169.6</v>
      </c>
      <c r="E22" s="119">
        <v>110.658348659142</v>
      </c>
      <c r="F22" s="115">
        <v>187676.55932590482</v>
      </c>
      <c r="G22" s="115">
        <v>16152</v>
      </c>
      <c r="H22" s="110">
        <v>50418</v>
      </c>
    </row>
    <row r="23" spans="1:8" ht="12.75">
      <c r="A23" s="113">
        <v>1999</v>
      </c>
      <c r="B23" s="118">
        <v>23.9</v>
      </c>
      <c r="C23" s="114">
        <f>D23/B23*10</f>
        <v>74.51882845188285</v>
      </c>
      <c r="D23" s="118">
        <v>178.1</v>
      </c>
      <c r="E23" s="119">
        <v>91.19757671919514</v>
      </c>
      <c r="F23" s="115">
        <f>D23*E23*10</f>
        <v>162422.88413688654</v>
      </c>
      <c r="G23" s="115">
        <v>9213</v>
      </c>
      <c r="H23" s="110">
        <v>59012</v>
      </c>
    </row>
    <row r="24" spans="1:8" ht="12.75">
      <c r="A24" s="113">
        <v>2000</v>
      </c>
      <c r="B24" s="118">
        <v>22.7</v>
      </c>
      <c r="C24" s="114">
        <f>D24/B24*10</f>
        <v>71.71806167400882</v>
      </c>
      <c r="D24" s="118">
        <v>162.8</v>
      </c>
      <c r="E24" s="119">
        <v>84.88694962316542</v>
      </c>
      <c r="F24" s="115">
        <f>D24*E24*10</f>
        <v>138195.9539865133</v>
      </c>
      <c r="G24" s="115">
        <v>10528.784</v>
      </c>
      <c r="H24" s="110">
        <v>69489.273</v>
      </c>
    </row>
    <row r="25" spans="1:8" ht="12.75">
      <c r="A25" s="113">
        <v>2001</v>
      </c>
      <c r="B25" s="118">
        <v>24.038</v>
      </c>
      <c r="C25" s="114">
        <f>D25/B25*10</f>
        <v>72.86005491305433</v>
      </c>
      <c r="D25" s="118">
        <v>175.141</v>
      </c>
      <c r="E25" s="119">
        <v>101.79</v>
      </c>
      <c r="F25" s="115">
        <f>D25*E25*10</f>
        <v>178276.0239</v>
      </c>
      <c r="G25" s="115">
        <v>11017.611</v>
      </c>
      <c r="H25" s="110">
        <v>62154.185</v>
      </c>
    </row>
    <row r="26" spans="1:8" ht="13.5" thickBot="1">
      <c r="A26" s="73" t="s">
        <v>22</v>
      </c>
      <c r="B26" s="120">
        <v>22.7</v>
      </c>
      <c r="C26" s="181">
        <f>D26/B26*10</f>
        <v>77.97356828193833</v>
      </c>
      <c r="D26" s="120">
        <v>177</v>
      </c>
      <c r="E26" s="122">
        <v>121.43</v>
      </c>
      <c r="F26" s="121">
        <f>D26*E26*10</f>
        <v>214931.1</v>
      </c>
      <c r="G26" s="121"/>
      <c r="H26" s="123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31">
    <pageSetUpPr fitToPage="1"/>
  </sheetPr>
  <dimension ref="A1:J8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64" customWidth="1"/>
    <col min="2" max="5" width="20.7109375" style="64" customWidth="1"/>
    <col min="6" max="16384" width="11.421875" style="64" customWidth="1"/>
  </cols>
  <sheetData>
    <row r="1" spans="1:5" s="77" customFormat="1" ht="18">
      <c r="A1" s="321" t="s">
        <v>0</v>
      </c>
      <c r="B1" s="321"/>
      <c r="C1" s="321"/>
      <c r="D1" s="321"/>
      <c r="E1" s="321"/>
    </row>
    <row r="2" s="78" customFormat="1" ht="15">
      <c r="A2" s="1"/>
    </row>
    <row r="3" spans="1:5" s="78" customFormat="1" ht="15">
      <c r="A3" s="322" t="s">
        <v>357</v>
      </c>
      <c r="B3" s="322"/>
      <c r="C3" s="322"/>
      <c r="D3" s="322"/>
      <c r="E3" s="322"/>
    </row>
    <row r="4" spans="1:5" s="78" customFormat="1" ht="15">
      <c r="A4" s="283"/>
      <c r="B4" s="283"/>
      <c r="C4" s="283"/>
      <c r="D4" s="283"/>
      <c r="E4" s="283"/>
    </row>
    <row r="5" spans="1:5" ht="12.75">
      <c r="A5" s="310" t="s">
        <v>230</v>
      </c>
      <c r="B5" s="325" t="s">
        <v>231</v>
      </c>
      <c r="C5" s="326"/>
      <c r="D5" s="326"/>
      <c r="E5" s="326"/>
    </row>
    <row r="6" spans="1:5" ht="12.75">
      <c r="A6" s="67" t="s">
        <v>232</v>
      </c>
      <c r="B6" s="68"/>
      <c r="C6" s="325" t="s">
        <v>161</v>
      </c>
      <c r="D6" s="327"/>
      <c r="E6" s="67"/>
    </row>
    <row r="7" spans="1:5" ht="13.5" thickBot="1">
      <c r="A7" s="67"/>
      <c r="B7" s="286" t="s">
        <v>162</v>
      </c>
      <c r="C7" s="84" t="s">
        <v>233</v>
      </c>
      <c r="D7" s="287" t="s">
        <v>164</v>
      </c>
      <c r="E7" s="87" t="s">
        <v>165</v>
      </c>
    </row>
    <row r="8" spans="1:10" ht="12.75">
      <c r="A8" s="88" t="s">
        <v>234</v>
      </c>
      <c r="B8" s="90">
        <v>1845</v>
      </c>
      <c r="C8" s="90">
        <v>295</v>
      </c>
      <c r="D8" s="90">
        <v>79</v>
      </c>
      <c r="E8" s="61">
        <f>SUM(B8:D8)</f>
        <v>2219</v>
      </c>
      <c r="G8" s="91"/>
      <c r="H8" s="91"/>
      <c r="I8" s="91"/>
      <c r="J8" s="156"/>
    </row>
    <row r="9" spans="1:10" ht="12.75">
      <c r="A9" s="92" t="s">
        <v>235</v>
      </c>
      <c r="B9" s="61">
        <v>2750</v>
      </c>
      <c r="C9" s="61">
        <v>458</v>
      </c>
      <c r="D9" s="61">
        <v>10</v>
      </c>
      <c r="E9" s="61">
        <f>SUM(B9:D9)</f>
        <v>3218</v>
      </c>
      <c r="G9" s="91"/>
      <c r="H9" s="91"/>
      <c r="I9" s="91"/>
      <c r="J9" s="156"/>
    </row>
    <row r="10" spans="1:10" ht="12.75">
      <c r="A10" s="92" t="s">
        <v>236</v>
      </c>
      <c r="B10" s="61">
        <v>781</v>
      </c>
      <c r="C10" s="61">
        <v>1096</v>
      </c>
      <c r="D10" s="61">
        <v>45</v>
      </c>
      <c r="E10" s="61">
        <f>SUM(B10:D10)</f>
        <v>1922</v>
      </c>
      <c r="G10" s="91"/>
      <c r="H10" s="91"/>
      <c r="I10" s="91"/>
      <c r="J10" s="156"/>
    </row>
    <row r="11" spans="1:10" ht="12.75">
      <c r="A11" s="92" t="s">
        <v>237</v>
      </c>
      <c r="B11" s="61">
        <v>241</v>
      </c>
      <c r="C11" s="61">
        <v>1987</v>
      </c>
      <c r="D11" s="61">
        <v>458</v>
      </c>
      <c r="E11" s="61">
        <f>SUM(B11:D11)</f>
        <v>2686</v>
      </c>
      <c r="G11" s="91"/>
      <c r="H11" s="91"/>
      <c r="I11" s="91"/>
      <c r="J11" s="156"/>
    </row>
    <row r="12" spans="1:10" ht="12.75">
      <c r="A12" s="93" t="s">
        <v>238</v>
      </c>
      <c r="B12" s="60">
        <v>5617</v>
      </c>
      <c r="C12" s="60">
        <v>3836</v>
      </c>
      <c r="D12" s="60">
        <v>592</v>
      </c>
      <c r="E12" s="60">
        <f>SUM(E8:E11)</f>
        <v>10045</v>
      </c>
      <c r="G12" s="91"/>
      <c r="H12" s="91"/>
      <c r="I12" s="91"/>
      <c r="J12" s="156"/>
    </row>
    <row r="13" spans="1:10" ht="12.75">
      <c r="A13" s="92"/>
      <c r="B13" s="61"/>
      <c r="C13" s="61"/>
      <c r="D13" s="61"/>
      <c r="E13" s="61"/>
      <c r="G13" s="91"/>
      <c r="H13" s="91"/>
      <c r="I13" s="91"/>
      <c r="J13" s="156"/>
    </row>
    <row r="14" spans="1:10" ht="12.75">
      <c r="A14" s="93" t="s">
        <v>239</v>
      </c>
      <c r="B14" s="60">
        <v>751</v>
      </c>
      <c r="C14" s="60">
        <v>190</v>
      </c>
      <c r="D14" s="60">
        <v>70</v>
      </c>
      <c r="E14" s="60">
        <f>SUM(B14:D14)</f>
        <v>1011</v>
      </c>
      <c r="G14" s="91"/>
      <c r="H14" s="91"/>
      <c r="I14" s="91"/>
      <c r="J14" s="156"/>
    </row>
    <row r="15" spans="1:10" ht="12.75">
      <c r="A15" s="92"/>
      <c r="B15" s="61"/>
      <c r="C15" s="61"/>
      <c r="D15" s="61"/>
      <c r="E15" s="61"/>
      <c r="G15" s="91"/>
      <c r="H15" s="91"/>
      <c r="I15" s="91"/>
      <c r="J15" s="156"/>
    </row>
    <row r="16" spans="1:10" ht="12.75">
      <c r="A16" s="93" t="s">
        <v>240</v>
      </c>
      <c r="B16" s="60">
        <v>676</v>
      </c>
      <c r="C16" s="60">
        <v>24</v>
      </c>
      <c r="D16" s="60">
        <v>40</v>
      </c>
      <c r="E16" s="60">
        <f>SUM(B16:D16)</f>
        <v>740</v>
      </c>
      <c r="G16" s="91"/>
      <c r="H16" s="91"/>
      <c r="I16" s="91"/>
      <c r="J16" s="156"/>
    </row>
    <row r="17" spans="1:10" ht="12.75">
      <c r="A17" s="92"/>
      <c r="B17" s="61"/>
      <c r="C17" s="61"/>
      <c r="D17" s="61"/>
      <c r="E17" s="61"/>
      <c r="G17" s="91"/>
      <c r="H17" s="91"/>
      <c r="I17" s="91"/>
      <c r="J17" s="156"/>
    </row>
    <row r="18" spans="1:10" ht="12.75">
      <c r="A18" s="92" t="s">
        <v>241</v>
      </c>
      <c r="B18" s="61">
        <v>26</v>
      </c>
      <c r="C18" s="61">
        <v>1007</v>
      </c>
      <c r="D18" s="61">
        <v>53</v>
      </c>
      <c r="E18" s="61">
        <f>SUM(B18:D18)</f>
        <v>1086</v>
      </c>
      <c r="G18" s="91"/>
      <c r="H18" s="91"/>
      <c r="I18" s="91"/>
      <c r="J18" s="156"/>
    </row>
    <row r="19" spans="1:10" ht="12.75">
      <c r="A19" s="92" t="s">
        <v>242</v>
      </c>
      <c r="B19" s="61">
        <v>362</v>
      </c>
      <c r="C19" s="61">
        <v>145</v>
      </c>
      <c r="D19" s="61">
        <v>67</v>
      </c>
      <c r="E19" s="61">
        <f>SUM(B19:D19)</f>
        <v>574</v>
      </c>
      <c r="G19" s="91"/>
      <c r="H19" s="91"/>
      <c r="I19" s="91"/>
      <c r="J19" s="156"/>
    </row>
    <row r="20" spans="1:10" ht="12.75">
      <c r="A20" s="92" t="s">
        <v>243</v>
      </c>
      <c r="B20" s="61">
        <v>756</v>
      </c>
      <c r="C20" s="61">
        <v>402</v>
      </c>
      <c r="D20" s="61">
        <v>122</v>
      </c>
      <c r="E20" s="61">
        <f>SUM(B20:D20)</f>
        <v>1280</v>
      </c>
      <c r="G20" s="91"/>
      <c r="H20" s="91"/>
      <c r="I20" s="91"/>
      <c r="J20" s="156"/>
    </row>
    <row r="21" spans="1:10" ht="12.75">
      <c r="A21" s="93" t="s">
        <v>340</v>
      </c>
      <c r="B21" s="60">
        <v>1144</v>
      </c>
      <c r="C21" s="60">
        <v>1554</v>
      </c>
      <c r="D21" s="60">
        <v>242</v>
      </c>
      <c r="E21" s="60">
        <f>SUM(E18:E20)</f>
        <v>2940</v>
      </c>
      <c r="G21" s="91"/>
      <c r="H21" s="91"/>
      <c r="I21" s="91"/>
      <c r="J21" s="156"/>
    </row>
    <row r="22" spans="1:10" ht="12.75">
      <c r="A22" s="92"/>
      <c r="B22" s="61"/>
      <c r="C22" s="61"/>
      <c r="D22" s="61"/>
      <c r="E22" s="61"/>
      <c r="G22" s="91"/>
      <c r="H22" s="91"/>
      <c r="I22" s="91"/>
      <c r="J22" s="156"/>
    </row>
    <row r="23" spans="1:10" ht="12.75">
      <c r="A23" s="93" t="s">
        <v>244</v>
      </c>
      <c r="B23" s="60">
        <v>2012</v>
      </c>
      <c r="C23" s="60">
        <v>17024</v>
      </c>
      <c r="D23" s="60">
        <v>280</v>
      </c>
      <c r="E23" s="60">
        <f>SUM(B23:D23)</f>
        <v>19316</v>
      </c>
      <c r="G23" s="91"/>
      <c r="H23" s="91"/>
      <c r="I23" s="91"/>
      <c r="J23" s="156"/>
    </row>
    <row r="24" spans="1:10" ht="12.75">
      <c r="A24" s="92"/>
      <c r="B24" s="61"/>
      <c r="C24" s="61"/>
      <c r="D24" s="61"/>
      <c r="E24" s="61"/>
      <c r="G24" s="91"/>
      <c r="H24" s="91"/>
      <c r="I24" s="91"/>
      <c r="J24" s="156"/>
    </row>
    <row r="25" spans="1:10" ht="12.75">
      <c r="A25" s="93" t="s">
        <v>245</v>
      </c>
      <c r="B25" s="60">
        <v>63</v>
      </c>
      <c r="C25" s="60">
        <v>9898</v>
      </c>
      <c r="D25" s="60">
        <v>137</v>
      </c>
      <c r="E25" s="60">
        <f>SUM(B25:D25)</f>
        <v>10098</v>
      </c>
      <c r="G25" s="91"/>
      <c r="H25" s="91"/>
      <c r="I25" s="91"/>
      <c r="J25" s="156"/>
    </row>
    <row r="26" spans="1:10" ht="12.75">
      <c r="A26" s="92"/>
      <c r="B26" s="61"/>
      <c r="C26" s="61"/>
      <c r="D26" s="61"/>
      <c r="E26" s="61"/>
      <c r="G26" s="91"/>
      <c r="H26" s="91"/>
      <c r="I26" s="91"/>
      <c r="J26" s="156"/>
    </row>
    <row r="27" spans="1:10" ht="12.75">
      <c r="A27" s="92" t="s">
        <v>246</v>
      </c>
      <c r="B27" s="59" t="s">
        <v>20</v>
      </c>
      <c r="C27" s="61">
        <v>1247</v>
      </c>
      <c r="D27" s="59" t="s">
        <v>20</v>
      </c>
      <c r="E27" s="61">
        <f>SUM(B27:D27)</f>
        <v>1247</v>
      </c>
      <c r="G27" s="91"/>
      <c r="H27" s="91"/>
      <c r="I27" s="91"/>
      <c r="J27" s="156"/>
    </row>
    <row r="28" spans="1:10" ht="12.75">
      <c r="A28" s="92" t="s">
        <v>247</v>
      </c>
      <c r="B28" s="61">
        <v>81</v>
      </c>
      <c r="C28" s="61">
        <v>583</v>
      </c>
      <c r="D28" s="59" t="s">
        <v>20</v>
      </c>
      <c r="E28" s="61">
        <f>SUM(B28:D28)</f>
        <v>664</v>
      </c>
      <c r="G28" s="91"/>
      <c r="H28" s="91"/>
      <c r="I28" s="91"/>
      <c r="J28" s="156"/>
    </row>
    <row r="29" spans="1:10" ht="12.75">
      <c r="A29" s="92" t="s">
        <v>248</v>
      </c>
      <c r="B29" s="61">
        <v>11</v>
      </c>
      <c r="C29" s="61">
        <v>7277</v>
      </c>
      <c r="D29" s="61">
        <v>48</v>
      </c>
      <c r="E29" s="61">
        <f>SUM(B29:D29)</f>
        <v>7336</v>
      </c>
      <c r="G29" s="91"/>
      <c r="H29" s="91"/>
      <c r="I29" s="91"/>
      <c r="J29" s="156"/>
    </row>
    <row r="30" spans="1:10" ht="12.75">
      <c r="A30" s="93" t="s">
        <v>341</v>
      </c>
      <c r="B30" s="60">
        <v>92</v>
      </c>
      <c r="C30" s="60">
        <v>9107</v>
      </c>
      <c r="D30" s="60">
        <v>48</v>
      </c>
      <c r="E30" s="60">
        <f>SUM(E27:E29)</f>
        <v>9247</v>
      </c>
      <c r="G30" s="91"/>
      <c r="H30" s="91"/>
      <c r="I30" s="91"/>
      <c r="J30" s="156"/>
    </row>
    <row r="31" spans="1:10" ht="12.75">
      <c r="A31" s="92"/>
      <c r="B31" s="61"/>
      <c r="C31" s="61"/>
      <c r="D31" s="61"/>
      <c r="E31" s="61"/>
      <c r="G31" s="91"/>
      <c r="H31" s="91"/>
      <c r="I31" s="91"/>
      <c r="J31" s="156"/>
    </row>
    <row r="32" spans="1:10" ht="12.75">
      <c r="A32" s="92" t="s">
        <v>249</v>
      </c>
      <c r="B32" s="61">
        <v>592</v>
      </c>
      <c r="C32" s="61">
        <v>6456</v>
      </c>
      <c r="D32" s="61">
        <v>747</v>
      </c>
      <c r="E32" s="61">
        <f>SUM(B32:D32)</f>
        <v>7795</v>
      </c>
      <c r="G32" s="91"/>
      <c r="H32" s="91"/>
      <c r="I32" s="91"/>
      <c r="J32" s="156"/>
    </row>
    <row r="33" spans="1:10" ht="12.75">
      <c r="A33" s="92" t="s">
        <v>250</v>
      </c>
      <c r="B33" s="61">
        <v>128</v>
      </c>
      <c r="C33" s="61">
        <v>1107</v>
      </c>
      <c r="D33" s="61">
        <v>15</v>
      </c>
      <c r="E33" s="61">
        <f>SUM(B33:D33)</f>
        <v>1250</v>
      </c>
      <c r="G33" s="91"/>
      <c r="H33" s="91"/>
      <c r="I33" s="91"/>
      <c r="J33" s="156"/>
    </row>
    <row r="34" spans="1:10" ht="12.75">
      <c r="A34" s="92" t="s">
        <v>251</v>
      </c>
      <c r="B34" s="61">
        <v>20</v>
      </c>
      <c r="C34" s="61">
        <v>2441</v>
      </c>
      <c r="D34" s="61">
        <v>2</v>
      </c>
      <c r="E34" s="61">
        <f>SUM(B34:D34)</f>
        <v>2463</v>
      </c>
      <c r="G34" s="91"/>
      <c r="H34" s="91"/>
      <c r="I34" s="91"/>
      <c r="J34" s="156"/>
    </row>
    <row r="35" spans="1:10" ht="12.75">
      <c r="A35" s="92" t="s">
        <v>252</v>
      </c>
      <c r="B35" s="61">
        <v>272</v>
      </c>
      <c r="C35" s="61">
        <v>7805</v>
      </c>
      <c r="D35" s="61">
        <v>25</v>
      </c>
      <c r="E35" s="61">
        <f>SUM(B35:D35)</f>
        <v>8102</v>
      </c>
      <c r="G35" s="91"/>
      <c r="H35" s="91"/>
      <c r="I35" s="91"/>
      <c r="J35" s="156"/>
    </row>
    <row r="36" spans="1:10" ht="12.75">
      <c r="A36" s="93" t="s">
        <v>253</v>
      </c>
      <c r="B36" s="60">
        <v>1012</v>
      </c>
      <c r="C36" s="60">
        <v>17809</v>
      </c>
      <c r="D36" s="60">
        <v>789</v>
      </c>
      <c r="E36" s="60">
        <f>SUM(E32:E35)</f>
        <v>19610</v>
      </c>
      <c r="G36" s="91"/>
      <c r="H36" s="91"/>
      <c r="I36" s="91"/>
      <c r="J36" s="156"/>
    </row>
    <row r="37" spans="1:10" ht="12.75">
      <c r="A37" s="92"/>
      <c r="B37" s="61"/>
      <c r="C37" s="61"/>
      <c r="D37" s="61"/>
      <c r="E37" s="61"/>
      <c r="G37" s="91"/>
      <c r="H37" s="91"/>
      <c r="I37" s="91"/>
      <c r="J37" s="156"/>
    </row>
    <row r="38" spans="1:10" ht="12.75">
      <c r="A38" s="93" t="s">
        <v>254</v>
      </c>
      <c r="B38" s="60">
        <v>363</v>
      </c>
      <c r="C38" s="60">
        <v>5882</v>
      </c>
      <c r="D38" s="60">
        <v>1245</v>
      </c>
      <c r="E38" s="60">
        <f>SUM(B38:D38)</f>
        <v>7490</v>
      </c>
      <c r="G38" s="91"/>
      <c r="H38" s="91"/>
      <c r="I38" s="91"/>
      <c r="J38" s="156"/>
    </row>
    <row r="39" spans="1:10" ht="12.75">
      <c r="A39" s="92"/>
      <c r="B39" s="61"/>
      <c r="C39" s="61"/>
      <c r="D39" s="61"/>
      <c r="E39" s="61"/>
      <c r="G39" s="91"/>
      <c r="H39" s="91"/>
      <c r="I39" s="91"/>
      <c r="J39" s="156"/>
    </row>
    <row r="40" spans="1:10" ht="12.75">
      <c r="A40" s="92" t="s">
        <v>255</v>
      </c>
      <c r="B40" s="61">
        <v>17</v>
      </c>
      <c r="C40" s="61">
        <v>886</v>
      </c>
      <c r="D40" s="59" t="s">
        <v>20</v>
      </c>
      <c r="E40" s="61">
        <f aca="true" t="shared" si="0" ref="E40:E48">SUM(B40:D40)</f>
        <v>903</v>
      </c>
      <c r="G40" s="91"/>
      <c r="H40" s="91"/>
      <c r="I40" s="91"/>
      <c r="J40" s="156"/>
    </row>
    <row r="41" spans="1:10" ht="12.75">
      <c r="A41" s="92" t="s">
        <v>256</v>
      </c>
      <c r="B41" s="61">
        <v>122</v>
      </c>
      <c r="C41" s="61">
        <v>1096</v>
      </c>
      <c r="D41" s="61">
        <v>29</v>
      </c>
      <c r="E41" s="61">
        <f t="shared" si="0"/>
        <v>1247</v>
      </c>
      <c r="G41" s="91"/>
      <c r="H41" s="91"/>
      <c r="I41" s="91"/>
      <c r="J41" s="156"/>
    </row>
    <row r="42" spans="1:10" ht="12.75">
      <c r="A42" s="92" t="s">
        <v>257</v>
      </c>
      <c r="B42" s="61">
        <v>212</v>
      </c>
      <c r="C42" s="61">
        <v>2425</v>
      </c>
      <c r="D42" s="61">
        <v>23</v>
      </c>
      <c r="E42" s="61">
        <f t="shared" si="0"/>
        <v>2660</v>
      </c>
      <c r="G42" s="91"/>
      <c r="H42" s="91"/>
      <c r="I42" s="91"/>
      <c r="J42" s="156"/>
    </row>
    <row r="43" spans="1:10" ht="12.75">
      <c r="A43" s="92" t="s">
        <v>258</v>
      </c>
      <c r="B43" s="61">
        <v>42</v>
      </c>
      <c r="C43" s="61">
        <v>154</v>
      </c>
      <c r="D43" s="61">
        <v>15</v>
      </c>
      <c r="E43" s="61">
        <f t="shared" si="0"/>
        <v>211</v>
      </c>
      <c r="G43" s="91"/>
      <c r="H43" s="91"/>
      <c r="I43" s="91"/>
      <c r="J43" s="156"/>
    </row>
    <row r="44" spans="1:10" ht="12.75">
      <c r="A44" s="92" t="s">
        <v>259</v>
      </c>
      <c r="B44" s="61">
        <v>51</v>
      </c>
      <c r="C44" s="61">
        <v>326</v>
      </c>
      <c r="D44" s="61">
        <v>10</v>
      </c>
      <c r="E44" s="61">
        <f t="shared" si="0"/>
        <v>387</v>
      </c>
      <c r="G44" s="91"/>
      <c r="H44" s="91"/>
      <c r="I44" s="91"/>
      <c r="J44" s="156"/>
    </row>
    <row r="45" spans="1:10" ht="12.75">
      <c r="A45" s="92" t="s">
        <v>260</v>
      </c>
      <c r="B45" s="59" t="s">
        <v>20</v>
      </c>
      <c r="C45" s="61">
        <v>3822</v>
      </c>
      <c r="D45" s="61">
        <v>3</v>
      </c>
      <c r="E45" s="61">
        <f t="shared" si="0"/>
        <v>3825</v>
      </c>
      <c r="G45" s="91"/>
      <c r="H45" s="91"/>
      <c r="I45" s="91"/>
      <c r="J45" s="156"/>
    </row>
    <row r="46" spans="1:10" ht="12.75">
      <c r="A46" s="92" t="s">
        <v>261</v>
      </c>
      <c r="B46" s="61">
        <v>3</v>
      </c>
      <c r="C46" s="61">
        <v>395</v>
      </c>
      <c r="D46" s="59" t="s">
        <v>20</v>
      </c>
      <c r="E46" s="61">
        <f t="shared" si="0"/>
        <v>398</v>
      </c>
      <c r="G46" s="91"/>
      <c r="H46" s="91"/>
      <c r="I46" s="91"/>
      <c r="J46" s="156"/>
    </row>
    <row r="47" spans="1:10" ht="12.75">
      <c r="A47" s="92" t="s">
        <v>262</v>
      </c>
      <c r="B47" s="61">
        <v>240</v>
      </c>
      <c r="C47" s="61">
        <v>3740</v>
      </c>
      <c r="D47" s="61">
        <v>19</v>
      </c>
      <c r="E47" s="61">
        <f t="shared" si="0"/>
        <v>3999</v>
      </c>
      <c r="G47" s="91"/>
      <c r="H47" s="91"/>
      <c r="I47" s="91"/>
      <c r="J47" s="156"/>
    </row>
    <row r="48" spans="1:10" ht="12.75">
      <c r="A48" s="92" t="s">
        <v>263</v>
      </c>
      <c r="B48" s="61">
        <v>475</v>
      </c>
      <c r="C48" s="61">
        <v>895</v>
      </c>
      <c r="D48" s="61">
        <v>20</v>
      </c>
      <c r="E48" s="61">
        <f t="shared" si="0"/>
        <v>1390</v>
      </c>
      <c r="G48" s="91"/>
      <c r="H48" s="91"/>
      <c r="I48" s="91"/>
      <c r="J48" s="156"/>
    </row>
    <row r="49" spans="1:10" ht="12.75">
      <c r="A49" s="93" t="s">
        <v>342</v>
      </c>
      <c r="B49" s="60">
        <v>1162</v>
      </c>
      <c r="C49" s="60">
        <v>13739</v>
      </c>
      <c r="D49" s="60">
        <v>119</v>
      </c>
      <c r="E49" s="60">
        <f>SUM(E40:E48)</f>
        <v>15020</v>
      </c>
      <c r="G49" s="91"/>
      <c r="H49" s="91"/>
      <c r="I49" s="91"/>
      <c r="J49" s="156"/>
    </row>
    <row r="50" spans="1:10" ht="12.75">
      <c r="A50" s="92"/>
      <c r="B50" s="61"/>
      <c r="C50" s="61"/>
      <c r="D50" s="61"/>
      <c r="E50" s="61"/>
      <c r="G50" s="91"/>
      <c r="H50" s="91"/>
      <c r="I50" s="91"/>
      <c r="J50" s="156"/>
    </row>
    <row r="51" spans="1:10" ht="12.75">
      <c r="A51" s="93" t="s">
        <v>264</v>
      </c>
      <c r="B51" s="60">
        <v>1530</v>
      </c>
      <c r="C51" s="60">
        <v>4625</v>
      </c>
      <c r="D51" s="59" t="s">
        <v>20</v>
      </c>
      <c r="E51" s="60">
        <f>SUM(B51:D51)</f>
        <v>6155</v>
      </c>
      <c r="G51" s="91"/>
      <c r="H51" s="91"/>
      <c r="I51" s="91"/>
      <c r="J51" s="156"/>
    </row>
    <row r="52" spans="1:10" ht="12.75">
      <c r="A52" s="92"/>
      <c r="B52" s="61"/>
      <c r="C52" s="61"/>
      <c r="D52" s="61"/>
      <c r="E52" s="61"/>
      <c r="G52" s="91"/>
      <c r="H52" s="91"/>
      <c r="I52" s="91"/>
      <c r="J52" s="156"/>
    </row>
    <row r="53" spans="1:10" ht="12.75">
      <c r="A53" s="92" t="s">
        <v>265</v>
      </c>
      <c r="B53" s="61">
        <v>760</v>
      </c>
      <c r="C53" s="61">
        <v>12589</v>
      </c>
      <c r="D53" s="61">
        <v>40</v>
      </c>
      <c r="E53" s="61">
        <f>SUM(B53:D53)</f>
        <v>13389</v>
      </c>
      <c r="G53" s="91"/>
      <c r="H53" s="91"/>
      <c r="I53" s="91"/>
      <c r="J53" s="156"/>
    </row>
    <row r="54" spans="1:10" ht="12.75">
      <c r="A54" s="92" t="s">
        <v>266</v>
      </c>
      <c r="B54" s="61">
        <v>322</v>
      </c>
      <c r="C54" s="61">
        <v>14171</v>
      </c>
      <c r="D54" s="59" t="s">
        <v>20</v>
      </c>
      <c r="E54" s="61">
        <f>SUM(B54:D54)</f>
        <v>14493</v>
      </c>
      <c r="G54" s="91"/>
      <c r="H54" s="91"/>
      <c r="I54" s="91"/>
      <c r="J54" s="156"/>
    </row>
    <row r="55" spans="1:10" ht="12.75">
      <c r="A55" s="92" t="s">
        <v>267</v>
      </c>
      <c r="B55" s="61">
        <v>2562</v>
      </c>
      <c r="C55" s="61">
        <v>7782</v>
      </c>
      <c r="D55" s="61">
        <v>164</v>
      </c>
      <c r="E55" s="61">
        <f>SUM(B55:D55)</f>
        <v>10508</v>
      </c>
      <c r="G55" s="91"/>
      <c r="H55" s="91"/>
      <c r="I55" s="91"/>
      <c r="J55" s="156"/>
    </row>
    <row r="56" spans="1:10" ht="12.75">
      <c r="A56" s="92" t="s">
        <v>268</v>
      </c>
      <c r="B56" s="61">
        <v>40</v>
      </c>
      <c r="C56" s="61">
        <v>828</v>
      </c>
      <c r="D56" s="59" t="s">
        <v>20</v>
      </c>
      <c r="E56" s="61">
        <f>SUM(B56:D56)</f>
        <v>868</v>
      </c>
      <c r="G56" s="91"/>
      <c r="H56" s="91"/>
      <c r="I56" s="91"/>
      <c r="J56" s="156"/>
    </row>
    <row r="57" spans="1:10" ht="12.75">
      <c r="A57" s="92" t="s">
        <v>269</v>
      </c>
      <c r="B57" s="61">
        <v>2006</v>
      </c>
      <c r="C57" s="61">
        <v>7766</v>
      </c>
      <c r="D57" s="59" t="s">
        <v>20</v>
      </c>
      <c r="E57" s="61">
        <f>SUM(B57:D57)</f>
        <v>9772</v>
      </c>
      <c r="G57" s="91"/>
      <c r="H57" s="91"/>
      <c r="I57" s="91"/>
      <c r="J57" s="156"/>
    </row>
    <row r="58" spans="1:10" ht="12.75">
      <c r="A58" s="93" t="s">
        <v>270</v>
      </c>
      <c r="B58" s="60">
        <v>5690</v>
      </c>
      <c r="C58" s="60">
        <v>43136</v>
      </c>
      <c r="D58" s="60">
        <v>204</v>
      </c>
      <c r="E58" s="60">
        <f>SUM(E53:E57)</f>
        <v>49030</v>
      </c>
      <c r="G58" s="91"/>
      <c r="H58" s="91"/>
      <c r="I58" s="91"/>
      <c r="J58" s="156"/>
    </row>
    <row r="59" spans="1:10" ht="12.75">
      <c r="A59" s="92"/>
      <c r="B59" s="61"/>
      <c r="C59" s="61"/>
      <c r="D59" s="61"/>
      <c r="E59" s="61"/>
      <c r="G59" s="91"/>
      <c r="H59" s="91"/>
      <c r="I59" s="91"/>
      <c r="J59" s="156"/>
    </row>
    <row r="60" spans="1:10" ht="12.75">
      <c r="A60" s="92" t="s">
        <v>271</v>
      </c>
      <c r="B60" s="61">
        <v>31</v>
      </c>
      <c r="C60" s="61">
        <v>9621</v>
      </c>
      <c r="D60" s="61">
        <v>1279</v>
      </c>
      <c r="E60" s="61">
        <f>SUM(B60:D60)</f>
        <v>10931</v>
      </c>
      <c r="G60" s="91"/>
      <c r="H60" s="91"/>
      <c r="I60" s="91"/>
      <c r="J60" s="156"/>
    </row>
    <row r="61" spans="1:10" ht="12.75">
      <c r="A61" s="92" t="s">
        <v>272</v>
      </c>
      <c r="B61" s="61">
        <v>738</v>
      </c>
      <c r="C61" s="61">
        <v>4314</v>
      </c>
      <c r="D61" s="61">
        <v>1135</v>
      </c>
      <c r="E61" s="61">
        <f>SUM(B61:D61)</f>
        <v>6187</v>
      </c>
      <c r="G61" s="91"/>
      <c r="H61" s="91"/>
      <c r="I61" s="91"/>
      <c r="J61" s="156"/>
    </row>
    <row r="62" spans="1:10" ht="12.75">
      <c r="A62" s="92" t="s">
        <v>273</v>
      </c>
      <c r="B62" s="61">
        <v>66</v>
      </c>
      <c r="C62" s="61">
        <v>9685</v>
      </c>
      <c r="D62" s="61">
        <v>380</v>
      </c>
      <c r="E62" s="61">
        <f>SUM(B62:D62)</f>
        <v>10131</v>
      </c>
      <c r="G62" s="91"/>
      <c r="H62" s="91"/>
      <c r="I62" s="91"/>
      <c r="J62" s="156"/>
    </row>
    <row r="63" spans="1:10" ht="12.75">
      <c r="A63" s="93" t="s">
        <v>274</v>
      </c>
      <c r="B63" s="60">
        <v>835</v>
      </c>
      <c r="C63" s="60">
        <v>23620</v>
      </c>
      <c r="D63" s="60">
        <v>2794</v>
      </c>
      <c r="E63" s="60">
        <f>SUM(E60:E62)</f>
        <v>27249</v>
      </c>
      <c r="G63" s="91"/>
      <c r="H63" s="91"/>
      <c r="I63" s="91"/>
      <c r="J63" s="156"/>
    </row>
    <row r="64" spans="1:10" ht="12.75">
      <c r="A64" s="92"/>
      <c r="B64" s="61"/>
      <c r="C64" s="61"/>
      <c r="D64" s="61"/>
      <c r="E64" s="61"/>
      <c r="G64" s="91"/>
      <c r="H64" s="91"/>
      <c r="I64" s="91"/>
      <c r="J64" s="156"/>
    </row>
    <row r="65" spans="1:10" ht="12.75">
      <c r="A65" s="93" t="s">
        <v>275</v>
      </c>
      <c r="B65" s="59" t="s">
        <v>20</v>
      </c>
      <c r="C65" s="60">
        <v>40985</v>
      </c>
      <c r="D65" s="60">
        <v>4786</v>
      </c>
      <c r="E65" s="60">
        <f>SUM(B65:D65)</f>
        <v>45771</v>
      </c>
      <c r="G65" s="91"/>
      <c r="H65" s="91"/>
      <c r="I65" s="91"/>
      <c r="J65" s="156"/>
    </row>
    <row r="66" spans="1:10" ht="12.75">
      <c r="A66" s="92"/>
      <c r="B66" s="61"/>
      <c r="C66" s="61"/>
      <c r="D66" s="61"/>
      <c r="E66" s="61"/>
      <c r="G66" s="91"/>
      <c r="H66" s="91"/>
      <c r="I66" s="91"/>
      <c r="J66" s="156"/>
    </row>
    <row r="67" spans="1:10" ht="12.75">
      <c r="A67" s="92" t="s">
        <v>276</v>
      </c>
      <c r="B67" s="61">
        <v>2745</v>
      </c>
      <c r="C67" s="61">
        <v>22170</v>
      </c>
      <c r="D67" s="61">
        <v>3510</v>
      </c>
      <c r="E67" s="61">
        <f>SUM(B67:D67)</f>
        <v>28425</v>
      </c>
      <c r="G67" s="91"/>
      <c r="H67" s="91"/>
      <c r="I67" s="91"/>
      <c r="J67" s="156"/>
    </row>
    <row r="68" spans="1:10" ht="12.75">
      <c r="A68" s="92" t="s">
        <v>277</v>
      </c>
      <c r="B68" s="61">
        <v>565</v>
      </c>
      <c r="C68" s="61">
        <v>5145</v>
      </c>
      <c r="D68" s="61">
        <v>1600</v>
      </c>
      <c r="E68" s="61">
        <f>SUM(B68:D68)</f>
        <v>7310</v>
      </c>
      <c r="G68" s="91"/>
      <c r="H68" s="91"/>
      <c r="I68" s="91"/>
      <c r="J68" s="156"/>
    </row>
    <row r="69" spans="1:10" ht="12.75">
      <c r="A69" s="93" t="s">
        <v>278</v>
      </c>
      <c r="B69" s="96">
        <v>3310</v>
      </c>
      <c r="C69" s="96">
        <v>27315</v>
      </c>
      <c r="D69" s="96">
        <v>5110</v>
      </c>
      <c r="E69" s="96">
        <f>SUM(E67:E68)</f>
        <v>35735</v>
      </c>
      <c r="G69" s="91"/>
      <c r="H69" s="91"/>
      <c r="I69" s="91"/>
      <c r="J69" s="156"/>
    </row>
    <row r="70" spans="1:10" ht="12.75">
      <c r="A70" s="92"/>
      <c r="B70" s="61"/>
      <c r="C70" s="61"/>
      <c r="D70" s="61"/>
      <c r="E70" s="61"/>
      <c r="G70" s="91"/>
      <c r="H70" s="91"/>
      <c r="I70" s="91"/>
      <c r="J70" s="156"/>
    </row>
    <row r="71" spans="1:10" ht="12.75">
      <c r="A71" s="92" t="s">
        <v>279</v>
      </c>
      <c r="B71" s="59" t="s">
        <v>20</v>
      </c>
      <c r="C71" s="61">
        <v>8352</v>
      </c>
      <c r="D71" s="61">
        <v>38398</v>
      </c>
      <c r="E71" s="61">
        <f aca="true" t="shared" si="1" ref="E71:E78">SUM(B71:D71)</f>
        <v>46750</v>
      </c>
      <c r="G71" s="91"/>
      <c r="H71" s="91"/>
      <c r="I71" s="91"/>
      <c r="J71" s="156"/>
    </row>
    <row r="72" spans="1:10" ht="12.75">
      <c r="A72" s="92" t="s">
        <v>280</v>
      </c>
      <c r="B72" s="61">
        <v>227</v>
      </c>
      <c r="C72" s="61">
        <v>17482</v>
      </c>
      <c r="D72" s="61">
        <v>511</v>
      </c>
      <c r="E72" s="61">
        <f t="shared" si="1"/>
        <v>18220</v>
      </c>
      <c r="G72" s="91"/>
      <c r="H72" s="91"/>
      <c r="I72" s="91"/>
      <c r="J72" s="156"/>
    </row>
    <row r="73" spans="1:10" ht="12.75">
      <c r="A73" s="92" t="s">
        <v>281</v>
      </c>
      <c r="B73" s="61">
        <v>1575</v>
      </c>
      <c r="C73" s="61">
        <v>7786</v>
      </c>
      <c r="D73" s="61">
        <v>450</v>
      </c>
      <c r="E73" s="61">
        <f t="shared" si="1"/>
        <v>9811</v>
      </c>
      <c r="G73" s="91"/>
      <c r="H73" s="91"/>
      <c r="I73" s="91"/>
      <c r="J73" s="156"/>
    </row>
    <row r="74" spans="1:10" ht="12.75">
      <c r="A74" s="92" t="s">
        <v>282</v>
      </c>
      <c r="B74" s="59" t="s">
        <v>20</v>
      </c>
      <c r="C74" s="61">
        <v>16660</v>
      </c>
      <c r="D74" s="61">
        <v>4540</v>
      </c>
      <c r="E74" s="61">
        <f t="shared" si="1"/>
        <v>21200</v>
      </c>
      <c r="G74" s="91"/>
      <c r="H74" s="91"/>
      <c r="I74" s="91"/>
      <c r="J74" s="156"/>
    </row>
    <row r="75" spans="1:10" ht="12.75">
      <c r="A75" s="92" t="s">
        <v>283</v>
      </c>
      <c r="B75" s="61">
        <v>666</v>
      </c>
      <c r="C75" s="61">
        <v>1412</v>
      </c>
      <c r="D75" s="61">
        <v>7747</v>
      </c>
      <c r="E75" s="61">
        <f t="shared" si="1"/>
        <v>9825</v>
      </c>
      <c r="G75" s="91"/>
      <c r="H75" s="91"/>
      <c r="I75" s="91"/>
      <c r="J75" s="156"/>
    </row>
    <row r="76" spans="1:10" ht="12.75">
      <c r="A76" s="92" t="s">
        <v>284</v>
      </c>
      <c r="B76" s="61">
        <v>486</v>
      </c>
      <c r="C76" s="61">
        <v>5274</v>
      </c>
      <c r="D76" s="59" t="s">
        <v>20</v>
      </c>
      <c r="E76" s="61">
        <f t="shared" si="1"/>
        <v>5760</v>
      </c>
      <c r="G76" s="91"/>
      <c r="H76" s="91"/>
      <c r="I76" s="91"/>
      <c r="J76" s="156"/>
    </row>
    <row r="77" spans="1:10" ht="12.75">
      <c r="A77" s="92" t="s">
        <v>285</v>
      </c>
      <c r="B77" s="61">
        <v>1559</v>
      </c>
      <c r="C77" s="61">
        <v>9321</v>
      </c>
      <c r="D77" s="61">
        <v>3282</v>
      </c>
      <c r="E77" s="61">
        <f t="shared" si="1"/>
        <v>14162</v>
      </c>
      <c r="G77" s="91"/>
      <c r="H77" s="91"/>
      <c r="I77" s="91"/>
      <c r="J77" s="156"/>
    </row>
    <row r="78" spans="1:10" ht="12.75">
      <c r="A78" s="92" t="s">
        <v>286</v>
      </c>
      <c r="B78" s="61">
        <v>1235</v>
      </c>
      <c r="C78" s="61">
        <v>7235</v>
      </c>
      <c r="D78" s="61">
        <v>113</v>
      </c>
      <c r="E78" s="61">
        <f t="shared" si="1"/>
        <v>8583</v>
      </c>
      <c r="G78" s="91"/>
      <c r="H78" s="91"/>
      <c r="I78" s="91"/>
      <c r="J78" s="156"/>
    </row>
    <row r="79" spans="1:10" ht="12.75">
      <c r="A79" s="93" t="s">
        <v>343</v>
      </c>
      <c r="B79" s="60">
        <v>5748</v>
      </c>
      <c r="C79" s="60">
        <v>73522</v>
      </c>
      <c r="D79" s="60">
        <v>55041</v>
      </c>
      <c r="E79" s="60">
        <f>SUM(E71:E78)</f>
        <v>134311</v>
      </c>
      <c r="G79" s="91"/>
      <c r="H79" s="91"/>
      <c r="I79" s="91"/>
      <c r="J79" s="156"/>
    </row>
    <row r="80" spans="1:10" ht="12.75">
      <c r="A80" s="92"/>
      <c r="B80" s="61"/>
      <c r="C80" s="61"/>
      <c r="D80" s="61"/>
      <c r="E80" s="61"/>
      <c r="G80" s="91"/>
      <c r="H80" s="91"/>
      <c r="I80" s="91"/>
      <c r="J80" s="156"/>
    </row>
    <row r="81" spans="1:10" ht="12.75">
      <c r="A81" s="92" t="s">
        <v>287</v>
      </c>
      <c r="B81" s="61">
        <v>235</v>
      </c>
      <c r="C81" s="61">
        <v>1364</v>
      </c>
      <c r="D81" s="61">
        <v>2112</v>
      </c>
      <c r="E81" s="61">
        <f>SUM(B81:D81)</f>
        <v>3711</v>
      </c>
      <c r="G81" s="91"/>
      <c r="H81" s="91"/>
      <c r="I81" s="91"/>
      <c r="J81" s="156"/>
    </row>
    <row r="82" spans="1:10" ht="12.75">
      <c r="A82" s="92" t="s">
        <v>288</v>
      </c>
      <c r="B82" s="61">
        <v>53</v>
      </c>
      <c r="C82" s="61">
        <v>1410</v>
      </c>
      <c r="D82" s="61">
        <v>1167</v>
      </c>
      <c r="E82" s="61">
        <f>SUM(B82:D82)</f>
        <v>2630</v>
      </c>
      <c r="G82" s="91"/>
      <c r="H82" s="91"/>
      <c r="I82" s="91"/>
      <c r="J82" s="156"/>
    </row>
    <row r="83" spans="1:10" ht="12.75">
      <c r="A83" s="93" t="s">
        <v>289</v>
      </c>
      <c r="B83" s="96">
        <v>288</v>
      </c>
      <c r="C83" s="96">
        <v>2774</v>
      </c>
      <c r="D83" s="96">
        <v>3280</v>
      </c>
      <c r="E83" s="96">
        <f>SUM(E81:E82)</f>
        <v>6341</v>
      </c>
      <c r="G83" s="91"/>
      <c r="H83" s="91"/>
      <c r="I83" s="91"/>
      <c r="J83" s="156"/>
    </row>
    <row r="84" spans="1:10" ht="12.75">
      <c r="A84" s="92"/>
      <c r="B84" s="61"/>
      <c r="C84" s="61"/>
      <c r="D84" s="61"/>
      <c r="E84" s="61"/>
      <c r="G84" s="91"/>
      <c r="H84" s="91"/>
      <c r="I84" s="91"/>
      <c r="J84" s="156"/>
    </row>
    <row r="85" spans="1:10" ht="13.5" thickBot="1">
      <c r="A85" s="97" t="s">
        <v>290</v>
      </c>
      <c r="B85" s="98">
        <f>SUM(B12:B16,B21:B25,B30,B36:B38,B49:B51,B58,B63:B65,B69,B79,B83)</f>
        <v>30293</v>
      </c>
      <c r="C85" s="98">
        <f>SUM(C12:C16,C21:C25,C30,C36:C38,C49:C51,C58,C63:C65,C69,C79,C83)</f>
        <v>295040</v>
      </c>
      <c r="D85" s="98">
        <f>SUM(D12:D16,D21:D25,D30,D36:D38,D49:D51,D58,D63:D65,D69,D79,D83)</f>
        <v>74777</v>
      </c>
      <c r="E85" s="98">
        <f>SUM(E12:E16,E21:E25,E30,E36:E38,E49:E51,E58,E63:E65,E69,E79,E83)</f>
        <v>400109</v>
      </c>
      <c r="G85" s="91"/>
      <c r="H85" s="91"/>
      <c r="I85" s="91"/>
      <c r="J85" s="156"/>
    </row>
    <row r="86" ht="12.75">
      <c r="E86" s="156"/>
    </row>
    <row r="87" spans="6:7" ht="12.75">
      <c r="F87" s="156"/>
      <c r="G87" s="156"/>
    </row>
  </sheetData>
  <mergeCells count="4">
    <mergeCell ref="A1:E1"/>
    <mergeCell ref="A3:E3"/>
    <mergeCell ref="B5:E5"/>
    <mergeCell ref="C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7439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328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12</v>
      </c>
      <c r="C8" s="89" t="s">
        <v>20</v>
      </c>
      <c r="D8" s="90" t="s">
        <v>20</v>
      </c>
      <c r="E8" s="90">
        <v>12</v>
      </c>
      <c r="F8" s="89">
        <v>7000</v>
      </c>
      <c r="G8" s="89" t="s">
        <v>20</v>
      </c>
      <c r="H8" s="90" t="s">
        <v>20</v>
      </c>
      <c r="I8" s="89">
        <v>84</v>
      </c>
      <c r="J8" s="91"/>
      <c r="K8" s="91"/>
    </row>
    <row r="9" spans="1:11" ht="12.75">
      <c r="A9" s="92" t="s">
        <v>235</v>
      </c>
      <c r="B9" s="59">
        <v>28</v>
      </c>
      <c r="C9" s="59" t="s">
        <v>20</v>
      </c>
      <c r="D9" s="61" t="s">
        <v>20</v>
      </c>
      <c r="E9" s="61">
        <v>28</v>
      </c>
      <c r="F9" s="59">
        <v>8000</v>
      </c>
      <c r="G9" s="59" t="s">
        <v>20</v>
      </c>
      <c r="H9" s="61" t="s">
        <v>20</v>
      </c>
      <c r="I9" s="59">
        <v>224</v>
      </c>
      <c r="J9" s="91"/>
      <c r="K9" s="91"/>
    </row>
    <row r="10" spans="1:11" ht="12.75">
      <c r="A10" s="92" t="s">
        <v>236</v>
      </c>
      <c r="B10" s="61">
        <v>56</v>
      </c>
      <c r="C10" s="61" t="s">
        <v>20</v>
      </c>
      <c r="D10" s="61" t="s">
        <v>20</v>
      </c>
      <c r="E10" s="61">
        <v>56</v>
      </c>
      <c r="F10" s="59">
        <v>8000</v>
      </c>
      <c r="G10" s="59" t="s">
        <v>20</v>
      </c>
      <c r="H10" s="61" t="s">
        <v>20</v>
      </c>
      <c r="I10" s="61">
        <v>448</v>
      </c>
      <c r="J10" s="91"/>
      <c r="K10" s="91"/>
    </row>
    <row r="11" spans="1:11" ht="12.75">
      <c r="A11" s="92" t="s">
        <v>237</v>
      </c>
      <c r="B11" s="59">
        <v>5</v>
      </c>
      <c r="C11" s="59">
        <v>38</v>
      </c>
      <c r="D11" s="61" t="s">
        <v>20</v>
      </c>
      <c r="E11" s="61">
        <v>43</v>
      </c>
      <c r="F11" s="59">
        <v>8000</v>
      </c>
      <c r="G11" s="59">
        <v>8500</v>
      </c>
      <c r="H11" s="61" t="s">
        <v>20</v>
      </c>
      <c r="I11" s="59">
        <v>363</v>
      </c>
      <c r="J11" s="91"/>
      <c r="K11" s="91"/>
    </row>
    <row r="12" spans="1:11" ht="12.75">
      <c r="A12" s="93" t="s">
        <v>238</v>
      </c>
      <c r="B12" s="60">
        <v>101</v>
      </c>
      <c r="C12" s="60">
        <v>38</v>
      </c>
      <c r="D12" s="60" t="s">
        <v>20</v>
      </c>
      <c r="E12" s="60">
        <v>139</v>
      </c>
      <c r="F12" s="58">
        <v>7881</v>
      </c>
      <c r="G12" s="58">
        <v>8500</v>
      </c>
      <c r="H12" s="60" t="s">
        <v>20</v>
      </c>
      <c r="I12" s="60">
        <v>1119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80</v>
      </c>
      <c r="C14" s="60" t="s">
        <v>20</v>
      </c>
      <c r="D14" s="60" t="s">
        <v>20</v>
      </c>
      <c r="E14" s="60">
        <v>80</v>
      </c>
      <c r="F14" s="58">
        <v>6000</v>
      </c>
      <c r="G14" s="60" t="s">
        <v>20</v>
      </c>
      <c r="H14" s="60" t="s">
        <v>20</v>
      </c>
      <c r="I14" s="58">
        <v>480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42</v>
      </c>
      <c r="C16" s="60">
        <v>1</v>
      </c>
      <c r="D16" s="60" t="s">
        <v>20</v>
      </c>
      <c r="E16" s="60">
        <v>43</v>
      </c>
      <c r="F16" s="58">
        <v>5000</v>
      </c>
      <c r="G16" s="58">
        <v>7000</v>
      </c>
      <c r="H16" s="60" t="s">
        <v>20</v>
      </c>
      <c r="I16" s="60">
        <v>217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15</v>
      </c>
      <c r="D18" s="61" t="s">
        <v>20</v>
      </c>
      <c r="E18" s="61">
        <v>15</v>
      </c>
      <c r="F18" s="59" t="s">
        <v>20</v>
      </c>
      <c r="G18" s="59">
        <v>10000</v>
      </c>
      <c r="H18" s="61" t="s">
        <v>20</v>
      </c>
      <c r="I18" s="59">
        <v>150</v>
      </c>
      <c r="J18" s="91"/>
      <c r="K18" s="91"/>
    </row>
    <row r="19" spans="1:11" ht="12.75">
      <c r="A19" s="92" t="s">
        <v>242</v>
      </c>
      <c r="B19" s="59">
        <v>14</v>
      </c>
      <c r="C19" s="61" t="s">
        <v>20</v>
      </c>
      <c r="D19" s="61" t="s">
        <v>20</v>
      </c>
      <c r="E19" s="61">
        <v>14</v>
      </c>
      <c r="F19" s="59">
        <v>7000</v>
      </c>
      <c r="G19" s="61" t="s">
        <v>20</v>
      </c>
      <c r="H19" s="61" t="s">
        <v>20</v>
      </c>
      <c r="I19" s="59">
        <v>98</v>
      </c>
      <c r="J19" s="91"/>
      <c r="K19" s="91"/>
    </row>
    <row r="20" spans="1:11" ht="12.75">
      <c r="A20" s="92" t="s">
        <v>243</v>
      </c>
      <c r="B20" s="59">
        <v>25</v>
      </c>
      <c r="C20" s="59">
        <v>5</v>
      </c>
      <c r="D20" s="61" t="s">
        <v>20</v>
      </c>
      <c r="E20" s="61">
        <v>30</v>
      </c>
      <c r="F20" s="59">
        <v>6000</v>
      </c>
      <c r="G20" s="59">
        <v>9000</v>
      </c>
      <c r="H20" s="61" t="s">
        <v>20</v>
      </c>
      <c r="I20" s="59">
        <v>195</v>
      </c>
      <c r="J20" s="91"/>
      <c r="K20" s="91"/>
    </row>
    <row r="21" spans="1:11" ht="12.75">
      <c r="A21" s="93" t="s">
        <v>340</v>
      </c>
      <c r="B21" s="60">
        <v>39</v>
      </c>
      <c r="C21" s="60">
        <v>20</v>
      </c>
      <c r="D21" s="60" t="s">
        <v>20</v>
      </c>
      <c r="E21" s="60">
        <v>59</v>
      </c>
      <c r="F21" s="58">
        <v>6359</v>
      </c>
      <c r="G21" s="58">
        <v>9750</v>
      </c>
      <c r="H21" s="60" t="s">
        <v>20</v>
      </c>
      <c r="I21" s="60">
        <v>443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48</v>
      </c>
      <c r="D23" s="60" t="s">
        <v>20</v>
      </c>
      <c r="E23" s="60">
        <v>48</v>
      </c>
      <c r="F23" s="60" t="s">
        <v>20</v>
      </c>
      <c r="G23" s="58">
        <v>9127</v>
      </c>
      <c r="H23" s="60" t="s">
        <v>20</v>
      </c>
      <c r="I23" s="58">
        <v>438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91</v>
      </c>
      <c r="D25" s="60" t="s">
        <v>20</v>
      </c>
      <c r="E25" s="60">
        <v>91</v>
      </c>
      <c r="F25" s="60" t="s">
        <v>20</v>
      </c>
      <c r="G25" s="58">
        <v>8900</v>
      </c>
      <c r="H25" s="60" t="s">
        <v>20</v>
      </c>
      <c r="I25" s="58">
        <v>810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 t="s">
        <v>20</v>
      </c>
      <c r="D27" s="61" t="s">
        <v>20</v>
      </c>
      <c r="E27" s="61" t="s">
        <v>20</v>
      </c>
      <c r="F27" s="61" t="s">
        <v>20</v>
      </c>
      <c r="G27" s="59" t="s">
        <v>20</v>
      </c>
      <c r="H27" s="61" t="s">
        <v>20</v>
      </c>
      <c r="I27" s="61" t="s">
        <v>20</v>
      </c>
      <c r="J27" s="91"/>
      <c r="K27" s="91"/>
    </row>
    <row r="28" spans="1:11" ht="12.75">
      <c r="A28" s="92" t="s">
        <v>247</v>
      </c>
      <c r="B28" s="61" t="s">
        <v>20</v>
      </c>
      <c r="C28" s="61">
        <v>1</v>
      </c>
      <c r="D28" s="61" t="s">
        <v>20</v>
      </c>
      <c r="E28" s="61">
        <v>1</v>
      </c>
      <c r="F28" s="61" t="s">
        <v>20</v>
      </c>
      <c r="G28" s="59">
        <v>20000</v>
      </c>
      <c r="H28" s="61" t="s">
        <v>20</v>
      </c>
      <c r="I28" s="61">
        <v>20</v>
      </c>
      <c r="J28" s="91"/>
      <c r="K28" s="91"/>
    </row>
    <row r="29" spans="1:11" ht="12.75">
      <c r="A29" s="92" t="s">
        <v>248</v>
      </c>
      <c r="B29" s="61" t="s">
        <v>20</v>
      </c>
      <c r="C29" s="59">
        <v>49</v>
      </c>
      <c r="D29" s="61" t="s">
        <v>20</v>
      </c>
      <c r="E29" s="61">
        <v>49</v>
      </c>
      <c r="F29" s="61" t="s">
        <v>20</v>
      </c>
      <c r="G29" s="59">
        <v>20000</v>
      </c>
      <c r="H29" s="61" t="s">
        <v>20</v>
      </c>
      <c r="I29" s="59">
        <v>980</v>
      </c>
      <c r="J29" s="91"/>
      <c r="K29" s="91"/>
    </row>
    <row r="30" spans="1:11" ht="12.75">
      <c r="A30" s="93" t="s">
        <v>341</v>
      </c>
      <c r="B30" s="60" t="s">
        <v>20</v>
      </c>
      <c r="C30" s="60">
        <v>50</v>
      </c>
      <c r="D30" s="60" t="s">
        <v>20</v>
      </c>
      <c r="E30" s="60">
        <v>50</v>
      </c>
      <c r="F30" s="60" t="s">
        <v>20</v>
      </c>
      <c r="G30" s="58">
        <v>20000</v>
      </c>
      <c r="H30" s="60" t="s">
        <v>20</v>
      </c>
      <c r="I30" s="60">
        <v>1000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19</v>
      </c>
      <c r="C32" s="94">
        <v>95</v>
      </c>
      <c r="D32" s="61" t="s">
        <v>20</v>
      </c>
      <c r="E32" s="61">
        <v>114</v>
      </c>
      <c r="F32" s="94">
        <v>3411</v>
      </c>
      <c r="G32" s="94">
        <v>11307</v>
      </c>
      <c r="H32" s="61" t="s">
        <v>20</v>
      </c>
      <c r="I32" s="59">
        <v>1139</v>
      </c>
      <c r="J32" s="91"/>
      <c r="K32" s="91"/>
    </row>
    <row r="33" spans="1:11" ht="12.75">
      <c r="A33" s="92" t="s">
        <v>250</v>
      </c>
      <c r="B33" s="94">
        <v>16</v>
      </c>
      <c r="C33" s="94">
        <v>21</v>
      </c>
      <c r="D33" s="61" t="s">
        <v>20</v>
      </c>
      <c r="E33" s="61">
        <v>37</v>
      </c>
      <c r="F33" s="94">
        <v>5000</v>
      </c>
      <c r="G33" s="94">
        <v>11619</v>
      </c>
      <c r="H33" s="61" t="s">
        <v>20</v>
      </c>
      <c r="I33" s="59">
        <v>324</v>
      </c>
      <c r="J33" s="91"/>
      <c r="K33" s="91"/>
    </row>
    <row r="34" spans="1:11" ht="12.75">
      <c r="A34" s="92" t="s">
        <v>251</v>
      </c>
      <c r="B34" s="94" t="s">
        <v>20</v>
      </c>
      <c r="C34" s="94">
        <v>21</v>
      </c>
      <c r="D34" s="61" t="s">
        <v>20</v>
      </c>
      <c r="E34" s="61">
        <v>21</v>
      </c>
      <c r="F34" s="94" t="s">
        <v>20</v>
      </c>
      <c r="G34" s="94">
        <v>9000</v>
      </c>
      <c r="H34" s="61" t="s">
        <v>20</v>
      </c>
      <c r="I34" s="59">
        <v>189</v>
      </c>
      <c r="J34" s="91"/>
      <c r="K34" s="91"/>
    </row>
    <row r="35" spans="1:11" ht="12.75">
      <c r="A35" s="92" t="s">
        <v>252</v>
      </c>
      <c r="B35" s="94">
        <v>12</v>
      </c>
      <c r="C35" s="94">
        <v>72</v>
      </c>
      <c r="D35" s="61" t="s">
        <v>20</v>
      </c>
      <c r="E35" s="61">
        <v>84</v>
      </c>
      <c r="F35" s="94">
        <v>5167</v>
      </c>
      <c r="G35" s="94">
        <v>11583</v>
      </c>
      <c r="H35" s="61" t="s">
        <v>20</v>
      </c>
      <c r="I35" s="59">
        <v>896</v>
      </c>
      <c r="J35" s="91"/>
      <c r="K35" s="91"/>
    </row>
    <row r="36" spans="1:11" ht="12.75">
      <c r="A36" s="93" t="s">
        <v>253</v>
      </c>
      <c r="B36" s="60">
        <v>47</v>
      </c>
      <c r="C36" s="60">
        <v>209</v>
      </c>
      <c r="D36" s="60" t="s">
        <v>20</v>
      </c>
      <c r="E36" s="60">
        <v>256</v>
      </c>
      <c r="F36" s="58">
        <v>4400</v>
      </c>
      <c r="G36" s="58">
        <v>11202</v>
      </c>
      <c r="H36" s="60" t="s">
        <v>20</v>
      </c>
      <c r="I36" s="60">
        <v>2548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29</v>
      </c>
      <c r="C38" s="58">
        <v>63</v>
      </c>
      <c r="D38" s="60" t="s">
        <v>20</v>
      </c>
      <c r="E38" s="60">
        <v>92</v>
      </c>
      <c r="F38" s="58">
        <v>2500</v>
      </c>
      <c r="G38" s="58">
        <v>8000</v>
      </c>
      <c r="H38" s="60" t="s">
        <v>20</v>
      </c>
      <c r="I38" s="58">
        <v>577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95">
        <v>4</v>
      </c>
      <c r="C40" s="59">
        <v>17</v>
      </c>
      <c r="D40" s="61" t="s">
        <v>20</v>
      </c>
      <c r="E40" s="61">
        <v>21</v>
      </c>
      <c r="F40" s="95">
        <v>5000</v>
      </c>
      <c r="G40" s="59">
        <v>9000</v>
      </c>
      <c r="H40" s="61" t="s">
        <v>20</v>
      </c>
      <c r="I40" s="59">
        <v>173</v>
      </c>
      <c r="J40" s="91"/>
      <c r="K40" s="91"/>
    </row>
    <row r="41" spans="1:11" ht="12.75">
      <c r="A41" s="92" t="s">
        <v>256</v>
      </c>
      <c r="B41" s="59">
        <v>37</v>
      </c>
      <c r="C41" s="59">
        <v>16</v>
      </c>
      <c r="D41" s="61" t="s">
        <v>20</v>
      </c>
      <c r="E41" s="61">
        <v>53</v>
      </c>
      <c r="F41" s="59">
        <v>6500</v>
      </c>
      <c r="G41" s="59">
        <v>9000</v>
      </c>
      <c r="H41" s="61" t="s">
        <v>20</v>
      </c>
      <c r="I41" s="59">
        <v>385</v>
      </c>
      <c r="J41" s="91"/>
      <c r="K41" s="91"/>
    </row>
    <row r="42" spans="1:11" ht="12.75">
      <c r="A42" s="92" t="s">
        <v>257</v>
      </c>
      <c r="B42" s="59">
        <v>103</v>
      </c>
      <c r="C42" s="59">
        <v>224</v>
      </c>
      <c r="D42" s="61" t="s">
        <v>20</v>
      </c>
      <c r="E42" s="61">
        <v>327</v>
      </c>
      <c r="F42" s="59">
        <v>8500</v>
      </c>
      <c r="G42" s="59">
        <v>11600</v>
      </c>
      <c r="H42" s="61" t="s">
        <v>20</v>
      </c>
      <c r="I42" s="59">
        <v>3474</v>
      </c>
      <c r="J42" s="91"/>
      <c r="K42" s="91"/>
    </row>
    <row r="43" spans="1:11" ht="12.75">
      <c r="A43" s="92" t="s">
        <v>258</v>
      </c>
      <c r="B43" s="95">
        <v>22</v>
      </c>
      <c r="C43" s="59">
        <v>16</v>
      </c>
      <c r="D43" s="61" t="s">
        <v>20</v>
      </c>
      <c r="E43" s="61">
        <v>38</v>
      </c>
      <c r="F43" s="95">
        <v>11000</v>
      </c>
      <c r="G43" s="59">
        <v>16250</v>
      </c>
      <c r="H43" s="61" t="s">
        <v>20</v>
      </c>
      <c r="I43" s="59">
        <v>502</v>
      </c>
      <c r="J43" s="91"/>
      <c r="K43" s="91"/>
    </row>
    <row r="44" spans="1:11" ht="12.75">
      <c r="A44" s="92" t="s">
        <v>259</v>
      </c>
      <c r="B44" s="59">
        <v>1</v>
      </c>
      <c r="C44" s="59">
        <v>6</v>
      </c>
      <c r="D44" s="61" t="s">
        <v>20</v>
      </c>
      <c r="E44" s="61">
        <v>7</v>
      </c>
      <c r="F44" s="59">
        <v>4000</v>
      </c>
      <c r="G44" s="59">
        <v>8000</v>
      </c>
      <c r="H44" s="61" t="s">
        <v>20</v>
      </c>
      <c r="I44" s="59">
        <v>52</v>
      </c>
      <c r="J44" s="91"/>
      <c r="K44" s="91"/>
    </row>
    <row r="45" spans="1:11" ht="12.75">
      <c r="A45" s="92" t="s">
        <v>260</v>
      </c>
      <c r="B45" s="61" t="s">
        <v>20</v>
      </c>
      <c r="C45" s="59">
        <v>321</v>
      </c>
      <c r="D45" s="61" t="s">
        <v>20</v>
      </c>
      <c r="E45" s="61">
        <v>321</v>
      </c>
      <c r="F45" s="61" t="s">
        <v>20</v>
      </c>
      <c r="G45" s="59">
        <v>7000</v>
      </c>
      <c r="H45" s="61" t="s">
        <v>20</v>
      </c>
      <c r="I45" s="59">
        <v>2247</v>
      </c>
      <c r="J45" s="91"/>
      <c r="K45" s="91"/>
    </row>
    <row r="46" spans="1:11" ht="12.75">
      <c r="A46" s="92" t="s">
        <v>261</v>
      </c>
      <c r="B46" s="59" t="s">
        <v>20</v>
      </c>
      <c r="C46" s="59">
        <v>16</v>
      </c>
      <c r="D46" s="61" t="s">
        <v>20</v>
      </c>
      <c r="E46" s="61">
        <v>16</v>
      </c>
      <c r="F46" s="59" t="s">
        <v>20</v>
      </c>
      <c r="G46" s="59">
        <v>8000</v>
      </c>
      <c r="H46" s="61" t="s">
        <v>20</v>
      </c>
      <c r="I46" s="59">
        <v>128</v>
      </c>
      <c r="J46" s="91"/>
      <c r="K46" s="91"/>
    </row>
    <row r="47" spans="1:11" ht="12.75">
      <c r="A47" s="92" t="s">
        <v>262</v>
      </c>
      <c r="B47" s="95">
        <v>200</v>
      </c>
      <c r="C47" s="59">
        <v>700</v>
      </c>
      <c r="D47" s="61" t="s">
        <v>20</v>
      </c>
      <c r="E47" s="61">
        <v>900</v>
      </c>
      <c r="F47" s="95">
        <v>6000</v>
      </c>
      <c r="G47" s="59">
        <v>11000</v>
      </c>
      <c r="H47" s="61" t="s">
        <v>20</v>
      </c>
      <c r="I47" s="59">
        <v>8900</v>
      </c>
      <c r="J47" s="91"/>
      <c r="K47" s="91"/>
    </row>
    <row r="48" spans="1:11" ht="12.75">
      <c r="A48" s="92" t="s">
        <v>263</v>
      </c>
      <c r="B48" s="59">
        <v>91</v>
      </c>
      <c r="C48" s="59">
        <v>55</v>
      </c>
      <c r="D48" s="61" t="s">
        <v>20</v>
      </c>
      <c r="E48" s="61">
        <v>146</v>
      </c>
      <c r="F48" s="59">
        <v>5000</v>
      </c>
      <c r="G48" s="59">
        <v>10000</v>
      </c>
      <c r="H48" s="61" t="s">
        <v>20</v>
      </c>
      <c r="I48" s="59">
        <v>1005</v>
      </c>
      <c r="J48" s="91"/>
      <c r="K48" s="91"/>
    </row>
    <row r="49" spans="1:11" ht="12.75">
      <c r="A49" s="93" t="s">
        <v>342</v>
      </c>
      <c r="B49" s="60">
        <v>458</v>
      </c>
      <c r="C49" s="60">
        <v>1371</v>
      </c>
      <c r="D49" s="60" t="s">
        <v>20</v>
      </c>
      <c r="E49" s="60">
        <v>1829</v>
      </c>
      <c r="F49" s="58">
        <v>6631</v>
      </c>
      <c r="G49" s="58">
        <v>10086</v>
      </c>
      <c r="H49" s="60" t="s">
        <v>20</v>
      </c>
      <c r="I49" s="60">
        <v>16866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96">
        <v>166</v>
      </c>
      <c r="C51" s="58">
        <v>476</v>
      </c>
      <c r="D51" s="60" t="s">
        <v>20</v>
      </c>
      <c r="E51" s="60">
        <v>642</v>
      </c>
      <c r="F51" s="96">
        <v>4000</v>
      </c>
      <c r="G51" s="58">
        <v>8000</v>
      </c>
      <c r="H51" s="60" t="s">
        <v>20</v>
      </c>
      <c r="I51" s="58">
        <v>4472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95">
        <v>29</v>
      </c>
      <c r="C53" s="59">
        <v>3044</v>
      </c>
      <c r="D53" s="61" t="s">
        <v>20</v>
      </c>
      <c r="E53" s="61">
        <v>3073</v>
      </c>
      <c r="F53" s="95">
        <v>3100</v>
      </c>
      <c r="G53" s="59">
        <v>7600</v>
      </c>
      <c r="H53" s="61" t="s">
        <v>20</v>
      </c>
      <c r="I53" s="59">
        <v>23224</v>
      </c>
      <c r="J53" s="91"/>
      <c r="K53" s="91"/>
    </row>
    <row r="54" spans="1:11" ht="12.75">
      <c r="A54" s="92" t="s">
        <v>266</v>
      </c>
      <c r="B54" s="95">
        <v>42</v>
      </c>
      <c r="C54" s="59">
        <v>534</v>
      </c>
      <c r="D54" s="61" t="s">
        <v>20</v>
      </c>
      <c r="E54" s="61">
        <v>576</v>
      </c>
      <c r="F54" s="95">
        <v>3600</v>
      </c>
      <c r="G54" s="59">
        <v>7095</v>
      </c>
      <c r="H54" s="61" t="s">
        <v>20</v>
      </c>
      <c r="I54" s="59">
        <v>3940</v>
      </c>
      <c r="J54" s="91"/>
      <c r="K54" s="91"/>
    </row>
    <row r="55" spans="1:11" ht="12.75">
      <c r="A55" s="92" t="s">
        <v>267</v>
      </c>
      <c r="B55" s="95">
        <v>2348</v>
      </c>
      <c r="C55" s="59">
        <v>5520</v>
      </c>
      <c r="D55" s="61" t="s">
        <v>20</v>
      </c>
      <c r="E55" s="61">
        <v>7868</v>
      </c>
      <c r="F55" s="95">
        <v>3100</v>
      </c>
      <c r="G55" s="59">
        <v>6900</v>
      </c>
      <c r="H55" s="61" t="s">
        <v>20</v>
      </c>
      <c r="I55" s="59">
        <v>45367</v>
      </c>
      <c r="J55" s="91"/>
      <c r="K55" s="91"/>
    </row>
    <row r="56" spans="1:11" ht="12.75">
      <c r="A56" s="92" t="s">
        <v>268</v>
      </c>
      <c r="B56" s="95">
        <v>1</v>
      </c>
      <c r="C56" s="59">
        <v>46</v>
      </c>
      <c r="D56" s="61" t="s">
        <v>20</v>
      </c>
      <c r="E56" s="61">
        <v>47</v>
      </c>
      <c r="F56" s="95">
        <v>1800</v>
      </c>
      <c r="G56" s="59">
        <v>8400</v>
      </c>
      <c r="H56" s="61" t="s">
        <v>20</v>
      </c>
      <c r="I56" s="59">
        <v>388</v>
      </c>
      <c r="J56" s="91"/>
      <c r="K56" s="91"/>
    </row>
    <row r="57" spans="1:11" ht="12.75">
      <c r="A57" s="92" t="s">
        <v>269</v>
      </c>
      <c r="B57" s="95">
        <v>18</v>
      </c>
      <c r="C57" s="59">
        <v>660</v>
      </c>
      <c r="D57" s="61" t="s">
        <v>20</v>
      </c>
      <c r="E57" s="61">
        <v>678</v>
      </c>
      <c r="F57" s="95">
        <v>3000</v>
      </c>
      <c r="G57" s="59">
        <v>9500</v>
      </c>
      <c r="H57" s="61" t="s">
        <v>20</v>
      </c>
      <c r="I57" s="59">
        <v>6324</v>
      </c>
      <c r="J57" s="91"/>
      <c r="K57" s="91"/>
    </row>
    <row r="58" spans="1:11" ht="12.75">
      <c r="A58" s="93" t="s">
        <v>270</v>
      </c>
      <c r="B58" s="96">
        <v>2438</v>
      </c>
      <c r="C58" s="60">
        <v>9804</v>
      </c>
      <c r="D58" s="60" t="s">
        <v>20</v>
      </c>
      <c r="E58" s="60">
        <v>12242</v>
      </c>
      <c r="F58" s="96">
        <v>3107</v>
      </c>
      <c r="G58" s="58">
        <v>7310</v>
      </c>
      <c r="H58" s="60" t="s">
        <v>20</v>
      </c>
      <c r="I58" s="60">
        <v>79243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55</v>
      </c>
      <c r="D60" s="59" t="s">
        <v>20</v>
      </c>
      <c r="E60" s="61">
        <v>55</v>
      </c>
      <c r="F60" s="61" t="s">
        <v>20</v>
      </c>
      <c r="G60" s="59">
        <v>12000</v>
      </c>
      <c r="H60" s="59" t="s">
        <v>20</v>
      </c>
      <c r="I60" s="59">
        <v>660</v>
      </c>
      <c r="J60" s="91"/>
      <c r="K60" s="91"/>
    </row>
    <row r="61" spans="1:11" ht="12.75">
      <c r="A61" s="92" t="s">
        <v>272</v>
      </c>
      <c r="B61" s="59">
        <v>62</v>
      </c>
      <c r="C61" s="59">
        <v>24</v>
      </c>
      <c r="D61" s="61" t="s">
        <v>20</v>
      </c>
      <c r="E61" s="61">
        <v>86</v>
      </c>
      <c r="F61" s="59">
        <v>3000</v>
      </c>
      <c r="G61" s="59">
        <v>8800</v>
      </c>
      <c r="H61" s="61" t="s">
        <v>20</v>
      </c>
      <c r="I61" s="59">
        <v>397</v>
      </c>
      <c r="J61" s="91"/>
      <c r="K61" s="91"/>
    </row>
    <row r="62" spans="1:11" ht="12.75">
      <c r="A62" s="92" t="s">
        <v>273</v>
      </c>
      <c r="B62" s="95">
        <v>3</v>
      </c>
      <c r="C62" s="59">
        <v>64</v>
      </c>
      <c r="D62" s="61" t="s">
        <v>20</v>
      </c>
      <c r="E62" s="61">
        <v>67</v>
      </c>
      <c r="F62" s="95">
        <v>3500</v>
      </c>
      <c r="G62" s="59">
        <v>15000</v>
      </c>
      <c r="H62" s="61" t="s">
        <v>20</v>
      </c>
      <c r="I62" s="59">
        <v>971</v>
      </c>
      <c r="J62" s="91"/>
      <c r="K62" s="91"/>
    </row>
    <row r="63" spans="1:11" ht="12.75">
      <c r="A63" s="93" t="s">
        <v>274</v>
      </c>
      <c r="B63" s="60">
        <v>65</v>
      </c>
      <c r="C63" s="60">
        <v>143</v>
      </c>
      <c r="D63" s="60" t="s">
        <v>20</v>
      </c>
      <c r="E63" s="60">
        <v>208</v>
      </c>
      <c r="F63" s="58">
        <v>3023</v>
      </c>
      <c r="G63" s="58">
        <v>12806</v>
      </c>
      <c r="H63" s="58" t="s">
        <v>20</v>
      </c>
      <c r="I63" s="60">
        <v>2028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86</v>
      </c>
      <c r="D65" s="60" t="s">
        <v>20</v>
      </c>
      <c r="E65" s="60">
        <v>86</v>
      </c>
      <c r="F65" s="60" t="s">
        <v>20</v>
      </c>
      <c r="G65" s="58">
        <v>12007</v>
      </c>
      <c r="H65" s="60" t="s">
        <v>20</v>
      </c>
      <c r="I65" s="58">
        <v>1033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95">
        <v>50</v>
      </c>
      <c r="C67" s="59">
        <v>740</v>
      </c>
      <c r="D67" s="61" t="s">
        <v>20</v>
      </c>
      <c r="E67" s="61">
        <v>790</v>
      </c>
      <c r="F67" s="95">
        <v>1600</v>
      </c>
      <c r="G67" s="59">
        <v>6400</v>
      </c>
      <c r="H67" s="61" t="s">
        <v>20</v>
      </c>
      <c r="I67" s="59">
        <v>4816</v>
      </c>
      <c r="J67" s="91"/>
      <c r="K67" s="91"/>
    </row>
    <row r="68" spans="1:11" ht="12.75">
      <c r="A68" s="92" t="s">
        <v>277</v>
      </c>
      <c r="B68" s="95">
        <v>20</v>
      </c>
      <c r="C68" s="59">
        <v>150</v>
      </c>
      <c r="D68" s="61" t="s">
        <v>20</v>
      </c>
      <c r="E68" s="61">
        <v>170</v>
      </c>
      <c r="F68" s="95">
        <v>1500</v>
      </c>
      <c r="G68" s="59">
        <v>5000</v>
      </c>
      <c r="H68" s="61" t="s">
        <v>20</v>
      </c>
      <c r="I68" s="59">
        <v>780</v>
      </c>
      <c r="J68" s="91"/>
      <c r="K68" s="91"/>
    </row>
    <row r="69" spans="1:11" ht="12.75">
      <c r="A69" s="93" t="s">
        <v>278</v>
      </c>
      <c r="B69" s="96">
        <v>70</v>
      </c>
      <c r="C69" s="60">
        <v>890</v>
      </c>
      <c r="D69" s="60" t="s">
        <v>20</v>
      </c>
      <c r="E69" s="60">
        <v>960</v>
      </c>
      <c r="F69" s="96">
        <v>1571</v>
      </c>
      <c r="G69" s="58">
        <v>6164</v>
      </c>
      <c r="H69" s="60" t="s">
        <v>20</v>
      </c>
      <c r="I69" s="60">
        <v>5596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25</v>
      </c>
      <c r="D71" s="59" t="s">
        <v>20</v>
      </c>
      <c r="E71" s="61">
        <v>25</v>
      </c>
      <c r="F71" s="61" t="s">
        <v>20</v>
      </c>
      <c r="G71" s="59">
        <v>8000</v>
      </c>
      <c r="H71" s="59" t="s">
        <v>20</v>
      </c>
      <c r="I71" s="59">
        <v>200</v>
      </c>
      <c r="J71" s="91"/>
      <c r="K71" s="91"/>
    </row>
    <row r="72" spans="1:11" ht="12.75">
      <c r="A72" s="92" t="s">
        <v>280</v>
      </c>
      <c r="B72" s="61" t="s">
        <v>20</v>
      </c>
      <c r="C72" s="59">
        <v>250</v>
      </c>
      <c r="D72" s="61" t="s">
        <v>20</v>
      </c>
      <c r="E72" s="61">
        <v>250</v>
      </c>
      <c r="F72" s="61" t="s">
        <v>20</v>
      </c>
      <c r="G72" s="59">
        <v>10500</v>
      </c>
      <c r="H72" s="61" t="s">
        <v>20</v>
      </c>
      <c r="I72" s="59">
        <v>2625</v>
      </c>
      <c r="J72" s="91"/>
      <c r="K72" s="91"/>
    </row>
    <row r="73" spans="1:11" ht="12.75">
      <c r="A73" s="92" t="s">
        <v>281</v>
      </c>
      <c r="B73" s="59">
        <v>154</v>
      </c>
      <c r="C73" s="59">
        <v>2783</v>
      </c>
      <c r="D73" s="61" t="s">
        <v>20</v>
      </c>
      <c r="E73" s="61">
        <v>2937</v>
      </c>
      <c r="F73" s="59">
        <v>7500</v>
      </c>
      <c r="G73" s="59">
        <v>8500</v>
      </c>
      <c r="H73" s="61" t="s">
        <v>20</v>
      </c>
      <c r="I73" s="59">
        <v>24811</v>
      </c>
      <c r="J73" s="91"/>
      <c r="K73" s="91"/>
    </row>
    <row r="74" spans="1:11" ht="12.75">
      <c r="A74" s="92" t="s">
        <v>282</v>
      </c>
      <c r="B74" s="61" t="s">
        <v>20</v>
      </c>
      <c r="C74" s="59">
        <v>2090</v>
      </c>
      <c r="D74" s="61" t="s">
        <v>20</v>
      </c>
      <c r="E74" s="61">
        <v>2090</v>
      </c>
      <c r="F74" s="61" t="s">
        <v>20</v>
      </c>
      <c r="G74" s="59">
        <v>8000</v>
      </c>
      <c r="H74" s="61" t="s">
        <v>20</v>
      </c>
      <c r="I74" s="59">
        <v>16720</v>
      </c>
      <c r="J74" s="91"/>
      <c r="K74" s="91"/>
    </row>
    <row r="75" spans="1:11" ht="12.75">
      <c r="A75" s="92" t="s">
        <v>283</v>
      </c>
      <c r="B75" s="59">
        <v>145</v>
      </c>
      <c r="C75" s="59">
        <v>5</v>
      </c>
      <c r="D75" s="61" t="s">
        <v>20</v>
      </c>
      <c r="E75" s="61">
        <v>150</v>
      </c>
      <c r="F75" s="59">
        <v>3000</v>
      </c>
      <c r="G75" s="59">
        <v>6000</v>
      </c>
      <c r="H75" s="61" t="s">
        <v>20</v>
      </c>
      <c r="I75" s="59">
        <v>465</v>
      </c>
      <c r="J75" s="91"/>
      <c r="K75" s="91"/>
    </row>
    <row r="76" spans="1:11" ht="12.75">
      <c r="A76" s="92" t="s">
        <v>284</v>
      </c>
      <c r="B76" s="59">
        <v>66</v>
      </c>
      <c r="C76" s="59">
        <v>321</v>
      </c>
      <c r="D76" s="61" t="s">
        <v>20</v>
      </c>
      <c r="E76" s="61">
        <v>387</v>
      </c>
      <c r="F76" s="59">
        <v>3400</v>
      </c>
      <c r="G76" s="59">
        <v>9900</v>
      </c>
      <c r="H76" s="61" t="s">
        <v>20</v>
      </c>
      <c r="I76" s="59">
        <v>3402</v>
      </c>
      <c r="J76" s="91"/>
      <c r="K76" s="91"/>
    </row>
    <row r="77" spans="1:11" ht="12.75">
      <c r="A77" s="92" t="s">
        <v>285</v>
      </c>
      <c r="B77" s="95">
        <v>503</v>
      </c>
      <c r="C77" s="59">
        <v>319</v>
      </c>
      <c r="D77" s="61" t="s">
        <v>20</v>
      </c>
      <c r="E77" s="61">
        <v>822</v>
      </c>
      <c r="F77" s="95">
        <v>6000</v>
      </c>
      <c r="G77" s="59">
        <v>11000</v>
      </c>
      <c r="H77" s="61" t="s">
        <v>20</v>
      </c>
      <c r="I77" s="59">
        <v>6527</v>
      </c>
      <c r="J77" s="91"/>
      <c r="K77" s="91"/>
    </row>
    <row r="78" spans="1:11" ht="12.75">
      <c r="A78" s="92" t="s">
        <v>286</v>
      </c>
      <c r="B78" s="95">
        <v>349</v>
      </c>
      <c r="C78" s="59">
        <v>117</v>
      </c>
      <c r="D78" s="61" t="s">
        <v>20</v>
      </c>
      <c r="E78" s="61">
        <v>466</v>
      </c>
      <c r="F78" s="95">
        <v>5750</v>
      </c>
      <c r="G78" s="59">
        <v>10500</v>
      </c>
      <c r="H78" s="61" t="s">
        <v>20</v>
      </c>
      <c r="I78" s="59">
        <v>3235</v>
      </c>
      <c r="J78" s="91"/>
      <c r="K78" s="91"/>
    </row>
    <row r="79" spans="1:11" ht="12.75">
      <c r="A79" s="93" t="s">
        <v>343</v>
      </c>
      <c r="B79" s="60">
        <v>1217</v>
      </c>
      <c r="C79" s="60">
        <v>5910</v>
      </c>
      <c r="D79" s="60" t="s">
        <v>20</v>
      </c>
      <c r="E79" s="60">
        <v>7127</v>
      </c>
      <c r="F79" s="58">
        <v>5620</v>
      </c>
      <c r="G79" s="58">
        <f>((G71*C71)+(G72*C72)+(G73*C73)+(G74*C74)+(G75*C75)+(G76*C76)+(G77*C77)+(G78*C78))/C79</f>
        <v>8654.128595600678</v>
      </c>
      <c r="H79" s="58" t="s">
        <v>20</v>
      </c>
      <c r="I79" s="60">
        <f>SUM(I71:I78)</f>
        <v>57985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95">
        <v>10</v>
      </c>
      <c r="C81" s="59">
        <v>12</v>
      </c>
      <c r="D81" s="61" t="s">
        <v>20</v>
      </c>
      <c r="E81" s="61">
        <v>22</v>
      </c>
      <c r="F81" s="95">
        <v>600</v>
      </c>
      <c r="G81" s="59">
        <v>2917</v>
      </c>
      <c r="H81" s="61" t="s">
        <v>20</v>
      </c>
      <c r="I81" s="59">
        <v>41</v>
      </c>
      <c r="J81" s="91"/>
      <c r="K81" s="91"/>
    </row>
    <row r="82" spans="1:11" ht="12.75">
      <c r="A82" s="92" t="s">
        <v>288</v>
      </c>
      <c r="B82" s="59">
        <v>4</v>
      </c>
      <c r="C82" s="59">
        <v>60</v>
      </c>
      <c r="D82" s="61" t="s">
        <v>20</v>
      </c>
      <c r="E82" s="61">
        <v>64</v>
      </c>
      <c r="F82" s="59">
        <v>1500</v>
      </c>
      <c r="G82" s="59">
        <v>4000</v>
      </c>
      <c r="H82" s="61" t="s">
        <v>20</v>
      </c>
      <c r="I82" s="59">
        <v>245</v>
      </c>
      <c r="J82" s="91"/>
      <c r="K82" s="91"/>
    </row>
    <row r="83" spans="1:11" ht="12.75">
      <c r="A83" s="93" t="s">
        <v>289</v>
      </c>
      <c r="B83" s="58">
        <v>14</v>
      </c>
      <c r="C83" s="58">
        <v>72</v>
      </c>
      <c r="D83" s="60" t="s">
        <v>20</v>
      </c>
      <c r="E83" s="60">
        <v>86</v>
      </c>
      <c r="F83" s="58">
        <v>857</v>
      </c>
      <c r="G83" s="58">
        <v>3820</v>
      </c>
      <c r="H83" s="60" t="s">
        <v>20</v>
      </c>
      <c r="I83" s="58">
        <v>286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4766</v>
      </c>
      <c r="C85" s="98">
        <v>19272</v>
      </c>
      <c r="D85" s="98" t="s">
        <v>20</v>
      </c>
      <c r="E85" s="98">
        <v>24038</v>
      </c>
      <c r="F85" s="99">
        <v>4290</v>
      </c>
      <c r="G85" s="126">
        <f>((G12*C12)+(G16*C16)+(G21*C21)+(G23*C23)+(G25*C25)+(G30*C30)+(G36*C36)+(G38*C38)+(G49*C49)+(G51*C51)+(G58*C58)+(G63*C63)+(G65*C65)+(G69*E69)+(G79*C79)+(G83*C83))/C85</f>
        <v>8049.169779991697</v>
      </c>
      <c r="H85" s="99" t="s">
        <v>20</v>
      </c>
      <c r="I85" s="98">
        <f>SUM(I12:I16,I21:I25,I30,I36:I38,I49:I51,I58,I63:I65,I69,I79,I83)</f>
        <v>175141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481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64" customWidth="1"/>
    <col min="10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56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68">
        <v>37.3</v>
      </c>
      <c r="C9" s="143">
        <v>335</v>
      </c>
      <c r="D9" s="168">
        <v>1248.8</v>
      </c>
      <c r="E9" s="173">
        <v>7.049871984421767</v>
      </c>
      <c r="F9" s="174">
        <v>96071.78488574759</v>
      </c>
      <c r="G9" s="143">
        <v>823</v>
      </c>
      <c r="H9" s="143">
        <v>287901</v>
      </c>
    </row>
    <row r="10" spans="1:8" ht="12.75">
      <c r="A10" s="71">
        <v>1986</v>
      </c>
      <c r="B10" s="169">
        <v>34.3</v>
      </c>
      <c r="C10" s="145">
        <v>340</v>
      </c>
      <c r="D10" s="169">
        <v>1165.9</v>
      </c>
      <c r="E10" s="175">
        <v>7.500631062709604</v>
      </c>
      <c r="F10" s="176">
        <v>155920.57024028464</v>
      </c>
      <c r="G10" s="145">
        <v>234</v>
      </c>
      <c r="H10" s="145">
        <v>335329</v>
      </c>
    </row>
    <row r="11" spans="1:8" ht="12.75">
      <c r="A11" s="71">
        <v>1987</v>
      </c>
      <c r="B11" s="169">
        <v>31</v>
      </c>
      <c r="C11" s="145">
        <v>358</v>
      </c>
      <c r="D11" s="169">
        <v>1110.1</v>
      </c>
      <c r="E11" s="175">
        <v>12.687365523541645</v>
      </c>
      <c r="F11" s="176">
        <v>155920.57024028464</v>
      </c>
      <c r="G11" s="145">
        <v>3122</v>
      </c>
      <c r="H11" s="145">
        <v>285329</v>
      </c>
    </row>
    <row r="12" spans="1:8" ht="12.75">
      <c r="A12" s="71">
        <v>1988</v>
      </c>
      <c r="B12" s="169">
        <v>30.6</v>
      </c>
      <c r="C12" s="145">
        <v>351</v>
      </c>
      <c r="D12" s="169">
        <v>1072.5</v>
      </c>
      <c r="E12" s="175">
        <v>10.505691584628515</v>
      </c>
      <c r="F12" s="176">
        <v>112671.73920882767</v>
      </c>
      <c r="G12" s="145">
        <v>18169</v>
      </c>
      <c r="H12" s="145">
        <v>274025</v>
      </c>
    </row>
    <row r="13" spans="1:8" ht="12.75">
      <c r="A13" s="71">
        <v>1989</v>
      </c>
      <c r="B13" s="169">
        <v>29.2</v>
      </c>
      <c r="C13" s="145">
        <v>342</v>
      </c>
      <c r="D13" s="169">
        <v>995.7</v>
      </c>
      <c r="E13" s="175">
        <v>12.849638791725265</v>
      </c>
      <c r="F13" s="176">
        <v>127943.85344920846</v>
      </c>
      <c r="G13" s="145">
        <v>9201</v>
      </c>
      <c r="H13" s="145">
        <v>232761</v>
      </c>
    </row>
    <row r="14" spans="1:8" ht="12.75">
      <c r="A14" s="71">
        <v>1990</v>
      </c>
      <c r="B14" s="169">
        <v>30.6</v>
      </c>
      <c r="C14" s="145">
        <v>359.73856209150324</v>
      </c>
      <c r="D14" s="169">
        <v>1100.8</v>
      </c>
      <c r="E14" s="175">
        <v>13.877369490221534</v>
      </c>
      <c r="F14" s="176">
        <v>152762.08334835863</v>
      </c>
      <c r="G14" s="145">
        <v>47166</v>
      </c>
      <c r="H14" s="145">
        <v>188477</v>
      </c>
    </row>
    <row r="15" spans="1:8" ht="12.75">
      <c r="A15" s="71">
        <v>1991</v>
      </c>
      <c r="B15" s="169">
        <v>28.3</v>
      </c>
      <c r="C15" s="145">
        <v>360.1766784452297</v>
      </c>
      <c r="D15" s="169">
        <v>1019.3</v>
      </c>
      <c r="E15" s="175">
        <v>11.701705672352242</v>
      </c>
      <c r="F15" s="176">
        <v>119275.48591828637</v>
      </c>
      <c r="G15" s="145">
        <v>29030</v>
      </c>
      <c r="H15" s="145">
        <v>236081</v>
      </c>
    </row>
    <row r="16" spans="1:8" ht="12.75">
      <c r="A16" s="71">
        <v>1992</v>
      </c>
      <c r="B16" s="169">
        <v>28</v>
      </c>
      <c r="C16" s="145">
        <v>364.82833845933766</v>
      </c>
      <c r="D16" s="169">
        <v>1020.1</v>
      </c>
      <c r="E16" s="175">
        <v>10.235236137655814</v>
      </c>
      <c r="F16" s="176">
        <v>104409.64384022694</v>
      </c>
      <c r="G16" s="145">
        <v>44407</v>
      </c>
      <c r="H16" s="145">
        <v>197528</v>
      </c>
    </row>
    <row r="17" spans="1:8" ht="12.75">
      <c r="A17" s="71">
        <v>1993</v>
      </c>
      <c r="B17" s="169">
        <v>25.7</v>
      </c>
      <c r="C17" s="145">
        <v>344.16342412451365</v>
      </c>
      <c r="D17" s="169">
        <v>884.5</v>
      </c>
      <c r="E17" s="175">
        <v>16.666065654562285</v>
      </c>
      <c r="F17" s="176">
        <v>147411.35071460338</v>
      </c>
      <c r="G17" s="145">
        <v>42302</v>
      </c>
      <c r="H17" s="145">
        <v>195196</v>
      </c>
    </row>
    <row r="18" spans="1:8" ht="12.75">
      <c r="A18" s="113">
        <v>1994</v>
      </c>
      <c r="B18" s="170">
        <v>27.68</v>
      </c>
      <c r="C18" s="147">
        <v>364.3609104046243</v>
      </c>
      <c r="D18" s="170">
        <v>1008.551</v>
      </c>
      <c r="E18" s="177">
        <v>15.247677088216559</v>
      </c>
      <c r="F18" s="178">
        <v>153780.59974997898</v>
      </c>
      <c r="G18" s="147">
        <v>43538</v>
      </c>
      <c r="H18" s="145">
        <v>246144</v>
      </c>
    </row>
    <row r="19" spans="1:8" ht="12.75">
      <c r="A19" s="113">
        <v>1995</v>
      </c>
      <c r="B19" s="170">
        <v>26.917</v>
      </c>
      <c r="C19" s="147">
        <v>363.03414199204957</v>
      </c>
      <c r="D19" s="170">
        <v>977.179</v>
      </c>
      <c r="E19" s="177">
        <v>11.755796761746781</v>
      </c>
      <c r="F19" s="178">
        <v>114875.17723846957</v>
      </c>
      <c r="G19" s="147">
        <v>30251</v>
      </c>
      <c r="H19" s="145">
        <v>269373</v>
      </c>
    </row>
    <row r="20" spans="1:8" ht="12.75">
      <c r="A20" s="113">
        <v>1996</v>
      </c>
      <c r="B20" s="148">
        <v>25.5</v>
      </c>
      <c r="C20" s="147">
        <v>379.2549019607843</v>
      </c>
      <c r="D20" s="148">
        <v>967.1</v>
      </c>
      <c r="E20" s="179">
        <v>10.625894005505272</v>
      </c>
      <c r="F20" s="147">
        <v>102763.02092724148</v>
      </c>
      <c r="G20" s="147">
        <v>23948</v>
      </c>
      <c r="H20" s="145">
        <v>256402</v>
      </c>
    </row>
    <row r="21" spans="1:8" ht="12.75">
      <c r="A21" s="113">
        <v>1997</v>
      </c>
      <c r="B21" s="148">
        <v>23.5</v>
      </c>
      <c r="C21" s="147">
        <v>396.7659574468085</v>
      </c>
      <c r="D21" s="148">
        <v>932.4</v>
      </c>
      <c r="E21" s="179">
        <v>16.016972581827797</v>
      </c>
      <c r="F21" s="147">
        <v>149342.2523529624</v>
      </c>
      <c r="G21" s="147">
        <v>36102</v>
      </c>
      <c r="H21" s="145">
        <v>232050</v>
      </c>
    </row>
    <row r="22" spans="1:8" ht="12.75">
      <c r="A22" s="113">
        <v>1998</v>
      </c>
      <c r="B22" s="148">
        <v>22.9</v>
      </c>
      <c r="C22" s="147">
        <v>423.6681222707424</v>
      </c>
      <c r="D22" s="148">
        <v>970.2</v>
      </c>
      <c r="E22" s="179">
        <v>13.05999302825959</v>
      </c>
      <c r="F22" s="147">
        <v>126708.05236017452</v>
      </c>
      <c r="G22" s="147">
        <v>44965</v>
      </c>
      <c r="H22" s="145">
        <v>250428</v>
      </c>
    </row>
    <row r="23" spans="1:8" ht="12.75">
      <c r="A23" s="113">
        <v>1999</v>
      </c>
      <c r="B23" s="148">
        <v>22.7</v>
      </c>
      <c r="C23" s="147">
        <f>D23/B23*10</f>
        <v>432.3348017621145</v>
      </c>
      <c r="D23" s="148">
        <v>981.4</v>
      </c>
      <c r="E23" s="179">
        <v>10.40952964792711</v>
      </c>
      <c r="F23" s="147">
        <f>D23*E23*10</f>
        <v>102159.12396475665</v>
      </c>
      <c r="G23" s="147">
        <v>21132</v>
      </c>
      <c r="H23" s="145">
        <v>255959</v>
      </c>
    </row>
    <row r="24" spans="1:8" ht="12.75">
      <c r="A24" s="113">
        <v>2000</v>
      </c>
      <c r="B24" s="148">
        <v>21.894</v>
      </c>
      <c r="C24" s="147">
        <f>D24/B24*10</f>
        <v>438.3392710331598</v>
      </c>
      <c r="D24" s="148">
        <v>959.7</v>
      </c>
      <c r="E24" s="179">
        <v>12.86766915485678</v>
      </c>
      <c r="F24" s="147">
        <f>D24*E24*10</f>
        <v>123491.02087916051</v>
      </c>
      <c r="G24" s="147">
        <v>27390.796</v>
      </c>
      <c r="H24" s="145">
        <v>245040.049</v>
      </c>
    </row>
    <row r="25" spans="1:8" ht="12.75">
      <c r="A25" s="113">
        <v>2001</v>
      </c>
      <c r="B25" s="148">
        <v>21.128</v>
      </c>
      <c r="C25" s="147">
        <f>D25/B25*10</f>
        <v>469.2919348731541</v>
      </c>
      <c r="D25" s="148">
        <v>991.52</v>
      </c>
      <c r="E25" s="179">
        <v>15.31</v>
      </c>
      <c r="F25" s="147">
        <f>D25*E25*10</f>
        <v>151801.712</v>
      </c>
      <c r="G25" s="147">
        <v>41804.892</v>
      </c>
      <c r="H25" s="145">
        <v>264299.249</v>
      </c>
    </row>
    <row r="26" spans="1:8" ht="13.5" thickBot="1">
      <c r="A26" s="73" t="s">
        <v>22</v>
      </c>
      <c r="B26" s="150">
        <v>23.1</v>
      </c>
      <c r="C26" s="149">
        <f>D26/B26*10</f>
        <v>476.7099567099567</v>
      </c>
      <c r="D26" s="150">
        <v>1101.2</v>
      </c>
      <c r="E26" s="180">
        <v>14.7</v>
      </c>
      <c r="F26" s="149">
        <f>D26*E26*10</f>
        <v>161876.4</v>
      </c>
      <c r="G26" s="149"/>
      <c r="H26" s="151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I2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64" customWidth="1"/>
    <col min="10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4.25"/>
    <row r="3" spans="1:9" ht="15">
      <c r="A3" s="320" t="s">
        <v>352</v>
      </c>
      <c r="B3" s="320"/>
      <c r="C3" s="320"/>
      <c r="D3" s="320"/>
      <c r="E3" s="320"/>
      <c r="F3" s="320"/>
      <c r="G3" s="320"/>
      <c r="H3" s="320"/>
      <c r="I3" s="320"/>
    </row>
    <row r="4" spans="1:9" ht="12.75">
      <c r="A4" s="166"/>
      <c r="B4" s="82"/>
      <c r="C4" s="82"/>
      <c r="D4" s="82"/>
      <c r="E4" s="82"/>
      <c r="F4" s="82"/>
      <c r="G4" s="82"/>
      <c r="H4" s="82"/>
      <c r="I4" s="82"/>
    </row>
    <row r="5" spans="2:9" ht="12.75">
      <c r="B5" s="81" t="s">
        <v>57</v>
      </c>
      <c r="C5" s="82"/>
      <c r="D5" s="167" t="s">
        <v>58</v>
      </c>
      <c r="E5" s="82"/>
      <c r="F5" s="81" t="s">
        <v>59</v>
      </c>
      <c r="G5" s="82"/>
      <c r="H5" s="81" t="s">
        <v>60</v>
      </c>
      <c r="I5" s="82"/>
    </row>
    <row r="6" spans="1:9" ht="12.75">
      <c r="A6" s="104" t="s">
        <v>5</v>
      </c>
      <c r="B6" s="85" t="s">
        <v>2</v>
      </c>
      <c r="C6" s="85" t="s">
        <v>3</v>
      </c>
      <c r="D6" s="85" t="s">
        <v>2</v>
      </c>
      <c r="E6" s="85" t="s">
        <v>3</v>
      </c>
      <c r="F6" s="85" t="s">
        <v>2</v>
      </c>
      <c r="G6" s="85" t="s">
        <v>3</v>
      </c>
      <c r="H6" s="85" t="s">
        <v>2</v>
      </c>
      <c r="I6" s="85" t="s">
        <v>3</v>
      </c>
    </row>
    <row r="7" spans="1:9" ht="13.5" thickBot="1">
      <c r="A7" s="92"/>
      <c r="B7" s="85" t="s">
        <v>6</v>
      </c>
      <c r="C7" s="85" t="s">
        <v>7</v>
      </c>
      <c r="D7" s="85" t="s">
        <v>6</v>
      </c>
      <c r="E7" s="85" t="s">
        <v>7</v>
      </c>
      <c r="F7" s="85" t="s">
        <v>6</v>
      </c>
      <c r="G7" s="85" t="s">
        <v>7</v>
      </c>
      <c r="H7" s="85" t="s">
        <v>6</v>
      </c>
      <c r="I7" s="85" t="s">
        <v>7</v>
      </c>
    </row>
    <row r="8" spans="1:9" ht="12.75">
      <c r="A8" s="69">
        <v>1985</v>
      </c>
      <c r="B8" s="168">
        <v>6</v>
      </c>
      <c r="C8" s="168">
        <v>195.4</v>
      </c>
      <c r="D8" s="168">
        <v>5.69</v>
      </c>
      <c r="E8" s="168">
        <v>213.8</v>
      </c>
      <c r="F8" s="168">
        <v>16.7</v>
      </c>
      <c r="G8" s="168">
        <v>670.4</v>
      </c>
      <c r="H8" s="168">
        <v>8.9</v>
      </c>
      <c r="I8" s="168">
        <v>169.3</v>
      </c>
    </row>
    <row r="9" spans="1:9" ht="12.75">
      <c r="A9" s="71">
        <v>1986</v>
      </c>
      <c r="B9" s="169">
        <v>5.8</v>
      </c>
      <c r="C9" s="169">
        <v>184.3</v>
      </c>
      <c r="D9" s="169">
        <v>5.33</v>
      </c>
      <c r="E9" s="169">
        <v>211.3</v>
      </c>
      <c r="F9" s="169">
        <v>13.8</v>
      </c>
      <c r="G9" s="169">
        <v>567.7</v>
      </c>
      <c r="H9" s="169">
        <v>9.4</v>
      </c>
      <c r="I9" s="169">
        <v>202.6</v>
      </c>
    </row>
    <row r="10" spans="1:9" ht="12.75">
      <c r="A10" s="71">
        <v>1987</v>
      </c>
      <c r="B10" s="169">
        <v>5</v>
      </c>
      <c r="C10" s="169">
        <v>157.7</v>
      </c>
      <c r="D10" s="169">
        <v>5.54</v>
      </c>
      <c r="E10" s="169">
        <v>233</v>
      </c>
      <c r="F10" s="169">
        <v>12.7</v>
      </c>
      <c r="G10" s="169">
        <v>571.4</v>
      </c>
      <c r="H10" s="169">
        <v>7.7</v>
      </c>
      <c r="I10" s="169">
        <v>147.9</v>
      </c>
    </row>
    <row r="11" spans="1:9" ht="12.75">
      <c r="A11" s="71">
        <v>1988</v>
      </c>
      <c r="B11" s="169">
        <v>4.6</v>
      </c>
      <c r="C11" s="169">
        <v>150.7</v>
      </c>
      <c r="D11" s="169">
        <v>4.82</v>
      </c>
      <c r="E11" s="169">
        <v>201.1</v>
      </c>
      <c r="F11" s="169">
        <v>13.3</v>
      </c>
      <c r="G11" s="169">
        <v>573.9</v>
      </c>
      <c r="H11" s="169">
        <v>7.8</v>
      </c>
      <c r="I11" s="169">
        <v>146.8</v>
      </c>
    </row>
    <row r="12" spans="1:9" ht="12.75">
      <c r="A12" s="71">
        <v>1989</v>
      </c>
      <c r="B12" s="169">
        <v>4</v>
      </c>
      <c r="C12" s="169">
        <v>132.9</v>
      </c>
      <c r="D12" s="169">
        <v>4.3</v>
      </c>
      <c r="E12" s="169">
        <v>174.3</v>
      </c>
      <c r="F12" s="169">
        <v>12.9</v>
      </c>
      <c r="G12" s="169">
        <v>544.5</v>
      </c>
      <c r="H12" s="169">
        <v>7.9</v>
      </c>
      <c r="I12" s="169">
        <v>144</v>
      </c>
    </row>
    <row r="13" spans="1:9" ht="12.75">
      <c r="A13" s="71">
        <v>1990</v>
      </c>
      <c r="B13" s="169">
        <v>4.2</v>
      </c>
      <c r="C13" s="169">
        <v>144.6</v>
      </c>
      <c r="D13" s="169">
        <v>3.44</v>
      </c>
      <c r="E13" s="169">
        <v>139.7</v>
      </c>
      <c r="F13" s="169">
        <v>15.5</v>
      </c>
      <c r="G13" s="169">
        <v>673</v>
      </c>
      <c r="H13" s="169">
        <v>7.5</v>
      </c>
      <c r="I13" s="169">
        <v>143.6</v>
      </c>
    </row>
    <row r="14" spans="1:9" ht="12.75">
      <c r="A14" s="71">
        <v>1991</v>
      </c>
      <c r="B14" s="169">
        <v>4.1</v>
      </c>
      <c r="C14" s="169">
        <v>147.2</v>
      </c>
      <c r="D14" s="169">
        <v>3.04</v>
      </c>
      <c r="E14" s="169">
        <v>114.3</v>
      </c>
      <c r="F14" s="169">
        <v>13.4</v>
      </c>
      <c r="G14" s="169">
        <v>593.2</v>
      </c>
      <c r="H14" s="169">
        <v>7.8</v>
      </c>
      <c r="I14" s="169">
        <v>164.6</v>
      </c>
    </row>
    <row r="15" spans="1:9" ht="12.75">
      <c r="A15" s="71">
        <v>1992</v>
      </c>
      <c r="B15" s="169">
        <v>4.3</v>
      </c>
      <c r="C15" s="169">
        <v>142.2</v>
      </c>
      <c r="D15" s="169">
        <v>3</v>
      </c>
      <c r="E15" s="169">
        <v>103.6</v>
      </c>
      <c r="F15" s="169">
        <v>13.4</v>
      </c>
      <c r="G15" s="169">
        <v>615.7</v>
      </c>
      <c r="H15" s="169">
        <v>7.3</v>
      </c>
      <c r="I15" s="169">
        <v>158.6</v>
      </c>
    </row>
    <row r="16" spans="1:9" ht="12.75">
      <c r="A16" s="71">
        <v>1993</v>
      </c>
      <c r="B16" s="169">
        <v>4.2</v>
      </c>
      <c r="C16" s="169">
        <v>139.7</v>
      </c>
      <c r="D16" s="169">
        <v>3.1</v>
      </c>
      <c r="E16" s="169">
        <v>115.4</v>
      </c>
      <c r="F16" s="169">
        <v>10.6</v>
      </c>
      <c r="G16" s="169">
        <v>466.3</v>
      </c>
      <c r="H16" s="169">
        <v>7.8</v>
      </c>
      <c r="I16" s="169">
        <v>163.2</v>
      </c>
    </row>
    <row r="17" spans="1:9" ht="12.75">
      <c r="A17" s="113">
        <v>1994</v>
      </c>
      <c r="B17" s="170">
        <v>4.97</v>
      </c>
      <c r="C17" s="170">
        <v>188.844</v>
      </c>
      <c r="D17" s="170">
        <v>3.956</v>
      </c>
      <c r="E17" s="170">
        <v>138.931</v>
      </c>
      <c r="F17" s="170">
        <v>11.179</v>
      </c>
      <c r="G17" s="170">
        <v>509.899</v>
      </c>
      <c r="H17" s="170">
        <v>7.575</v>
      </c>
      <c r="I17" s="169">
        <v>170.877</v>
      </c>
    </row>
    <row r="18" spans="1:9" ht="12.75">
      <c r="A18" s="113">
        <v>1995</v>
      </c>
      <c r="B18" s="170">
        <v>4.1</v>
      </c>
      <c r="C18" s="170">
        <v>132.4</v>
      </c>
      <c r="D18" s="170">
        <v>2.7</v>
      </c>
      <c r="E18" s="170">
        <v>92.7</v>
      </c>
      <c r="F18" s="170">
        <v>13.4</v>
      </c>
      <c r="G18" s="170">
        <v>602.2</v>
      </c>
      <c r="H18" s="170">
        <v>6.7</v>
      </c>
      <c r="I18" s="169">
        <v>149.9</v>
      </c>
    </row>
    <row r="19" spans="1:9" ht="12.75">
      <c r="A19" s="113">
        <v>1996</v>
      </c>
      <c r="B19" s="148">
        <v>3.9</v>
      </c>
      <c r="C19" s="148">
        <v>132</v>
      </c>
      <c r="D19" s="148">
        <v>1.6</v>
      </c>
      <c r="E19" s="148">
        <v>63.2</v>
      </c>
      <c r="F19" s="148">
        <v>13.7</v>
      </c>
      <c r="G19" s="148">
        <v>619.9</v>
      </c>
      <c r="H19" s="148">
        <v>6.3</v>
      </c>
      <c r="I19" s="146">
        <v>152</v>
      </c>
    </row>
    <row r="20" spans="1:9" ht="12.75">
      <c r="A20" s="113">
        <v>1997</v>
      </c>
      <c r="B20" s="148">
        <v>3.5</v>
      </c>
      <c r="C20" s="148">
        <v>116.3</v>
      </c>
      <c r="D20" s="148">
        <v>1.3</v>
      </c>
      <c r="E20" s="148">
        <v>52</v>
      </c>
      <c r="F20" s="148">
        <v>13.4</v>
      </c>
      <c r="G20" s="148">
        <v>631.4</v>
      </c>
      <c r="H20" s="148">
        <v>5.3</v>
      </c>
      <c r="I20" s="146">
        <v>132.7</v>
      </c>
    </row>
    <row r="21" spans="1:9" ht="12.75">
      <c r="A21" s="113">
        <v>1998</v>
      </c>
      <c r="B21" s="148">
        <v>3.5</v>
      </c>
      <c r="C21" s="148">
        <v>128.7</v>
      </c>
      <c r="D21" s="148">
        <v>2.7</v>
      </c>
      <c r="E21" s="148">
        <v>124</v>
      </c>
      <c r="F21" s="148">
        <v>12</v>
      </c>
      <c r="G21" s="148">
        <v>589.8</v>
      </c>
      <c r="H21" s="148">
        <v>4.8</v>
      </c>
      <c r="I21" s="146">
        <v>127.7</v>
      </c>
    </row>
    <row r="22" spans="1:9" ht="12.75">
      <c r="A22" s="113">
        <v>1999</v>
      </c>
      <c r="B22" s="148">
        <v>3.8</v>
      </c>
      <c r="C22" s="148">
        <v>144.1</v>
      </c>
      <c r="D22" s="148">
        <v>3.2</v>
      </c>
      <c r="E22" s="148">
        <v>160.5</v>
      </c>
      <c r="F22" s="148">
        <v>10.8</v>
      </c>
      <c r="G22" s="148">
        <v>532.3</v>
      </c>
      <c r="H22" s="148">
        <v>4.9</v>
      </c>
      <c r="I22" s="146">
        <v>144.4</v>
      </c>
    </row>
    <row r="23" spans="1:9" ht="12.75">
      <c r="A23" s="113">
        <v>2000</v>
      </c>
      <c r="B23" s="148">
        <v>3</v>
      </c>
      <c r="C23" s="148">
        <v>115.5</v>
      </c>
      <c r="D23" s="148">
        <v>2.8</v>
      </c>
      <c r="E23" s="148">
        <v>138.3</v>
      </c>
      <c r="F23" s="148">
        <v>11</v>
      </c>
      <c r="G23" s="148">
        <v>559.2</v>
      </c>
      <c r="H23" s="148">
        <v>5.1</v>
      </c>
      <c r="I23" s="146">
        <v>146.7</v>
      </c>
    </row>
    <row r="24" spans="1:9" ht="12.75">
      <c r="A24" s="113">
        <v>2001</v>
      </c>
      <c r="B24" s="148">
        <v>3.203</v>
      </c>
      <c r="C24" s="148">
        <v>120.788</v>
      </c>
      <c r="D24" s="148">
        <v>2.473</v>
      </c>
      <c r="E24" s="148">
        <v>137.079</v>
      </c>
      <c r="F24" s="148">
        <v>10.236</v>
      </c>
      <c r="G24" s="148">
        <v>555.842</v>
      </c>
      <c r="H24" s="148">
        <v>5.217</v>
      </c>
      <c r="I24" s="146">
        <v>177.811</v>
      </c>
    </row>
    <row r="25" spans="1:9" ht="13.5" thickBot="1">
      <c r="A25" s="73" t="s">
        <v>22</v>
      </c>
      <c r="B25" s="150">
        <v>4.3</v>
      </c>
      <c r="C25" s="150">
        <v>166.5</v>
      </c>
      <c r="D25" s="171"/>
      <c r="E25" s="150"/>
      <c r="F25" s="150"/>
      <c r="G25" s="150"/>
      <c r="H25" s="150">
        <v>5.2</v>
      </c>
      <c r="I25" s="172">
        <v>164.6</v>
      </c>
    </row>
    <row r="26" ht="12.75">
      <c r="A26" s="64" t="s">
        <v>21</v>
      </c>
    </row>
  </sheetData>
  <mergeCells count="2"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7444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329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108</v>
      </c>
      <c r="C8" s="89">
        <v>17</v>
      </c>
      <c r="D8" s="125">
        <v>5</v>
      </c>
      <c r="E8" s="90">
        <v>130</v>
      </c>
      <c r="F8" s="89">
        <v>18000</v>
      </c>
      <c r="G8" s="89">
        <v>25000</v>
      </c>
      <c r="H8" s="125">
        <v>35000</v>
      </c>
      <c r="I8" s="89">
        <v>2544</v>
      </c>
      <c r="J8" s="91"/>
      <c r="K8" s="91"/>
    </row>
    <row r="9" spans="1:11" ht="12.75">
      <c r="A9" s="92" t="s">
        <v>235</v>
      </c>
      <c r="B9" s="59">
        <v>178</v>
      </c>
      <c r="C9" s="59">
        <v>31</v>
      </c>
      <c r="D9" s="61" t="s">
        <v>20</v>
      </c>
      <c r="E9" s="61">
        <v>209</v>
      </c>
      <c r="F9" s="59">
        <v>18000</v>
      </c>
      <c r="G9" s="59">
        <v>30000</v>
      </c>
      <c r="H9" s="61" t="s">
        <v>20</v>
      </c>
      <c r="I9" s="59">
        <v>4134</v>
      </c>
      <c r="J9" s="91"/>
      <c r="K9" s="91"/>
    </row>
    <row r="10" spans="1:11" ht="12.75">
      <c r="A10" s="92" t="s">
        <v>236</v>
      </c>
      <c r="B10" s="61">
        <v>31</v>
      </c>
      <c r="C10" s="61">
        <v>130</v>
      </c>
      <c r="D10" s="61" t="s">
        <v>20</v>
      </c>
      <c r="E10" s="61">
        <v>161</v>
      </c>
      <c r="F10" s="59">
        <v>18000</v>
      </c>
      <c r="G10" s="59">
        <v>30000</v>
      </c>
      <c r="H10" s="61" t="s">
        <v>20</v>
      </c>
      <c r="I10" s="61">
        <v>4458</v>
      </c>
      <c r="J10" s="91"/>
      <c r="K10" s="91"/>
    </row>
    <row r="11" spans="1:11" ht="12.75">
      <c r="A11" s="92" t="s">
        <v>237</v>
      </c>
      <c r="B11" s="59">
        <v>20</v>
      </c>
      <c r="C11" s="59">
        <v>245</v>
      </c>
      <c r="D11" s="61" t="s">
        <v>20</v>
      </c>
      <c r="E11" s="61">
        <v>265</v>
      </c>
      <c r="F11" s="59">
        <v>18000</v>
      </c>
      <c r="G11" s="59">
        <v>30000</v>
      </c>
      <c r="H11" s="61" t="s">
        <v>20</v>
      </c>
      <c r="I11" s="59">
        <v>7710</v>
      </c>
      <c r="J11" s="91"/>
      <c r="K11" s="91"/>
    </row>
    <row r="12" spans="1:11" ht="12.75">
      <c r="A12" s="93" t="s">
        <v>238</v>
      </c>
      <c r="B12" s="60">
        <v>337</v>
      </c>
      <c r="C12" s="60">
        <v>423</v>
      </c>
      <c r="D12" s="96">
        <v>5</v>
      </c>
      <c r="E12" s="60">
        <v>765</v>
      </c>
      <c r="F12" s="58">
        <v>18000</v>
      </c>
      <c r="G12" s="58">
        <v>29799</v>
      </c>
      <c r="H12" s="96">
        <v>35000</v>
      </c>
      <c r="I12" s="60">
        <v>18846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145</v>
      </c>
      <c r="C14" s="60" t="s">
        <v>20</v>
      </c>
      <c r="D14" s="60" t="s">
        <v>20</v>
      </c>
      <c r="E14" s="60">
        <v>145</v>
      </c>
      <c r="F14" s="58">
        <v>18000</v>
      </c>
      <c r="G14" s="60" t="s">
        <v>20</v>
      </c>
      <c r="H14" s="60" t="s">
        <v>20</v>
      </c>
      <c r="I14" s="58">
        <v>2610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64</v>
      </c>
      <c r="C16" s="60">
        <v>5</v>
      </c>
      <c r="D16" s="60" t="s">
        <v>20</v>
      </c>
      <c r="E16" s="60">
        <v>69</v>
      </c>
      <c r="F16" s="58">
        <v>12625</v>
      </c>
      <c r="G16" s="58">
        <v>18000</v>
      </c>
      <c r="H16" s="60" t="s">
        <v>20</v>
      </c>
      <c r="I16" s="60">
        <v>898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18</v>
      </c>
      <c r="D18" s="61" t="s">
        <v>20</v>
      </c>
      <c r="E18" s="61">
        <v>18</v>
      </c>
      <c r="F18" s="59" t="s">
        <v>20</v>
      </c>
      <c r="G18" s="59">
        <v>32000</v>
      </c>
      <c r="H18" s="61" t="s">
        <v>20</v>
      </c>
      <c r="I18" s="59">
        <v>576</v>
      </c>
      <c r="J18" s="91"/>
      <c r="K18" s="91"/>
    </row>
    <row r="19" spans="1:11" ht="12.75">
      <c r="A19" s="92" t="s">
        <v>242</v>
      </c>
      <c r="B19" s="59">
        <v>14</v>
      </c>
      <c r="C19" s="95">
        <v>6</v>
      </c>
      <c r="D19" s="61" t="s">
        <v>20</v>
      </c>
      <c r="E19" s="61">
        <v>20</v>
      </c>
      <c r="F19" s="59">
        <v>15000</v>
      </c>
      <c r="G19" s="95">
        <v>29000</v>
      </c>
      <c r="H19" s="61" t="s">
        <v>20</v>
      </c>
      <c r="I19" s="59">
        <v>384</v>
      </c>
      <c r="J19" s="91"/>
      <c r="K19" s="91"/>
    </row>
    <row r="20" spans="1:11" ht="12.75">
      <c r="A20" s="92" t="s">
        <v>243</v>
      </c>
      <c r="B20" s="59">
        <v>40</v>
      </c>
      <c r="C20" s="59">
        <v>10</v>
      </c>
      <c r="D20" s="61" t="s">
        <v>20</v>
      </c>
      <c r="E20" s="61">
        <v>50</v>
      </c>
      <c r="F20" s="59">
        <v>15000</v>
      </c>
      <c r="G20" s="59">
        <v>30000</v>
      </c>
      <c r="H20" s="61" t="s">
        <v>20</v>
      </c>
      <c r="I20" s="59">
        <v>900</v>
      </c>
      <c r="J20" s="91"/>
      <c r="K20" s="91"/>
    </row>
    <row r="21" spans="1:11" ht="12.75">
      <c r="A21" s="93" t="s">
        <v>340</v>
      </c>
      <c r="B21" s="60">
        <v>54</v>
      </c>
      <c r="C21" s="60">
        <v>34</v>
      </c>
      <c r="D21" s="60" t="s">
        <v>20</v>
      </c>
      <c r="E21" s="60">
        <v>88</v>
      </c>
      <c r="F21" s="58">
        <v>15000</v>
      </c>
      <c r="G21" s="58">
        <v>30882</v>
      </c>
      <c r="H21" s="60" t="s">
        <v>20</v>
      </c>
      <c r="I21" s="60">
        <v>1860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315</v>
      </c>
      <c r="D23" s="60" t="s">
        <v>20</v>
      </c>
      <c r="E23" s="60">
        <v>315</v>
      </c>
      <c r="F23" s="60" t="s">
        <v>20</v>
      </c>
      <c r="G23" s="58">
        <v>51976</v>
      </c>
      <c r="H23" s="60" t="s">
        <v>20</v>
      </c>
      <c r="I23" s="58">
        <v>16373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201</v>
      </c>
      <c r="D25" s="60" t="s">
        <v>20</v>
      </c>
      <c r="E25" s="60">
        <v>201</v>
      </c>
      <c r="F25" s="60" t="s">
        <v>20</v>
      </c>
      <c r="G25" s="58">
        <v>50000</v>
      </c>
      <c r="H25" s="60" t="s">
        <v>20</v>
      </c>
      <c r="I25" s="58">
        <v>10050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>
        <v>122</v>
      </c>
      <c r="D27" s="61" t="s">
        <v>20</v>
      </c>
      <c r="E27" s="61">
        <v>122</v>
      </c>
      <c r="F27" s="61" t="s">
        <v>20</v>
      </c>
      <c r="G27" s="59">
        <v>46032</v>
      </c>
      <c r="H27" s="61" t="s">
        <v>20</v>
      </c>
      <c r="I27" s="61">
        <v>5616</v>
      </c>
      <c r="J27" s="91"/>
      <c r="K27" s="91"/>
    </row>
    <row r="28" spans="1:11" ht="12.75">
      <c r="A28" s="92" t="s">
        <v>247</v>
      </c>
      <c r="B28" s="61" t="s">
        <v>20</v>
      </c>
      <c r="C28" s="61">
        <v>4</v>
      </c>
      <c r="D28" s="61" t="s">
        <v>20</v>
      </c>
      <c r="E28" s="61">
        <v>4</v>
      </c>
      <c r="F28" s="61" t="s">
        <v>20</v>
      </c>
      <c r="G28" s="59">
        <v>30000</v>
      </c>
      <c r="H28" s="61" t="s">
        <v>20</v>
      </c>
      <c r="I28" s="61">
        <v>120</v>
      </c>
      <c r="J28" s="91"/>
      <c r="K28" s="91"/>
    </row>
    <row r="29" spans="1:11" ht="12.75">
      <c r="A29" s="92" t="s">
        <v>248</v>
      </c>
      <c r="B29" s="61" t="s">
        <v>20</v>
      </c>
      <c r="C29" s="59">
        <v>616</v>
      </c>
      <c r="D29" s="61" t="s">
        <v>20</v>
      </c>
      <c r="E29" s="61">
        <v>616</v>
      </c>
      <c r="F29" s="61" t="s">
        <v>20</v>
      </c>
      <c r="G29" s="59">
        <v>37000</v>
      </c>
      <c r="H29" s="61" t="s">
        <v>20</v>
      </c>
      <c r="I29" s="59">
        <v>22792</v>
      </c>
      <c r="J29" s="91"/>
      <c r="K29" s="91"/>
    </row>
    <row r="30" spans="1:11" ht="12.75">
      <c r="A30" s="93" t="s">
        <v>341</v>
      </c>
      <c r="B30" s="60" t="s">
        <v>20</v>
      </c>
      <c r="C30" s="60">
        <v>742</v>
      </c>
      <c r="D30" s="60" t="s">
        <v>20</v>
      </c>
      <c r="E30" s="60">
        <v>742</v>
      </c>
      <c r="F30" s="60" t="s">
        <v>20</v>
      </c>
      <c r="G30" s="58">
        <v>38447</v>
      </c>
      <c r="H30" s="60" t="s">
        <v>20</v>
      </c>
      <c r="I30" s="60">
        <v>28528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54</v>
      </c>
      <c r="C32" s="94">
        <v>322</v>
      </c>
      <c r="D32" s="61" t="s">
        <v>20</v>
      </c>
      <c r="E32" s="61">
        <v>376</v>
      </c>
      <c r="F32" s="94">
        <v>7765</v>
      </c>
      <c r="G32" s="94">
        <v>35278</v>
      </c>
      <c r="H32" s="61" t="s">
        <v>20</v>
      </c>
      <c r="I32" s="59">
        <v>11779</v>
      </c>
      <c r="J32" s="91"/>
      <c r="K32" s="91"/>
    </row>
    <row r="33" spans="1:11" ht="12.75">
      <c r="A33" s="92" t="s">
        <v>250</v>
      </c>
      <c r="B33" s="94">
        <v>33</v>
      </c>
      <c r="C33" s="94">
        <v>108</v>
      </c>
      <c r="D33" s="61" t="s">
        <v>20</v>
      </c>
      <c r="E33" s="61">
        <v>141</v>
      </c>
      <c r="F33" s="94">
        <v>10455</v>
      </c>
      <c r="G33" s="94">
        <v>29380</v>
      </c>
      <c r="H33" s="61" t="s">
        <v>20</v>
      </c>
      <c r="I33" s="59">
        <v>3518</v>
      </c>
      <c r="J33" s="91"/>
      <c r="K33" s="91"/>
    </row>
    <row r="34" spans="1:11" ht="12.75">
      <c r="A34" s="92" t="s">
        <v>251</v>
      </c>
      <c r="B34" s="94" t="s">
        <v>20</v>
      </c>
      <c r="C34" s="94">
        <v>587</v>
      </c>
      <c r="D34" s="61" t="s">
        <v>20</v>
      </c>
      <c r="E34" s="61">
        <v>587</v>
      </c>
      <c r="F34" s="94" t="s">
        <v>20</v>
      </c>
      <c r="G34" s="94">
        <v>33678</v>
      </c>
      <c r="H34" s="61" t="s">
        <v>20</v>
      </c>
      <c r="I34" s="59">
        <v>19769</v>
      </c>
      <c r="J34" s="91"/>
      <c r="K34" s="91"/>
    </row>
    <row r="35" spans="1:11" ht="12.75">
      <c r="A35" s="92" t="s">
        <v>252</v>
      </c>
      <c r="B35" s="94">
        <v>39</v>
      </c>
      <c r="C35" s="94">
        <v>287</v>
      </c>
      <c r="D35" s="61" t="s">
        <v>20</v>
      </c>
      <c r="E35" s="61">
        <v>326</v>
      </c>
      <c r="F35" s="94">
        <v>9205</v>
      </c>
      <c r="G35" s="94">
        <v>35341</v>
      </c>
      <c r="H35" s="61" t="s">
        <v>20</v>
      </c>
      <c r="I35" s="59">
        <v>10502</v>
      </c>
      <c r="J35" s="91"/>
      <c r="K35" s="91"/>
    </row>
    <row r="36" spans="1:11" ht="12.75">
      <c r="A36" s="93" t="s">
        <v>253</v>
      </c>
      <c r="B36" s="60">
        <v>126</v>
      </c>
      <c r="C36" s="60">
        <v>1304</v>
      </c>
      <c r="D36" s="60" t="s">
        <v>20</v>
      </c>
      <c r="E36" s="60">
        <v>1430</v>
      </c>
      <c r="F36" s="58">
        <v>8915</v>
      </c>
      <c r="G36" s="58">
        <v>34083</v>
      </c>
      <c r="H36" s="60" t="s">
        <v>20</v>
      </c>
      <c r="I36" s="60">
        <v>45568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43</v>
      </c>
      <c r="C38" s="58">
        <v>824</v>
      </c>
      <c r="D38" s="60" t="s">
        <v>20</v>
      </c>
      <c r="E38" s="60">
        <v>867</v>
      </c>
      <c r="F38" s="58">
        <v>7800</v>
      </c>
      <c r="G38" s="58">
        <v>30500</v>
      </c>
      <c r="H38" s="60" t="s">
        <v>20</v>
      </c>
      <c r="I38" s="58">
        <v>25467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39</v>
      </c>
      <c r="D40" s="61" t="s">
        <v>20</v>
      </c>
      <c r="E40" s="61">
        <v>39</v>
      </c>
      <c r="F40" s="61" t="s">
        <v>20</v>
      </c>
      <c r="G40" s="59">
        <v>23300</v>
      </c>
      <c r="H40" s="61" t="s">
        <v>20</v>
      </c>
      <c r="I40" s="59">
        <v>909</v>
      </c>
      <c r="J40" s="91"/>
      <c r="K40" s="91"/>
    </row>
    <row r="41" spans="1:11" ht="12.75">
      <c r="A41" s="92" t="s">
        <v>256</v>
      </c>
      <c r="B41" s="59" t="s">
        <v>20</v>
      </c>
      <c r="C41" s="59">
        <v>84</v>
      </c>
      <c r="D41" s="61" t="s">
        <v>20</v>
      </c>
      <c r="E41" s="61">
        <v>84</v>
      </c>
      <c r="F41" s="59" t="s">
        <v>20</v>
      </c>
      <c r="G41" s="59">
        <v>30000</v>
      </c>
      <c r="H41" s="61" t="s">
        <v>20</v>
      </c>
      <c r="I41" s="59">
        <v>2520</v>
      </c>
      <c r="J41" s="91"/>
      <c r="K41" s="91"/>
    </row>
    <row r="42" spans="1:11" ht="12.75">
      <c r="A42" s="92" t="s">
        <v>257</v>
      </c>
      <c r="B42" s="59">
        <v>11</v>
      </c>
      <c r="C42" s="59">
        <v>352</v>
      </c>
      <c r="D42" s="61" t="s">
        <v>20</v>
      </c>
      <c r="E42" s="61">
        <v>363</v>
      </c>
      <c r="F42" s="59">
        <v>10000</v>
      </c>
      <c r="G42" s="59">
        <v>20497</v>
      </c>
      <c r="H42" s="61" t="s">
        <v>20</v>
      </c>
      <c r="I42" s="59">
        <v>7325</v>
      </c>
      <c r="J42" s="91"/>
      <c r="K42" s="91"/>
    </row>
    <row r="43" spans="1:11" ht="12.75">
      <c r="A43" s="92" t="s">
        <v>258</v>
      </c>
      <c r="B43" s="95">
        <v>20</v>
      </c>
      <c r="C43" s="59">
        <v>32</v>
      </c>
      <c r="D43" s="61" t="s">
        <v>20</v>
      </c>
      <c r="E43" s="61">
        <v>52</v>
      </c>
      <c r="F43" s="95">
        <v>20000</v>
      </c>
      <c r="G43" s="59">
        <v>20000</v>
      </c>
      <c r="H43" s="61" t="s">
        <v>20</v>
      </c>
      <c r="I43" s="59">
        <v>1040</v>
      </c>
      <c r="J43" s="91"/>
      <c r="K43" s="91"/>
    </row>
    <row r="44" spans="1:11" ht="12.75">
      <c r="A44" s="92" t="s">
        <v>259</v>
      </c>
      <c r="B44" s="59">
        <v>1</v>
      </c>
      <c r="C44" s="59">
        <v>25</v>
      </c>
      <c r="D44" s="61" t="s">
        <v>20</v>
      </c>
      <c r="E44" s="61">
        <v>26</v>
      </c>
      <c r="F44" s="59">
        <v>9000</v>
      </c>
      <c r="G44" s="59">
        <v>19000</v>
      </c>
      <c r="H44" s="61" t="s">
        <v>20</v>
      </c>
      <c r="I44" s="59">
        <v>484</v>
      </c>
      <c r="J44" s="91"/>
      <c r="K44" s="91"/>
    </row>
    <row r="45" spans="1:11" ht="12.75">
      <c r="A45" s="92" t="s">
        <v>260</v>
      </c>
      <c r="B45" s="61" t="s">
        <v>20</v>
      </c>
      <c r="C45" s="59">
        <v>29</v>
      </c>
      <c r="D45" s="61" t="s">
        <v>20</v>
      </c>
      <c r="E45" s="61">
        <v>29</v>
      </c>
      <c r="F45" s="61" t="s">
        <v>20</v>
      </c>
      <c r="G45" s="59">
        <v>40000</v>
      </c>
      <c r="H45" s="61" t="s">
        <v>20</v>
      </c>
      <c r="I45" s="59">
        <v>1160</v>
      </c>
      <c r="J45" s="91"/>
      <c r="K45" s="91"/>
    </row>
    <row r="46" spans="1:11" ht="12.75">
      <c r="A46" s="92" t="s">
        <v>261</v>
      </c>
      <c r="B46" s="59" t="s">
        <v>20</v>
      </c>
      <c r="C46" s="59">
        <v>6</v>
      </c>
      <c r="D46" s="61" t="s">
        <v>20</v>
      </c>
      <c r="E46" s="61">
        <v>6</v>
      </c>
      <c r="F46" s="59" t="s">
        <v>20</v>
      </c>
      <c r="G46" s="59">
        <v>20000</v>
      </c>
      <c r="H46" s="61" t="s">
        <v>20</v>
      </c>
      <c r="I46" s="59">
        <v>120</v>
      </c>
      <c r="J46" s="91"/>
      <c r="K46" s="91"/>
    </row>
    <row r="47" spans="1:11" ht="12.75">
      <c r="A47" s="92" t="s">
        <v>262</v>
      </c>
      <c r="B47" s="61" t="s">
        <v>20</v>
      </c>
      <c r="C47" s="59">
        <v>65</v>
      </c>
      <c r="D47" s="61" t="s">
        <v>20</v>
      </c>
      <c r="E47" s="61">
        <v>65</v>
      </c>
      <c r="F47" s="61" t="s">
        <v>20</v>
      </c>
      <c r="G47" s="59">
        <v>31077</v>
      </c>
      <c r="H47" s="61" t="s">
        <v>20</v>
      </c>
      <c r="I47" s="59">
        <v>2020</v>
      </c>
      <c r="J47" s="91"/>
      <c r="K47" s="91"/>
    </row>
    <row r="48" spans="1:11" ht="12.75">
      <c r="A48" s="92" t="s">
        <v>263</v>
      </c>
      <c r="B48" s="59">
        <v>6</v>
      </c>
      <c r="C48" s="59">
        <v>49</v>
      </c>
      <c r="D48" s="61" t="s">
        <v>20</v>
      </c>
      <c r="E48" s="61">
        <v>55</v>
      </c>
      <c r="F48" s="59">
        <v>20000</v>
      </c>
      <c r="G48" s="59">
        <v>58367</v>
      </c>
      <c r="H48" s="61" t="s">
        <v>20</v>
      </c>
      <c r="I48" s="59">
        <v>2980</v>
      </c>
      <c r="J48" s="91"/>
      <c r="K48" s="91"/>
    </row>
    <row r="49" spans="1:11" ht="12.75">
      <c r="A49" s="93" t="s">
        <v>342</v>
      </c>
      <c r="B49" s="60">
        <v>38</v>
      </c>
      <c r="C49" s="60">
        <v>681</v>
      </c>
      <c r="D49" s="60" t="s">
        <v>20</v>
      </c>
      <c r="E49" s="60">
        <v>719</v>
      </c>
      <c r="F49" s="58">
        <v>16816</v>
      </c>
      <c r="G49" s="58">
        <v>26312</v>
      </c>
      <c r="H49" s="60" t="s">
        <v>20</v>
      </c>
      <c r="I49" s="60">
        <v>18558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158</v>
      </c>
      <c r="D51" s="60" t="s">
        <v>20</v>
      </c>
      <c r="E51" s="60">
        <v>158</v>
      </c>
      <c r="F51" s="60" t="s">
        <v>20</v>
      </c>
      <c r="G51" s="58">
        <v>35000</v>
      </c>
      <c r="H51" s="60" t="s">
        <v>20</v>
      </c>
      <c r="I51" s="58">
        <v>5530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95">
        <v>60</v>
      </c>
      <c r="C53" s="59">
        <v>3725</v>
      </c>
      <c r="D53" s="61" t="s">
        <v>20</v>
      </c>
      <c r="E53" s="61">
        <v>3785</v>
      </c>
      <c r="F53" s="95">
        <v>13500</v>
      </c>
      <c r="G53" s="59">
        <v>75000</v>
      </c>
      <c r="H53" s="61" t="s">
        <v>20</v>
      </c>
      <c r="I53" s="59">
        <v>280185</v>
      </c>
      <c r="J53" s="91"/>
      <c r="K53" s="91"/>
    </row>
    <row r="54" spans="1:11" ht="12.75">
      <c r="A54" s="92" t="s">
        <v>266</v>
      </c>
      <c r="B54" s="61" t="s">
        <v>20</v>
      </c>
      <c r="C54" s="59">
        <v>878</v>
      </c>
      <c r="D54" s="61" t="s">
        <v>20</v>
      </c>
      <c r="E54" s="61">
        <v>878</v>
      </c>
      <c r="F54" s="61" t="s">
        <v>20</v>
      </c>
      <c r="G54" s="59">
        <v>49083</v>
      </c>
      <c r="H54" s="61" t="s">
        <v>20</v>
      </c>
      <c r="I54" s="59">
        <v>43095</v>
      </c>
      <c r="J54" s="91"/>
      <c r="K54" s="91"/>
    </row>
    <row r="55" spans="1:11" ht="12.75">
      <c r="A55" s="92" t="s">
        <v>267</v>
      </c>
      <c r="B55" s="95">
        <v>11</v>
      </c>
      <c r="C55" s="59">
        <v>1160</v>
      </c>
      <c r="D55" s="61" t="s">
        <v>20</v>
      </c>
      <c r="E55" s="61">
        <v>1171</v>
      </c>
      <c r="F55" s="95">
        <v>4900</v>
      </c>
      <c r="G55" s="59">
        <v>52000</v>
      </c>
      <c r="H55" s="61" t="s">
        <v>20</v>
      </c>
      <c r="I55" s="59">
        <v>60374</v>
      </c>
      <c r="J55" s="91"/>
      <c r="K55" s="91"/>
    </row>
    <row r="56" spans="1:11" ht="12.75">
      <c r="A56" s="92" t="s">
        <v>268</v>
      </c>
      <c r="B56" s="61" t="s">
        <v>20</v>
      </c>
      <c r="C56" s="59">
        <v>90</v>
      </c>
      <c r="D56" s="61" t="s">
        <v>20</v>
      </c>
      <c r="E56" s="61">
        <v>90</v>
      </c>
      <c r="F56" s="61" t="s">
        <v>20</v>
      </c>
      <c r="G56" s="59">
        <v>37800</v>
      </c>
      <c r="H56" s="61" t="s">
        <v>20</v>
      </c>
      <c r="I56" s="59">
        <v>3402</v>
      </c>
      <c r="J56" s="91"/>
      <c r="K56" s="91"/>
    </row>
    <row r="57" spans="1:11" ht="12.75">
      <c r="A57" s="92" t="s">
        <v>269</v>
      </c>
      <c r="B57" s="61" t="s">
        <v>20</v>
      </c>
      <c r="C57" s="59">
        <v>1033</v>
      </c>
      <c r="D57" s="61" t="s">
        <v>20</v>
      </c>
      <c r="E57" s="61">
        <v>1033</v>
      </c>
      <c r="F57" s="61" t="s">
        <v>20</v>
      </c>
      <c r="G57" s="59">
        <v>57230</v>
      </c>
      <c r="H57" s="61" t="s">
        <v>20</v>
      </c>
      <c r="I57" s="59">
        <v>59119</v>
      </c>
      <c r="J57" s="91"/>
      <c r="K57" s="91"/>
    </row>
    <row r="58" spans="1:11" ht="12.75">
      <c r="A58" s="93" t="s">
        <v>270</v>
      </c>
      <c r="B58" s="96">
        <v>71</v>
      </c>
      <c r="C58" s="60">
        <v>6886</v>
      </c>
      <c r="D58" s="60" t="s">
        <v>20</v>
      </c>
      <c r="E58" s="60">
        <v>6957</v>
      </c>
      <c r="F58" s="96">
        <v>12168</v>
      </c>
      <c r="G58" s="58">
        <v>64669</v>
      </c>
      <c r="H58" s="60" t="s">
        <v>20</v>
      </c>
      <c r="I58" s="60">
        <v>446175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95">
        <v>6</v>
      </c>
      <c r="C60" s="59">
        <v>174</v>
      </c>
      <c r="D60" s="59" t="s">
        <v>20</v>
      </c>
      <c r="E60" s="61">
        <v>180</v>
      </c>
      <c r="F60" s="95">
        <v>10000</v>
      </c>
      <c r="G60" s="59">
        <v>36569</v>
      </c>
      <c r="H60" s="59" t="s">
        <v>20</v>
      </c>
      <c r="I60" s="59">
        <v>6423</v>
      </c>
      <c r="J60" s="91"/>
      <c r="K60" s="91"/>
    </row>
    <row r="61" spans="1:11" ht="12.75">
      <c r="A61" s="92" t="s">
        <v>272</v>
      </c>
      <c r="B61" s="59">
        <v>129</v>
      </c>
      <c r="C61" s="59">
        <v>170</v>
      </c>
      <c r="D61" s="61" t="s">
        <v>20</v>
      </c>
      <c r="E61" s="61">
        <v>299</v>
      </c>
      <c r="F61" s="59">
        <v>13000</v>
      </c>
      <c r="G61" s="59">
        <v>34900</v>
      </c>
      <c r="H61" s="61" t="s">
        <v>20</v>
      </c>
      <c r="I61" s="59">
        <v>7610</v>
      </c>
      <c r="J61" s="91"/>
      <c r="K61" s="91"/>
    </row>
    <row r="62" spans="1:11" ht="12.75">
      <c r="A62" s="92" t="s">
        <v>273</v>
      </c>
      <c r="B62" s="95">
        <v>16</v>
      </c>
      <c r="C62" s="59">
        <v>1479</v>
      </c>
      <c r="D62" s="61" t="s">
        <v>20</v>
      </c>
      <c r="E62" s="61">
        <v>1495</v>
      </c>
      <c r="F62" s="95">
        <v>12000</v>
      </c>
      <c r="G62" s="59">
        <v>50000</v>
      </c>
      <c r="H62" s="61" t="s">
        <v>20</v>
      </c>
      <c r="I62" s="59">
        <v>74142</v>
      </c>
      <c r="J62" s="91"/>
      <c r="K62" s="91"/>
    </row>
    <row r="63" spans="1:11" ht="12.75">
      <c r="A63" s="93" t="s">
        <v>274</v>
      </c>
      <c r="B63" s="60">
        <v>151</v>
      </c>
      <c r="C63" s="60">
        <v>1823</v>
      </c>
      <c r="D63" s="60" t="s">
        <v>20</v>
      </c>
      <c r="E63" s="60">
        <v>1974</v>
      </c>
      <c r="F63" s="58">
        <v>12775</v>
      </c>
      <c r="G63" s="58">
        <v>47310</v>
      </c>
      <c r="H63" s="58" t="s">
        <v>20</v>
      </c>
      <c r="I63" s="60">
        <v>88175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716</v>
      </c>
      <c r="D65" s="60" t="s">
        <v>20</v>
      </c>
      <c r="E65" s="60">
        <v>716</v>
      </c>
      <c r="F65" s="60" t="s">
        <v>20</v>
      </c>
      <c r="G65" s="58">
        <v>60554</v>
      </c>
      <c r="H65" s="60" t="s">
        <v>20</v>
      </c>
      <c r="I65" s="58">
        <v>43357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850</v>
      </c>
      <c r="D67" s="61" t="s">
        <v>20</v>
      </c>
      <c r="E67" s="61">
        <v>850</v>
      </c>
      <c r="F67" s="61" t="s">
        <v>20</v>
      </c>
      <c r="G67" s="59">
        <v>45000</v>
      </c>
      <c r="H67" s="61" t="s">
        <v>20</v>
      </c>
      <c r="I67" s="59">
        <v>38250</v>
      </c>
      <c r="J67" s="91"/>
      <c r="K67" s="91"/>
    </row>
    <row r="68" spans="1:11" ht="12.75">
      <c r="A68" s="92" t="s">
        <v>277</v>
      </c>
      <c r="B68" s="61" t="s">
        <v>20</v>
      </c>
      <c r="C68" s="59">
        <v>110</v>
      </c>
      <c r="D68" s="61" t="s">
        <v>20</v>
      </c>
      <c r="E68" s="61">
        <v>110</v>
      </c>
      <c r="F68" s="61" t="s">
        <v>20</v>
      </c>
      <c r="G68" s="59">
        <v>30000</v>
      </c>
      <c r="H68" s="61" t="s">
        <v>20</v>
      </c>
      <c r="I68" s="59">
        <v>3300</v>
      </c>
      <c r="J68" s="91"/>
      <c r="K68" s="91"/>
    </row>
    <row r="69" spans="1:11" ht="12.75">
      <c r="A69" s="93" t="s">
        <v>278</v>
      </c>
      <c r="B69" s="60" t="s">
        <v>20</v>
      </c>
      <c r="C69" s="60">
        <v>960</v>
      </c>
      <c r="D69" s="60" t="s">
        <v>20</v>
      </c>
      <c r="E69" s="60">
        <v>960</v>
      </c>
      <c r="F69" s="60" t="s">
        <v>20</v>
      </c>
      <c r="G69" s="58">
        <v>43281</v>
      </c>
      <c r="H69" s="60" t="s">
        <v>20</v>
      </c>
      <c r="I69" s="60">
        <v>41550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80</v>
      </c>
      <c r="D71" s="59" t="s">
        <v>20</v>
      </c>
      <c r="E71" s="61">
        <v>80</v>
      </c>
      <c r="F71" s="61" t="s">
        <v>20</v>
      </c>
      <c r="G71" s="59">
        <v>18000</v>
      </c>
      <c r="H71" s="59" t="s">
        <v>20</v>
      </c>
      <c r="I71" s="59">
        <v>1440</v>
      </c>
      <c r="J71" s="91"/>
      <c r="K71" s="91"/>
    </row>
    <row r="72" spans="1:11" ht="12.75">
      <c r="A72" s="92" t="s">
        <v>280</v>
      </c>
      <c r="B72" s="61" t="s">
        <v>20</v>
      </c>
      <c r="C72" s="59">
        <v>725</v>
      </c>
      <c r="D72" s="61" t="s">
        <v>20</v>
      </c>
      <c r="E72" s="61">
        <v>725</v>
      </c>
      <c r="F72" s="61" t="s">
        <v>20</v>
      </c>
      <c r="G72" s="59">
        <v>60000</v>
      </c>
      <c r="H72" s="61" t="s">
        <v>20</v>
      </c>
      <c r="I72" s="59">
        <v>43500</v>
      </c>
      <c r="J72" s="91"/>
      <c r="K72" s="91"/>
    </row>
    <row r="73" spans="1:11" ht="12.75">
      <c r="A73" s="92" t="s">
        <v>281</v>
      </c>
      <c r="B73" s="59">
        <v>77</v>
      </c>
      <c r="C73" s="59">
        <v>522</v>
      </c>
      <c r="D73" s="61" t="s">
        <v>20</v>
      </c>
      <c r="E73" s="61">
        <v>599</v>
      </c>
      <c r="F73" s="59">
        <v>10500</v>
      </c>
      <c r="G73" s="59">
        <v>45000</v>
      </c>
      <c r="H73" s="61" t="s">
        <v>20</v>
      </c>
      <c r="I73" s="59">
        <v>24299</v>
      </c>
      <c r="J73" s="91"/>
      <c r="K73" s="91"/>
    </row>
    <row r="74" spans="1:11" ht="12.75">
      <c r="A74" s="92" t="s">
        <v>282</v>
      </c>
      <c r="B74" s="61" t="s">
        <v>20</v>
      </c>
      <c r="C74" s="59">
        <v>1300</v>
      </c>
      <c r="D74" s="61" t="s">
        <v>20</v>
      </c>
      <c r="E74" s="61">
        <v>1300</v>
      </c>
      <c r="F74" s="61" t="s">
        <v>20</v>
      </c>
      <c r="G74" s="59">
        <v>50308</v>
      </c>
      <c r="H74" s="61" t="s">
        <v>20</v>
      </c>
      <c r="I74" s="59">
        <v>65400</v>
      </c>
      <c r="J74" s="91"/>
      <c r="K74" s="91"/>
    </row>
    <row r="75" spans="1:11" ht="12.75">
      <c r="A75" s="92" t="s">
        <v>283</v>
      </c>
      <c r="B75" s="59">
        <v>36</v>
      </c>
      <c r="C75" s="59">
        <v>100</v>
      </c>
      <c r="D75" s="61" t="s">
        <v>20</v>
      </c>
      <c r="E75" s="61">
        <v>136</v>
      </c>
      <c r="F75" s="59">
        <v>6500</v>
      </c>
      <c r="G75" s="59">
        <v>30000</v>
      </c>
      <c r="H75" s="61" t="s">
        <v>20</v>
      </c>
      <c r="I75" s="59">
        <v>3234</v>
      </c>
      <c r="J75" s="91"/>
      <c r="K75" s="91"/>
    </row>
    <row r="76" spans="1:11" ht="12.75">
      <c r="A76" s="92" t="s">
        <v>284</v>
      </c>
      <c r="B76" s="59">
        <v>14</v>
      </c>
      <c r="C76" s="59">
        <v>298</v>
      </c>
      <c r="D76" s="61" t="s">
        <v>20</v>
      </c>
      <c r="E76" s="61">
        <v>312</v>
      </c>
      <c r="F76" s="59">
        <v>6300</v>
      </c>
      <c r="G76" s="59">
        <v>27600</v>
      </c>
      <c r="H76" s="61" t="s">
        <v>20</v>
      </c>
      <c r="I76" s="59">
        <v>8313</v>
      </c>
      <c r="J76" s="91"/>
      <c r="K76" s="91"/>
    </row>
    <row r="77" spans="1:11" ht="12.75">
      <c r="A77" s="92" t="s">
        <v>285</v>
      </c>
      <c r="B77" s="95">
        <v>79</v>
      </c>
      <c r="C77" s="59">
        <v>706</v>
      </c>
      <c r="D77" s="61" t="s">
        <v>20</v>
      </c>
      <c r="E77" s="61">
        <v>785</v>
      </c>
      <c r="F77" s="95">
        <v>5000</v>
      </c>
      <c r="G77" s="59">
        <v>35000</v>
      </c>
      <c r="H77" s="61" t="s">
        <v>20</v>
      </c>
      <c r="I77" s="59">
        <v>25105</v>
      </c>
      <c r="J77" s="91"/>
      <c r="K77" s="91"/>
    </row>
    <row r="78" spans="1:11" ht="12.75">
      <c r="A78" s="92" t="s">
        <v>286</v>
      </c>
      <c r="B78" s="95">
        <v>281</v>
      </c>
      <c r="C78" s="59">
        <v>464</v>
      </c>
      <c r="D78" s="61" t="s">
        <v>20</v>
      </c>
      <c r="E78" s="61">
        <v>745</v>
      </c>
      <c r="F78" s="95">
        <v>6200</v>
      </c>
      <c r="G78" s="59">
        <v>44467</v>
      </c>
      <c r="H78" s="61" t="s">
        <v>20</v>
      </c>
      <c r="I78" s="59">
        <v>22375</v>
      </c>
      <c r="J78" s="91"/>
      <c r="K78" s="91"/>
    </row>
    <row r="79" spans="1:11" ht="12.75">
      <c r="A79" s="93" t="s">
        <v>343</v>
      </c>
      <c r="B79" s="60">
        <v>487</v>
      </c>
      <c r="C79" s="60">
        <v>4195</v>
      </c>
      <c r="D79" s="60" t="s">
        <v>20</v>
      </c>
      <c r="E79" s="60">
        <v>4682</v>
      </c>
      <c r="F79" s="58">
        <v>6710</v>
      </c>
      <c r="G79" s="58">
        <v>45387</v>
      </c>
      <c r="H79" s="58" t="s">
        <v>20</v>
      </c>
      <c r="I79" s="60">
        <v>193666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95">
        <v>92</v>
      </c>
      <c r="C81" s="59">
        <v>91</v>
      </c>
      <c r="D81" s="61" t="s">
        <v>20</v>
      </c>
      <c r="E81" s="61">
        <v>183</v>
      </c>
      <c r="F81" s="95">
        <v>2000</v>
      </c>
      <c r="G81" s="59">
        <v>13429</v>
      </c>
      <c r="H81" s="61" t="s">
        <v>20</v>
      </c>
      <c r="I81" s="59">
        <v>1406</v>
      </c>
      <c r="J81" s="91"/>
      <c r="K81" s="91"/>
    </row>
    <row r="82" spans="1:11" ht="12.75">
      <c r="A82" s="92" t="s">
        <v>288</v>
      </c>
      <c r="B82" s="59">
        <v>5</v>
      </c>
      <c r="C82" s="59">
        <v>152</v>
      </c>
      <c r="D82" s="61" t="s">
        <v>20</v>
      </c>
      <c r="E82" s="61">
        <v>157</v>
      </c>
      <c r="F82" s="59">
        <v>3000</v>
      </c>
      <c r="G82" s="59">
        <v>19000</v>
      </c>
      <c r="H82" s="61" t="s">
        <v>20</v>
      </c>
      <c r="I82" s="59">
        <v>2903</v>
      </c>
      <c r="J82" s="91"/>
      <c r="K82" s="91"/>
    </row>
    <row r="83" spans="1:11" ht="12.75">
      <c r="A83" s="93" t="s">
        <v>289</v>
      </c>
      <c r="B83" s="58">
        <v>97</v>
      </c>
      <c r="C83" s="58">
        <v>243</v>
      </c>
      <c r="D83" s="60" t="s">
        <v>20</v>
      </c>
      <c r="E83" s="60">
        <v>340</v>
      </c>
      <c r="F83" s="58">
        <v>2052</v>
      </c>
      <c r="G83" s="58">
        <v>16914</v>
      </c>
      <c r="H83" s="60" t="s">
        <v>20</v>
      </c>
      <c r="I83" s="58">
        <v>4309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1613</v>
      </c>
      <c r="C85" s="98">
        <v>19510</v>
      </c>
      <c r="D85" s="98">
        <v>5</v>
      </c>
      <c r="E85" s="98">
        <v>21128</v>
      </c>
      <c r="F85" s="99">
        <v>11563</v>
      </c>
      <c r="G85" s="99">
        <v>49856</v>
      </c>
      <c r="H85" s="99">
        <v>35000</v>
      </c>
      <c r="I85" s="98">
        <v>991520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801">
    <pageSetUpPr fitToPage="1"/>
  </sheetPr>
  <dimension ref="A1:K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330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65"/>
      <c r="B5" s="330" t="s">
        <v>57</v>
      </c>
      <c r="C5" s="331"/>
      <c r="D5" s="234" t="s">
        <v>331</v>
      </c>
      <c r="E5" s="235"/>
      <c r="F5" s="234" t="s">
        <v>332</v>
      </c>
      <c r="G5" s="235"/>
      <c r="H5" s="330" t="s">
        <v>60</v>
      </c>
      <c r="I5" s="332"/>
    </row>
    <row r="6" spans="1:9" ht="12.75">
      <c r="A6" s="165" t="s">
        <v>230</v>
      </c>
      <c r="B6" s="333"/>
      <c r="C6" s="334"/>
      <c r="D6" s="81" t="s">
        <v>333</v>
      </c>
      <c r="E6" s="82"/>
      <c r="F6" s="336" t="s">
        <v>334</v>
      </c>
      <c r="G6" s="337"/>
      <c r="H6" s="333"/>
      <c r="I6" s="335"/>
    </row>
    <row r="7" spans="1:9" ht="12.75">
      <c r="A7" s="67" t="s">
        <v>232</v>
      </c>
      <c r="B7" s="68" t="s">
        <v>2</v>
      </c>
      <c r="C7" s="85" t="s">
        <v>3</v>
      </c>
      <c r="D7" s="68" t="s">
        <v>2</v>
      </c>
      <c r="E7" s="85" t="s">
        <v>3</v>
      </c>
      <c r="F7" s="68" t="s">
        <v>2</v>
      </c>
      <c r="G7" s="85" t="s">
        <v>3</v>
      </c>
      <c r="H7" s="68" t="s">
        <v>2</v>
      </c>
      <c r="I7" s="85" t="s">
        <v>3</v>
      </c>
    </row>
    <row r="8" spans="1:9" ht="13.5" thickBot="1">
      <c r="A8" s="86"/>
      <c r="B8" s="130" t="s">
        <v>62</v>
      </c>
      <c r="C8" s="87" t="s">
        <v>14</v>
      </c>
      <c r="D8" s="130" t="s">
        <v>62</v>
      </c>
      <c r="E8" s="87" t="s">
        <v>14</v>
      </c>
      <c r="F8" s="130" t="s">
        <v>62</v>
      </c>
      <c r="G8" s="87" t="s">
        <v>14</v>
      </c>
      <c r="H8" s="130" t="s">
        <v>62</v>
      </c>
      <c r="I8" s="87" t="s">
        <v>14</v>
      </c>
    </row>
    <row r="9" spans="1:11" ht="12.75">
      <c r="A9" s="88" t="s">
        <v>234</v>
      </c>
      <c r="B9" s="90" t="s">
        <v>20</v>
      </c>
      <c r="C9" s="90" t="s">
        <v>20</v>
      </c>
      <c r="D9" s="90" t="s">
        <v>20</v>
      </c>
      <c r="E9" s="90" t="s">
        <v>20</v>
      </c>
      <c r="F9" s="90" t="s">
        <v>20</v>
      </c>
      <c r="G9" s="90" t="s">
        <v>20</v>
      </c>
      <c r="H9" s="89">
        <v>130</v>
      </c>
      <c r="I9" s="89">
        <v>2544</v>
      </c>
      <c r="J9" s="91"/>
      <c r="K9" s="91"/>
    </row>
    <row r="10" spans="1:11" ht="12.75">
      <c r="A10" s="92" t="s">
        <v>235</v>
      </c>
      <c r="B10" s="61" t="s">
        <v>20</v>
      </c>
      <c r="C10" s="61" t="s">
        <v>20</v>
      </c>
      <c r="D10" s="61" t="s">
        <v>20</v>
      </c>
      <c r="E10" s="61" t="s">
        <v>20</v>
      </c>
      <c r="F10" s="61" t="s">
        <v>20</v>
      </c>
      <c r="G10" s="61" t="s">
        <v>20</v>
      </c>
      <c r="H10" s="59">
        <v>209</v>
      </c>
      <c r="I10" s="59">
        <v>4134</v>
      </c>
      <c r="J10" s="91"/>
      <c r="K10" s="91"/>
    </row>
    <row r="11" spans="1:11" ht="12.75">
      <c r="A11" s="92" t="s">
        <v>236</v>
      </c>
      <c r="B11" s="61" t="s">
        <v>20</v>
      </c>
      <c r="C11" s="61" t="s">
        <v>20</v>
      </c>
      <c r="D11" s="61" t="s">
        <v>20</v>
      </c>
      <c r="E11" s="61" t="s">
        <v>20</v>
      </c>
      <c r="F11" s="61" t="s">
        <v>20</v>
      </c>
      <c r="G11" s="61" t="s">
        <v>20</v>
      </c>
      <c r="H11" s="61">
        <v>161</v>
      </c>
      <c r="I11" s="61">
        <v>4458</v>
      </c>
      <c r="J11" s="91"/>
      <c r="K11" s="91"/>
    </row>
    <row r="12" spans="1:11" ht="12.75">
      <c r="A12" s="92" t="s">
        <v>237</v>
      </c>
      <c r="B12" s="61" t="s">
        <v>20</v>
      </c>
      <c r="C12" s="61" t="s">
        <v>20</v>
      </c>
      <c r="D12" s="61" t="s">
        <v>20</v>
      </c>
      <c r="E12" s="61" t="s">
        <v>20</v>
      </c>
      <c r="F12" s="61" t="s">
        <v>20</v>
      </c>
      <c r="G12" s="61" t="s">
        <v>20</v>
      </c>
      <c r="H12" s="59">
        <v>265</v>
      </c>
      <c r="I12" s="59">
        <v>7710</v>
      </c>
      <c r="J12" s="91"/>
      <c r="K12" s="91"/>
    </row>
    <row r="13" spans="1:11" ht="12.75">
      <c r="A13" s="93" t="s">
        <v>238</v>
      </c>
      <c r="B13" s="60" t="s">
        <v>20</v>
      </c>
      <c r="C13" s="60" t="s">
        <v>20</v>
      </c>
      <c r="D13" s="60" t="s">
        <v>20</v>
      </c>
      <c r="E13" s="60" t="s">
        <v>20</v>
      </c>
      <c r="F13" s="60" t="s">
        <v>20</v>
      </c>
      <c r="G13" s="60" t="s">
        <v>20</v>
      </c>
      <c r="H13" s="60">
        <v>765</v>
      </c>
      <c r="I13" s="60">
        <v>18846</v>
      </c>
      <c r="J13" s="91"/>
      <c r="K13" s="91"/>
    </row>
    <row r="14" spans="1:11" ht="12.75">
      <c r="A14" s="92"/>
      <c r="B14" s="61"/>
      <c r="C14" s="61"/>
      <c r="D14" s="61"/>
      <c r="E14" s="61"/>
      <c r="F14" s="61"/>
      <c r="G14" s="61"/>
      <c r="H14" s="61"/>
      <c r="I14" s="61"/>
      <c r="J14" s="91"/>
      <c r="K14" s="91"/>
    </row>
    <row r="15" spans="1:11" ht="12.75">
      <c r="A15" s="93" t="s">
        <v>239</v>
      </c>
      <c r="B15" s="60" t="s">
        <v>20</v>
      </c>
      <c r="C15" s="60" t="s">
        <v>20</v>
      </c>
      <c r="D15" s="60" t="s">
        <v>20</v>
      </c>
      <c r="E15" s="60" t="s">
        <v>20</v>
      </c>
      <c r="F15" s="60" t="s">
        <v>20</v>
      </c>
      <c r="G15" s="60" t="s">
        <v>20</v>
      </c>
      <c r="H15" s="58">
        <v>145</v>
      </c>
      <c r="I15" s="58">
        <v>2610</v>
      </c>
      <c r="J15" s="91"/>
      <c r="K15" s="91"/>
    </row>
    <row r="16" spans="1:11" ht="12.75">
      <c r="A16" s="92"/>
      <c r="B16" s="61"/>
      <c r="C16" s="61"/>
      <c r="D16" s="61"/>
      <c r="E16" s="61"/>
      <c r="F16" s="61"/>
      <c r="G16" s="61"/>
      <c r="H16" s="61"/>
      <c r="I16" s="61"/>
      <c r="J16" s="91"/>
      <c r="K16" s="91"/>
    </row>
    <row r="17" spans="1:11" ht="12.75">
      <c r="A17" s="93" t="s">
        <v>240</v>
      </c>
      <c r="B17" s="60">
        <v>35</v>
      </c>
      <c r="C17" s="60">
        <v>510</v>
      </c>
      <c r="D17" s="60" t="s">
        <v>20</v>
      </c>
      <c r="E17" s="60" t="s">
        <v>20</v>
      </c>
      <c r="F17" s="60">
        <v>14</v>
      </c>
      <c r="G17" s="60">
        <v>168</v>
      </c>
      <c r="H17" s="60">
        <v>20</v>
      </c>
      <c r="I17" s="60">
        <v>220</v>
      </c>
      <c r="J17" s="91"/>
      <c r="K17" s="91"/>
    </row>
    <row r="18" spans="1:11" ht="12.75">
      <c r="A18" s="92"/>
      <c r="B18" s="61"/>
      <c r="C18" s="61"/>
      <c r="D18" s="61"/>
      <c r="E18" s="61"/>
      <c r="F18" s="61"/>
      <c r="G18" s="61"/>
      <c r="H18" s="61"/>
      <c r="I18" s="61"/>
      <c r="J18" s="91"/>
      <c r="K18" s="91"/>
    </row>
    <row r="19" spans="1:11" ht="12.75">
      <c r="A19" s="92" t="s">
        <v>241</v>
      </c>
      <c r="B19" s="61" t="s">
        <v>20</v>
      </c>
      <c r="C19" s="61" t="s">
        <v>20</v>
      </c>
      <c r="D19" s="61" t="s">
        <v>20</v>
      </c>
      <c r="E19" s="61" t="s">
        <v>20</v>
      </c>
      <c r="F19" s="59" t="s">
        <v>20</v>
      </c>
      <c r="G19" s="59" t="s">
        <v>20</v>
      </c>
      <c r="H19" s="59">
        <v>18</v>
      </c>
      <c r="I19" s="59">
        <v>576</v>
      </c>
      <c r="J19" s="91"/>
      <c r="K19" s="91"/>
    </row>
    <row r="20" spans="1:11" ht="12.75">
      <c r="A20" s="92" t="s">
        <v>242</v>
      </c>
      <c r="B20" s="59" t="s">
        <v>20</v>
      </c>
      <c r="C20" s="59" t="s">
        <v>20</v>
      </c>
      <c r="D20" s="61" t="s">
        <v>20</v>
      </c>
      <c r="E20" s="61" t="s">
        <v>20</v>
      </c>
      <c r="F20" s="95">
        <v>20</v>
      </c>
      <c r="G20" s="95">
        <v>384</v>
      </c>
      <c r="H20" s="59" t="s">
        <v>20</v>
      </c>
      <c r="I20" s="59" t="s">
        <v>20</v>
      </c>
      <c r="J20" s="91"/>
      <c r="K20" s="91"/>
    </row>
    <row r="21" spans="1:11" ht="12.75">
      <c r="A21" s="92" t="s">
        <v>243</v>
      </c>
      <c r="B21" s="61" t="s">
        <v>20</v>
      </c>
      <c r="C21" s="61" t="s">
        <v>20</v>
      </c>
      <c r="D21" s="61" t="s">
        <v>20</v>
      </c>
      <c r="E21" s="61" t="s">
        <v>20</v>
      </c>
      <c r="F21" s="95">
        <v>50</v>
      </c>
      <c r="G21" s="95">
        <v>900</v>
      </c>
      <c r="H21" s="59" t="s">
        <v>20</v>
      </c>
      <c r="I21" s="59" t="s">
        <v>20</v>
      </c>
      <c r="J21" s="91"/>
      <c r="K21" s="91"/>
    </row>
    <row r="22" spans="1:11" ht="12.75">
      <c r="A22" s="93" t="s">
        <v>340</v>
      </c>
      <c r="B22" s="60" t="s">
        <v>20</v>
      </c>
      <c r="C22" s="60" t="s">
        <v>20</v>
      </c>
      <c r="D22" s="60" t="s">
        <v>20</v>
      </c>
      <c r="E22" s="60" t="s">
        <v>20</v>
      </c>
      <c r="F22" s="60">
        <v>70</v>
      </c>
      <c r="G22" s="60">
        <v>1284</v>
      </c>
      <c r="H22" s="60">
        <v>18</v>
      </c>
      <c r="I22" s="60">
        <v>576</v>
      </c>
      <c r="J22" s="91"/>
      <c r="K22" s="91"/>
    </row>
    <row r="23" spans="1:11" ht="12.75">
      <c r="A23" s="92"/>
      <c r="B23" s="61"/>
      <c r="C23" s="61"/>
      <c r="D23" s="61"/>
      <c r="E23" s="61"/>
      <c r="F23" s="61"/>
      <c r="G23" s="61"/>
      <c r="H23" s="61"/>
      <c r="I23" s="61"/>
      <c r="J23" s="91"/>
      <c r="K23" s="91"/>
    </row>
    <row r="24" spans="1:11" ht="12.75">
      <c r="A24" s="93" t="s">
        <v>244</v>
      </c>
      <c r="B24" s="58">
        <v>30</v>
      </c>
      <c r="C24" s="58">
        <v>1593</v>
      </c>
      <c r="D24" s="58">
        <v>5</v>
      </c>
      <c r="E24" s="58">
        <v>234</v>
      </c>
      <c r="F24" s="58">
        <v>270</v>
      </c>
      <c r="G24" s="58">
        <v>14046</v>
      </c>
      <c r="H24" s="58">
        <v>10</v>
      </c>
      <c r="I24" s="58">
        <v>500</v>
      </c>
      <c r="J24" s="91"/>
      <c r="K24" s="91"/>
    </row>
    <row r="25" spans="1:11" ht="12.75">
      <c r="A25" s="92"/>
      <c r="B25" s="61"/>
      <c r="C25" s="61"/>
      <c r="D25" s="61"/>
      <c r="E25" s="61"/>
      <c r="F25" s="61"/>
      <c r="G25" s="61"/>
      <c r="H25" s="61"/>
      <c r="I25" s="61"/>
      <c r="J25" s="91"/>
      <c r="K25" s="91"/>
    </row>
    <row r="26" spans="1:11" ht="12.75">
      <c r="A26" s="93" t="s">
        <v>245</v>
      </c>
      <c r="B26" s="58">
        <v>10</v>
      </c>
      <c r="C26" s="58">
        <v>500</v>
      </c>
      <c r="D26" s="58">
        <v>25</v>
      </c>
      <c r="E26" s="58">
        <v>1250</v>
      </c>
      <c r="F26" s="58">
        <v>70</v>
      </c>
      <c r="G26" s="58">
        <v>3500</v>
      </c>
      <c r="H26" s="58">
        <v>96</v>
      </c>
      <c r="I26" s="58">
        <v>4800</v>
      </c>
      <c r="J26" s="91"/>
      <c r="K26" s="91"/>
    </row>
    <row r="27" spans="1:11" ht="12.75">
      <c r="A27" s="92"/>
      <c r="B27" s="61"/>
      <c r="C27" s="61"/>
      <c r="D27" s="61"/>
      <c r="E27" s="61"/>
      <c r="F27" s="61"/>
      <c r="G27" s="61"/>
      <c r="H27" s="61"/>
      <c r="I27" s="61"/>
      <c r="J27" s="91"/>
      <c r="K27" s="91"/>
    </row>
    <row r="28" spans="1:11" ht="12.75">
      <c r="A28" s="92" t="s">
        <v>246</v>
      </c>
      <c r="B28" s="61">
        <v>11</v>
      </c>
      <c r="C28" s="61">
        <v>363</v>
      </c>
      <c r="D28" s="61" t="s">
        <v>20</v>
      </c>
      <c r="E28" s="61" t="s">
        <v>20</v>
      </c>
      <c r="F28" s="95">
        <v>86</v>
      </c>
      <c r="G28" s="95">
        <v>4128</v>
      </c>
      <c r="H28" s="61">
        <v>25</v>
      </c>
      <c r="I28" s="61">
        <v>1125</v>
      </c>
      <c r="J28" s="91"/>
      <c r="K28" s="91"/>
    </row>
    <row r="29" spans="1:11" ht="12.75">
      <c r="A29" s="92" t="s">
        <v>247</v>
      </c>
      <c r="B29" s="61">
        <v>2</v>
      </c>
      <c r="C29" s="61">
        <v>60</v>
      </c>
      <c r="D29" s="61">
        <v>2</v>
      </c>
      <c r="E29" s="61">
        <v>60</v>
      </c>
      <c r="F29" s="61" t="s">
        <v>20</v>
      </c>
      <c r="G29" s="61" t="s">
        <v>20</v>
      </c>
      <c r="H29" s="61" t="s">
        <v>20</v>
      </c>
      <c r="I29" s="61" t="s">
        <v>20</v>
      </c>
      <c r="J29" s="91"/>
      <c r="K29" s="91"/>
    </row>
    <row r="30" spans="1:11" ht="12.75">
      <c r="A30" s="92" t="s">
        <v>248</v>
      </c>
      <c r="B30" s="59">
        <v>231</v>
      </c>
      <c r="C30" s="59">
        <v>8547</v>
      </c>
      <c r="D30" s="61" t="s">
        <v>20</v>
      </c>
      <c r="E30" s="61" t="s">
        <v>20</v>
      </c>
      <c r="F30" s="59">
        <v>231</v>
      </c>
      <c r="G30" s="59">
        <v>8547</v>
      </c>
      <c r="H30" s="59">
        <v>154</v>
      </c>
      <c r="I30" s="59">
        <v>5698</v>
      </c>
      <c r="J30" s="91"/>
      <c r="K30" s="91"/>
    </row>
    <row r="31" spans="1:11" ht="12.75">
      <c r="A31" s="93" t="s">
        <v>341</v>
      </c>
      <c r="B31" s="60">
        <v>244</v>
      </c>
      <c r="C31" s="60">
        <v>8970</v>
      </c>
      <c r="D31" s="60">
        <v>2</v>
      </c>
      <c r="E31" s="60">
        <v>60</v>
      </c>
      <c r="F31" s="60">
        <v>317</v>
      </c>
      <c r="G31" s="60">
        <v>12675</v>
      </c>
      <c r="H31" s="60">
        <v>179</v>
      </c>
      <c r="I31" s="60">
        <v>6823</v>
      </c>
      <c r="J31" s="91"/>
      <c r="K31" s="91"/>
    </row>
    <row r="32" spans="1:11" ht="12.75">
      <c r="A32" s="92"/>
      <c r="B32" s="61"/>
      <c r="C32" s="61"/>
      <c r="D32" s="61"/>
      <c r="E32" s="61"/>
      <c r="F32" s="61"/>
      <c r="G32" s="61"/>
      <c r="H32" s="61"/>
      <c r="I32" s="61"/>
      <c r="J32" s="91"/>
      <c r="K32" s="91"/>
    </row>
    <row r="33" spans="1:11" ht="12.75">
      <c r="A33" s="92" t="s">
        <v>249</v>
      </c>
      <c r="B33" s="61">
        <v>220</v>
      </c>
      <c r="C33" s="94">
        <v>7590</v>
      </c>
      <c r="D33" s="61" t="s">
        <v>20</v>
      </c>
      <c r="E33" s="61" t="s">
        <v>20</v>
      </c>
      <c r="F33" s="94">
        <v>52</v>
      </c>
      <c r="G33" s="94">
        <v>936</v>
      </c>
      <c r="H33" s="94">
        <v>104</v>
      </c>
      <c r="I33" s="94">
        <v>3253</v>
      </c>
      <c r="J33" s="91"/>
      <c r="K33" s="91"/>
    </row>
    <row r="34" spans="1:11" ht="12.75">
      <c r="A34" s="92" t="s">
        <v>250</v>
      </c>
      <c r="B34" s="61" t="s">
        <v>20</v>
      </c>
      <c r="C34" s="61" t="s">
        <v>20</v>
      </c>
      <c r="D34" s="94" t="s">
        <v>20</v>
      </c>
      <c r="E34" s="94" t="s">
        <v>20</v>
      </c>
      <c r="F34" s="94" t="s">
        <v>20</v>
      </c>
      <c r="G34" s="94" t="s">
        <v>20</v>
      </c>
      <c r="H34" s="94">
        <v>141</v>
      </c>
      <c r="I34" s="94">
        <v>3518</v>
      </c>
      <c r="J34" s="91"/>
      <c r="K34" s="91"/>
    </row>
    <row r="35" spans="1:11" ht="12.75">
      <c r="A35" s="92" t="s">
        <v>251</v>
      </c>
      <c r="B35" s="94" t="s">
        <v>20</v>
      </c>
      <c r="C35" s="94" t="s">
        <v>20</v>
      </c>
      <c r="D35" s="95">
        <v>33</v>
      </c>
      <c r="E35" s="95">
        <v>1111</v>
      </c>
      <c r="F35" s="94">
        <v>104</v>
      </c>
      <c r="G35" s="94">
        <v>3503</v>
      </c>
      <c r="H35" s="94">
        <v>450</v>
      </c>
      <c r="I35" s="94">
        <v>15155</v>
      </c>
      <c r="J35" s="91"/>
      <c r="K35" s="91"/>
    </row>
    <row r="36" spans="1:11" ht="12.75">
      <c r="A36" s="92" t="s">
        <v>252</v>
      </c>
      <c r="B36" s="94">
        <v>120</v>
      </c>
      <c r="C36" s="94">
        <v>4410</v>
      </c>
      <c r="D36" s="61" t="s">
        <v>20</v>
      </c>
      <c r="E36" s="61" t="s">
        <v>20</v>
      </c>
      <c r="F36" s="94">
        <v>108</v>
      </c>
      <c r="G36" s="94">
        <v>3820</v>
      </c>
      <c r="H36" s="94">
        <v>98</v>
      </c>
      <c r="I36" s="94">
        <v>2272</v>
      </c>
      <c r="J36" s="91"/>
      <c r="K36" s="91"/>
    </row>
    <row r="37" spans="1:11" ht="12.75">
      <c r="A37" s="93" t="s">
        <v>253</v>
      </c>
      <c r="B37" s="60">
        <v>340</v>
      </c>
      <c r="C37" s="60">
        <v>12000</v>
      </c>
      <c r="D37" s="60">
        <v>33</v>
      </c>
      <c r="E37" s="60">
        <v>1111</v>
      </c>
      <c r="F37" s="60">
        <v>264</v>
      </c>
      <c r="G37" s="60">
        <v>8259</v>
      </c>
      <c r="H37" s="60">
        <v>793</v>
      </c>
      <c r="I37" s="60">
        <v>24198</v>
      </c>
      <c r="J37" s="91"/>
      <c r="K37" s="91"/>
    </row>
    <row r="38" spans="1:11" ht="12.75">
      <c r="A38" s="92"/>
      <c r="B38" s="61"/>
      <c r="C38" s="61"/>
      <c r="D38" s="61"/>
      <c r="E38" s="61"/>
      <c r="F38" s="61"/>
      <c r="G38" s="61"/>
      <c r="H38" s="61"/>
      <c r="I38" s="61"/>
      <c r="J38" s="91"/>
      <c r="K38" s="91"/>
    </row>
    <row r="39" spans="1:11" ht="12.75">
      <c r="A39" s="93" t="s">
        <v>254</v>
      </c>
      <c r="B39" s="58">
        <v>260</v>
      </c>
      <c r="C39" s="58">
        <v>7640</v>
      </c>
      <c r="D39" s="60" t="s">
        <v>20</v>
      </c>
      <c r="E39" s="60" t="s">
        <v>20</v>
      </c>
      <c r="F39" s="58">
        <v>486</v>
      </c>
      <c r="G39" s="58">
        <v>14262</v>
      </c>
      <c r="H39" s="58">
        <v>121</v>
      </c>
      <c r="I39" s="58">
        <v>3565</v>
      </c>
      <c r="J39" s="91"/>
      <c r="K39" s="91"/>
    </row>
    <row r="40" spans="1:11" ht="12.75">
      <c r="A40" s="92"/>
      <c r="B40" s="61"/>
      <c r="C40" s="61"/>
      <c r="D40" s="61"/>
      <c r="E40" s="61"/>
      <c r="F40" s="61"/>
      <c r="G40" s="61"/>
      <c r="H40" s="61"/>
      <c r="I40" s="61"/>
      <c r="J40" s="91"/>
      <c r="K40" s="91"/>
    </row>
    <row r="41" spans="1:11" ht="12.75">
      <c r="A41" s="92" t="s">
        <v>255</v>
      </c>
      <c r="B41" s="61" t="s">
        <v>20</v>
      </c>
      <c r="C41" s="61" t="s">
        <v>20</v>
      </c>
      <c r="D41" s="61" t="s">
        <v>20</v>
      </c>
      <c r="E41" s="61" t="s">
        <v>20</v>
      </c>
      <c r="F41" s="61" t="s">
        <v>20</v>
      </c>
      <c r="G41" s="61" t="s">
        <v>20</v>
      </c>
      <c r="H41" s="59">
        <v>39</v>
      </c>
      <c r="I41" s="59">
        <v>909</v>
      </c>
      <c r="J41" s="91"/>
      <c r="K41" s="91"/>
    </row>
    <row r="42" spans="1:11" ht="12.75">
      <c r="A42" s="92" t="s">
        <v>256</v>
      </c>
      <c r="B42" s="59">
        <v>11</v>
      </c>
      <c r="C42" s="59">
        <v>330</v>
      </c>
      <c r="D42" s="59" t="s">
        <v>20</v>
      </c>
      <c r="E42" s="59" t="s">
        <v>20</v>
      </c>
      <c r="F42" s="61" t="s">
        <v>20</v>
      </c>
      <c r="G42" s="61" t="s">
        <v>20</v>
      </c>
      <c r="H42" s="59">
        <v>73</v>
      </c>
      <c r="I42" s="59">
        <v>2190</v>
      </c>
      <c r="J42" s="91"/>
      <c r="K42" s="91"/>
    </row>
    <row r="43" spans="1:11" ht="12.75">
      <c r="A43" s="92" t="s">
        <v>257</v>
      </c>
      <c r="B43" s="59">
        <v>35</v>
      </c>
      <c r="C43" s="59">
        <v>875</v>
      </c>
      <c r="D43" s="61" t="s">
        <v>20</v>
      </c>
      <c r="E43" s="61" t="s">
        <v>20</v>
      </c>
      <c r="F43" s="59">
        <v>63</v>
      </c>
      <c r="G43" s="59">
        <v>1260</v>
      </c>
      <c r="H43" s="59">
        <v>265</v>
      </c>
      <c r="I43" s="59">
        <v>5190</v>
      </c>
      <c r="J43" s="91"/>
      <c r="K43" s="91"/>
    </row>
    <row r="44" spans="1:11" ht="12.75">
      <c r="A44" s="92" t="s">
        <v>258</v>
      </c>
      <c r="B44" s="61" t="s">
        <v>20</v>
      </c>
      <c r="C44" s="61" t="s">
        <v>20</v>
      </c>
      <c r="D44" s="61" t="s">
        <v>20</v>
      </c>
      <c r="E44" s="61" t="s">
        <v>20</v>
      </c>
      <c r="F44" s="61" t="s">
        <v>20</v>
      </c>
      <c r="G44" s="61" t="s">
        <v>20</v>
      </c>
      <c r="H44" s="59">
        <v>52</v>
      </c>
      <c r="I44" s="59">
        <v>1040</v>
      </c>
      <c r="J44" s="91"/>
      <c r="K44" s="91"/>
    </row>
    <row r="45" spans="1:11" ht="12.75">
      <c r="A45" s="92" t="s">
        <v>259</v>
      </c>
      <c r="B45" s="95">
        <v>1</v>
      </c>
      <c r="C45" s="95">
        <v>19</v>
      </c>
      <c r="D45" s="61" t="s">
        <v>20</v>
      </c>
      <c r="E45" s="61" t="s">
        <v>20</v>
      </c>
      <c r="F45" s="61" t="s">
        <v>20</v>
      </c>
      <c r="G45" s="61" t="s">
        <v>20</v>
      </c>
      <c r="H45" s="59">
        <v>25</v>
      </c>
      <c r="I45" s="59">
        <v>465</v>
      </c>
      <c r="J45" s="91"/>
      <c r="K45" s="91"/>
    </row>
    <row r="46" spans="1:11" ht="12.75">
      <c r="A46" s="92" t="s">
        <v>260</v>
      </c>
      <c r="B46" s="59">
        <v>5</v>
      </c>
      <c r="C46" s="59">
        <v>200</v>
      </c>
      <c r="D46" s="59">
        <v>4</v>
      </c>
      <c r="E46" s="59">
        <v>160</v>
      </c>
      <c r="F46" s="61" t="s">
        <v>20</v>
      </c>
      <c r="G46" s="61" t="s">
        <v>20</v>
      </c>
      <c r="H46" s="59">
        <v>20</v>
      </c>
      <c r="I46" s="59">
        <v>800</v>
      </c>
      <c r="J46" s="91"/>
      <c r="K46" s="91"/>
    </row>
    <row r="47" spans="1:11" ht="12.75">
      <c r="A47" s="92" t="s">
        <v>261</v>
      </c>
      <c r="B47" s="59">
        <v>1</v>
      </c>
      <c r="C47" s="59">
        <v>20</v>
      </c>
      <c r="D47" s="61" t="s">
        <v>20</v>
      </c>
      <c r="E47" s="61" t="s">
        <v>20</v>
      </c>
      <c r="F47" s="61" t="s">
        <v>20</v>
      </c>
      <c r="G47" s="61" t="s">
        <v>20</v>
      </c>
      <c r="H47" s="59">
        <v>5</v>
      </c>
      <c r="I47" s="59">
        <v>100</v>
      </c>
      <c r="J47" s="91"/>
      <c r="K47" s="91"/>
    </row>
    <row r="48" spans="1:11" ht="12.75">
      <c r="A48" s="92" t="s">
        <v>262</v>
      </c>
      <c r="B48" s="61" t="s">
        <v>20</v>
      </c>
      <c r="C48" s="61" t="s">
        <v>20</v>
      </c>
      <c r="D48" s="61" t="s">
        <v>20</v>
      </c>
      <c r="E48" s="61" t="s">
        <v>20</v>
      </c>
      <c r="F48" s="59">
        <v>35</v>
      </c>
      <c r="G48" s="59">
        <v>1120</v>
      </c>
      <c r="H48" s="59">
        <v>30</v>
      </c>
      <c r="I48" s="59">
        <v>900</v>
      </c>
      <c r="J48" s="91"/>
      <c r="K48" s="91"/>
    </row>
    <row r="49" spans="1:11" ht="12.75">
      <c r="A49" s="92" t="s">
        <v>263</v>
      </c>
      <c r="B49" s="59">
        <v>16</v>
      </c>
      <c r="C49" s="59">
        <v>720</v>
      </c>
      <c r="D49" s="61" t="s">
        <v>20</v>
      </c>
      <c r="E49" s="61" t="s">
        <v>20</v>
      </c>
      <c r="F49" s="59">
        <v>35</v>
      </c>
      <c r="G49" s="59">
        <v>2100</v>
      </c>
      <c r="H49" s="59">
        <v>4</v>
      </c>
      <c r="I49" s="59">
        <v>160</v>
      </c>
      <c r="J49" s="91"/>
      <c r="K49" s="91"/>
    </row>
    <row r="50" spans="1:11" ht="12.75">
      <c r="A50" s="93" t="s">
        <v>342</v>
      </c>
      <c r="B50" s="60">
        <v>69</v>
      </c>
      <c r="C50" s="60">
        <v>2164</v>
      </c>
      <c r="D50" s="60">
        <v>4</v>
      </c>
      <c r="E50" s="60">
        <v>160</v>
      </c>
      <c r="F50" s="60">
        <v>133</v>
      </c>
      <c r="G50" s="60">
        <v>4480</v>
      </c>
      <c r="H50" s="60">
        <v>513</v>
      </c>
      <c r="I50" s="60">
        <v>11754</v>
      </c>
      <c r="J50" s="91"/>
      <c r="K50" s="91"/>
    </row>
    <row r="51" spans="1:11" ht="12.75">
      <c r="A51" s="92"/>
      <c r="B51" s="61"/>
      <c r="C51" s="61"/>
      <c r="D51" s="61"/>
      <c r="E51" s="61"/>
      <c r="F51" s="61"/>
      <c r="G51" s="61"/>
      <c r="H51" s="61"/>
      <c r="I51" s="61"/>
      <c r="J51" s="91"/>
      <c r="K51" s="91"/>
    </row>
    <row r="52" spans="1:11" ht="12.75">
      <c r="A52" s="93" t="s">
        <v>264</v>
      </c>
      <c r="B52" s="60" t="s">
        <v>20</v>
      </c>
      <c r="C52" s="60" t="s">
        <v>20</v>
      </c>
      <c r="D52" s="60" t="s">
        <v>20</v>
      </c>
      <c r="E52" s="60" t="s">
        <v>20</v>
      </c>
      <c r="F52" s="60">
        <v>158</v>
      </c>
      <c r="G52" s="60">
        <v>5530</v>
      </c>
      <c r="H52" s="60" t="s">
        <v>20</v>
      </c>
      <c r="I52" s="60" t="s">
        <v>20</v>
      </c>
      <c r="J52" s="91"/>
      <c r="K52" s="91"/>
    </row>
    <row r="53" spans="1:11" ht="12.75">
      <c r="A53" s="92"/>
      <c r="B53" s="61"/>
      <c r="C53" s="61"/>
      <c r="D53" s="61"/>
      <c r="E53" s="61"/>
      <c r="F53" s="61"/>
      <c r="G53" s="61"/>
      <c r="H53" s="61"/>
      <c r="I53" s="61"/>
      <c r="J53" s="91"/>
      <c r="K53" s="91"/>
    </row>
    <row r="54" spans="1:11" ht="12.75">
      <c r="A54" s="92" t="s">
        <v>265</v>
      </c>
      <c r="B54" s="59">
        <v>50</v>
      </c>
      <c r="C54" s="59">
        <v>3000</v>
      </c>
      <c r="D54" s="95">
        <v>350</v>
      </c>
      <c r="E54" s="95">
        <v>23450</v>
      </c>
      <c r="F54" s="59">
        <v>3385</v>
      </c>
      <c r="G54" s="59">
        <v>253735</v>
      </c>
      <c r="H54" s="61" t="s">
        <v>20</v>
      </c>
      <c r="I54" s="61" t="s">
        <v>20</v>
      </c>
      <c r="J54" s="91"/>
      <c r="K54" s="91"/>
    </row>
    <row r="55" spans="1:11" ht="12.75">
      <c r="A55" s="92" t="s">
        <v>266</v>
      </c>
      <c r="B55" s="59">
        <v>40</v>
      </c>
      <c r="C55" s="59">
        <v>1865</v>
      </c>
      <c r="D55" s="59">
        <v>35</v>
      </c>
      <c r="E55" s="59">
        <v>1668</v>
      </c>
      <c r="F55" s="59">
        <v>763</v>
      </c>
      <c r="G55" s="59">
        <v>37618</v>
      </c>
      <c r="H55" s="59">
        <v>40</v>
      </c>
      <c r="I55" s="59">
        <v>1944</v>
      </c>
      <c r="J55" s="91"/>
      <c r="K55" s="91"/>
    </row>
    <row r="56" spans="1:11" ht="12.75">
      <c r="A56" s="92" t="s">
        <v>267</v>
      </c>
      <c r="B56" s="61" t="s">
        <v>20</v>
      </c>
      <c r="C56" s="61" t="s">
        <v>20</v>
      </c>
      <c r="D56" s="61" t="s">
        <v>20</v>
      </c>
      <c r="E56" s="61" t="s">
        <v>20</v>
      </c>
      <c r="F56" s="59">
        <v>1050</v>
      </c>
      <c r="G56" s="59">
        <v>54600</v>
      </c>
      <c r="H56" s="59">
        <v>121</v>
      </c>
      <c r="I56" s="59">
        <v>5774</v>
      </c>
      <c r="J56" s="91"/>
      <c r="K56" s="91"/>
    </row>
    <row r="57" spans="1:11" ht="12.75">
      <c r="A57" s="92" t="s">
        <v>268</v>
      </c>
      <c r="B57" s="61" t="s">
        <v>20</v>
      </c>
      <c r="C57" s="61" t="s">
        <v>20</v>
      </c>
      <c r="D57" s="61" t="s">
        <v>20</v>
      </c>
      <c r="E57" s="61" t="s">
        <v>20</v>
      </c>
      <c r="F57" s="95">
        <v>48</v>
      </c>
      <c r="G57" s="95">
        <v>1814</v>
      </c>
      <c r="H57" s="59">
        <v>42</v>
      </c>
      <c r="I57" s="59">
        <v>1588</v>
      </c>
      <c r="J57" s="91"/>
      <c r="K57" s="91"/>
    </row>
    <row r="58" spans="1:11" ht="12.75">
      <c r="A58" s="92" t="s">
        <v>269</v>
      </c>
      <c r="B58" s="59">
        <v>41</v>
      </c>
      <c r="C58" s="59">
        <v>2346</v>
      </c>
      <c r="D58" s="59">
        <v>971</v>
      </c>
      <c r="E58" s="59">
        <v>55571</v>
      </c>
      <c r="F58" s="61" t="s">
        <v>20</v>
      </c>
      <c r="G58" s="61" t="s">
        <v>20</v>
      </c>
      <c r="H58" s="59">
        <v>21</v>
      </c>
      <c r="I58" s="59">
        <v>1202</v>
      </c>
      <c r="J58" s="91"/>
      <c r="K58" s="91"/>
    </row>
    <row r="59" spans="1:11" ht="12.75">
      <c r="A59" s="93" t="s">
        <v>270</v>
      </c>
      <c r="B59" s="60">
        <v>131</v>
      </c>
      <c r="C59" s="60">
        <v>7211</v>
      </c>
      <c r="D59" s="60">
        <v>1356</v>
      </c>
      <c r="E59" s="60">
        <v>80689</v>
      </c>
      <c r="F59" s="60">
        <v>5246</v>
      </c>
      <c r="G59" s="60">
        <v>347767</v>
      </c>
      <c r="H59" s="60">
        <v>224</v>
      </c>
      <c r="I59" s="60">
        <v>10508</v>
      </c>
      <c r="J59" s="91"/>
      <c r="K59" s="91"/>
    </row>
    <row r="60" spans="1:11" ht="12.75">
      <c r="A60" s="92"/>
      <c r="B60" s="61"/>
      <c r="C60" s="61"/>
      <c r="D60" s="61"/>
      <c r="E60" s="61"/>
      <c r="F60" s="61"/>
      <c r="G60" s="61"/>
      <c r="H60" s="61"/>
      <c r="I60" s="61"/>
      <c r="J60" s="91"/>
      <c r="K60" s="91"/>
    </row>
    <row r="61" spans="1:11" ht="12.75">
      <c r="A61" s="92" t="s">
        <v>271</v>
      </c>
      <c r="B61" s="59">
        <v>31</v>
      </c>
      <c r="C61" s="59">
        <v>685</v>
      </c>
      <c r="D61" s="61" t="s">
        <v>20</v>
      </c>
      <c r="E61" s="61" t="s">
        <v>20</v>
      </c>
      <c r="F61" s="59">
        <v>60</v>
      </c>
      <c r="G61" s="59">
        <v>2400</v>
      </c>
      <c r="H61" s="59">
        <v>89</v>
      </c>
      <c r="I61" s="59">
        <v>3338</v>
      </c>
      <c r="J61" s="91"/>
      <c r="K61" s="91"/>
    </row>
    <row r="62" spans="1:11" ht="12.75">
      <c r="A62" s="92" t="s">
        <v>272</v>
      </c>
      <c r="B62" s="59">
        <v>209</v>
      </c>
      <c r="C62" s="59">
        <v>5216</v>
      </c>
      <c r="D62" s="61" t="s">
        <v>20</v>
      </c>
      <c r="E62" s="61" t="s">
        <v>20</v>
      </c>
      <c r="F62" s="59">
        <v>90</v>
      </c>
      <c r="G62" s="59">
        <v>2394</v>
      </c>
      <c r="H62" s="61" t="s">
        <v>20</v>
      </c>
      <c r="I62" s="61" t="s">
        <v>20</v>
      </c>
      <c r="J62" s="91"/>
      <c r="K62" s="91"/>
    </row>
    <row r="63" spans="1:11" ht="12.75">
      <c r="A63" s="92" t="s">
        <v>273</v>
      </c>
      <c r="B63" s="59">
        <v>570</v>
      </c>
      <c r="C63" s="59">
        <v>28500</v>
      </c>
      <c r="D63" s="59">
        <v>409</v>
      </c>
      <c r="E63" s="59">
        <v>20450</v>
      </c>
      <c r="F63" s="59">
        <v>516</v>
      </c>
      <c r="G63" s="59">
        <v>25192</v>
      </c>
      <c r="H63" s="61" t="s">
        <v>20</v>
      </c>
      <c r="I63" s="61" t="s">
        <v>20</v>
      </c>
      <c r="J63" s="91"/>
      <c r="K63" s="91"/>
    </row>
    <row r="64" spans="1:11" ht="12.75">
      <c r="A64" s="93" t="s">
        <v>274</v>
      </c>
      <c r="B64" s="60">
        <v>810</v>
      </c>
      <c r="C64" s="60">
        <v>34401</v>
      </c>
      <c r="D64" s="60">
        <v>409</v>
      </c>
      <c r="E64" s="60">
        <v>20450</v>
      </c>
      <c r="F64" s="60">
        <v>666</v>
      </c>
      <c r="G64" s="60">
        <v>29986</v>
      </c>
      <c r="H64" s="60">
        <v>89</v>
      </c>
      <c r="I64" s="60">
        <v>3338</v>
      </c>
      <c r="J64" s="91"/>
      <c r="K64" s="91"/>
    </row>
    <row r="65" spans="1:11" ht="12.75">
      <c r="A65" s="92"/>
      <c r="B65" s="61"/>
      <c r="C65" s="61"/>
      <c r="D65" s="61"/>
      <c r="E65" s="61"/>
      <c r="F65" s="61"/>
      <c r="G65" s="61"/>
      <c r="H65" s="61"/>
      <c r="I65" s="61"/>
      <c r="J65" s="91"/>
      <c r="K65" s="91"/>
    </row>
    <row r="66" spans="1:11" ht="12.75">
      <c r="A66" s="93" t="s">
        <v>275</v>
      </c>
      <c r="B66" s="58">
        <v>143</v>
      </c>
      <c r="C66" s="58">
        <v>8690</v>
      </c>
      <c r="D66" s="60" t="s">
        <v>20</v>
      </c>
      <c r="E66" s="60" t="s">
        <v>20</v>
      </c>
      <c r="F66" s="58">
        <v>404</v>
      </c>
      <c r="G66" s="58">
        <v>24460</v>
      </c>
      <c r="H66" s="58">
        <v>169</v>
      </c>
      <c r="I66" s="58">
        <v>10207</v>
      </c>
      <c r="J66" s="91"/>
      <c r="K66" s="91"/>
    </row>
    <row r="67" spans="1:11" ht="12.75">
      <c r="A67" s="92"/>
      <c r="B67" s="61"/>
      <c r="C67" s="61"/>
      <c r="D67" s="61"/>
      <c r="E67" s="61"/>
      <c r="F67" s="61"/>
      <c r="G67" s="61"/>
      <c r="H67" s="61"/>
      <c r="I67" s="61"/>
      <c r="J67" s="91"/>
      <c r="K67" s="91"/>
    </row>
    <row r="68" spans="1:11" ht="12.75">
      <c r="A68" s="92" t="s">
        <v>276</v>
      </c>
      <c r="B68" s="61" t="s">
        <v>20</v>
      </c>
      <c r="C68" s="59" t="s">
        <v>20</v>
      </c>
      <c r="D68" s="61" t="s">
        <v>20</v>
      </c>
      <c r="E68" s="61" t="s">
        <v>20</v>
      </c>
      <c r="F68" s="61" t="s">
        <v>20</v>
      </c>
      <c r="G68" s="59" t="s">
        <v>20</v>
      </c>
      <c r="H68" s="61">
        <v>850</v>
      </c>
      <c r="I68" s="59">
        <v>38250</v>
      </c>
      <c r="J68" s="91"/>
      <c r="K68" s="91"/>
    </row>
    <row r="69" spans="1:11" ht="12.75">
      <c r="A69" s="92" t="s">
        <v>277</v>
      </c>
      <c r="B69" s="61" t="s">
        <v>20</v>
      </c>
      <c r="C69" s="59" t="s">
        <v>20</v>
      </c>
      <c r="D69" s="61" t="s">
        <v>20</v>
      </c>
      <c r="E69" s="61" t="s">
        <v>20</v>
      </c>
      <c r="F69" s="61" t="s">
        <v>20</v>
      </c>
      <c r="G69" s="59" t="s">
        <v>20</v>
      </c>
      <c r="H69" s="61">
        <v>110</v>
      </c>
      <c r="I69" s="59">
        <v>3300</v>
      </c>
      <c r="J69" s="91"/>
      <c r="K69" s="91"/>
    </row>
    <row r="70" spans="1:11" ht="12.75">
      <c r="A70" s="93" t="s">
        <v>278</v>
      </c>
      <c r="B70" s="60" t="s">
        <v>20</v>
      </c>
      <c r="C70" s="60" t="s">
        <v>20</v>
      </c>
      <c r="D70" s="60" t="s">
        <v>20</v>
      </c>
      <c r="E70" s="60" t="s">
        <v>20</v>
      </c>
      <c r="F70" s="60" t="s">
        <v>20</v>
      </c>
      <c r="G70" s="60" t="s">
        <v>20</v>
      </c>
      <c r="H70" s="60">
        <v>960</v>
      </c>
      <c r="I70" s="60">
        <v>41550</v>
      </c>
      <c r="J70" s="91"/>
      <c r="K70" s="91"/>
    </row>
    <row r="71" spans="1:11" ht="12.75">
      <c r="A71" s="92"/>
      <c r="B71" s="61"/>
      <c r="C71" s="61"/>
      <c r="D71" s="61"/>
      <c r="E71" s="61"/>
      <c r="F71" s="61"/>
      <c r="G71" s="61"/>
      <c r="H71" s="61"/>
      <c r="I71" s="61"/>
      <c r="J71" s="91"/>
      <c r="K71" s="91"/>
    </row>
    <row r="72" spans="1:11" ht="12.75">
      <c r="A72" s="92" t="s">
        <v>279</v>
      </c>
      <c r="B72" s="59">
        <v>40</v>
      </c>
      <c r="C72" s="59">
        <v>720</v>
      </c>
      <c r="D72" s="59">
        <v>40</v>
      </c>
      <c r="E72" s="59">
        <v>720</v>
      </c>
      <c r="F72" s="61" t="s">
        <v>20</v>
      </c>
      <c r="G72" s="61" t="s">
        <v>20</v>
      </c>
      <c r="H72" s="61" t="s">
        <v>20</v>
      </c>
      <c r="I72" s="61" t="s">
        <v>20</v>
      </c>
      <c r="J72" s="91"/>
      <c r="K72" s="91"/>
    </row>
    <row r="73" spans="1:11" ht="12.75">
      <c r="A73" s="92" t="s">
        <v>280</v>
      </c>
      <c r="B73" s="59">
        <v>128</v>
      </c>
      <c r="C73" s="59">
        <v>7684</v>
      </c>
      <c r="D73" s="59">
        <v>319</v>
      </c>
      <c r="E73" s="59">
        <v>19115</v>
      </c>
      <c r="F73" s="61" t="s">
        <v>20</v>
      </c>
      <c r="G73" s="61" t="s">
        <v>20</v>
      </c>
      <c r="H73" s="59">
        <v>278</v>
      </c>
      <c r="I73" s="59">
        <v>16701</v>
      </c>
      <c r="J73" s="91"/>
      <c r="K73" s="91"/>
    </row>
    <row r="74" spans="1:11" ht="12.75">
      <c r="A74" s="92" t="s">
        <v>281</v>
      </c>
      <c r="B74" s="59">
        <v>198</v>
      </c>
      <c r="C74" s="59">
        <v>8019</v>
      </c>
      <c r="D74" s="61" t="s">
        <v>20</v>
      </c>
      <c r="E74" s="61" t="s">
        <v>20</v>
      </c>
      <c r="F74" s="59">
        <v>300</v>
      </c>
      <c r="G74" s="59">
        <v>12149</v>
      </c>
      <c r="H74" s="59">
        <v>102</v>
      </c>
      <c r="I74" s="59">
        <v>4131</v>
      </c>
      <c r="J74" s="91"/>
      <c r="K74" s="91"/>
    </row>
    <row r="75" spans="1:11" ht="12.75">
      <c r="A75" s="92" t="s">
        <v>282</v>
      </c>
      <c r="B75" s="59">
        <v>100</v>
      </c>
      <c r="C75" s="59">
        <v>5000</v>
      </c>
      <c r="D75" s="61" t="s">
        <v>20</v>
      </c>
      <c r="E75" s="61" t="s">
        <v>20</v>
      </c>
      <c r="F75" s="59">
        <v>1000</v>
      </c>
      <c r="G75" s="59">
        <v>50400</v>
      </c>
      <c r="H75" s="59">
        <v>200</v>
      </c>
      <c r="I75" s="59">
        <v>10000</v>
      </c>
      <c r="J75" s="91"/>
      <c r="K75" s="91"/>
    </row>
    <row r="76" spans="1:11" ht="12.75">
      <c r="A76" s="92" t="s">
        <v>283</v>
      </c>
      <c r="B76" s="59">
        <v>60</v>
      </c>
      <c r="C76" s="59">
        <v>1380</v>
      </c>
      <c r="D76" s="59">
        <v>1</v>
      </c>
      <c r="E76" s="59">
        <v>19</v>
      </c>
      <c r="F76" s="59">
        <v>35</v>
      </c>
      <c r="G76" s="59">
        <v>735</v>
      </c>
      <c r="H76" s="59">
        <v>40</v>
      </c>
      <c r="I76" s="59">
        <v>1100</v>
      </c>
      <c r="J76" s="91"/>
      <c r="K76" s="91"/>
    </row>
    <row r="77" spans="1:11" ht="12.75">
      <c r="A77" s="92" t="s">
        <v>284</v>
      </c>
      <c r="B77" s="59">
        <v>44</v>
      </c>
      <c r="C77" s="59">
        <v>1164</v>
      </c>
      <c r="D77" s="61" t="s">
        <v>20</v>
      </c>
      <c r="E77" s="61" t="s">
        <v>20</v>
      </c>
      <c r="F77" s="59">
        <v>243</v>
      </c>
      <c r="G77" s="59">
        <v>6484</v>
      </c>
      <c r="H77" s="59">
        <v>25</v>
      </c>
      <c r="I77" s="59">
        <v>665</v>
      </c>
      <c r="J77" s="91"/>
      <c r="K77" s="91"/>
    </row>
    <row r="78" spans="1:11" ht="12.75">
      <c r="A78" s="92" t="s">
        <v>285</v>
      </c>
      <c r="B78" s="59">
        <v>300</v>
      </c>
      <c r="C78" s="59">
        <v>8130</v>
      </c>
      <c r="D78" s="61" t="s">
        <v>20</v>
      </c>
      <c r="E78" s="61" t="s">
        <v>20</v>
      </c>
      <c r="F78" s="59">
        <v>485</v>
      </c>
      <c r="G78" s="59">
        <v>16975</v>
      </c>
      <c r="H78" s="61" t="s">
        <v>20</v>
      </c>
      <c r="I78" s="61" t="s">
        <v>20</v>
      </c>
      <c r="J78" s="91"/>
      <c r="K78" s="91"/>
    </row>
    <row r="79" spans="1:11" ht="12.75">
      <c r="A79" s="92" t="s">
        <v>286</v>
      </c>
      <c r="B79" s="59">
        <v>261</v>
      </c>
      <c r="C79" s="59">
        <v>5012</v>
      </c>
      <c r="D79" s="95">
        <v>279</v>
      </c>
      <c r="E79" s="95">
        <v>13271</v>
      </c>
      <c r="F79" s="59">
        <v>75</v>
      </c>
      <c r="G79" s="59">
        <v>2682</v>
      </c>
      <c r="H79" s="59">
        <v>130</v>
      </c>
      <c r="I79" s="59">
        <v>1410</v>
      </c>
      <c r="J79" s="91"/>
      <c r="K79" s="91"/>
    </row>
    <row r="80" spans="1:11" ht="12.75">
      <c r="A80" s="93" t="s">
        <v>343</v>
      </c>
      <c r="B80" s="60">
        <v>1131</v>
      </c>
      <c r="C80" s="60">
        <v>37109</v>
      </c>
      <c r="D80" s="60">
        <v>639</v>
      </c>
      <c r="E80" s="60">
        <v>33125</v>
      </c>
      <c r="F80" s="60">
        <v>2138</v>
      </c>
      <c r="G80" s="60">
        <v>89425</v>
      </c>
      <c r="H80" s="60">
        <v>775</v>
      </c>
      <c r="I80" s="60">
        <v>34007</v>
      </c>
      <c r="J80" s="91"/>
      <c r="K80" s="91"/>
    </row>
    <row r="81" spans="1:11" ht="12.75">
      <c r="A81" s="92"/>
      <c r="B81" s="61"/>
      <c r="C81" s="61"/>
      <c r="D81" s="61"/>
      <c r="E81" s="61"/>
      <c r="F81" s="61"/>
      <c r="G81" s="61"/>
      <c r="H81" s="61"/>
      <c r="I81" s="61"/>
      <c r="J81" s="91"/>
      <c r="K81" s="91"/>
    </row>
    <row r="82" spans="1:11" ht="12.75">
      <c r="A82" s="92" t="s">
        <v>287</v>
      </c>
      <c r="B82" s="61" t="s">
        <v>20</v>
      </c>
      <c r="C82" s="61" t="s">
        <v>20</v>
      </c>
      <c r="D82" s="61" t="s">
        <v>20</v>
      </c>
      <c r="E82" s="61" t="s">
        <v>20</v>
      </c>
      <c r="F82" s="61" t="s">
        <v>20</v>
      </c>
      <c r="G82" s="61" t="s">
        <v>20</v>
      </c>
      <c r="H82" s="59">
        <v>183</v>
      </c>
      <c r="I82" s="59">
        <v>1406</v>
      </c>
      <c r="J82" s="91"/>
      <c r="K82" s="91"/>
    </row>
    <row r="83" spans="1:11" ht="12.75">
      <c r="A83" s="92" t="s">
        <v>288</v>
      </c>
      <c r="B83" s="61" t="s">
        <v>20</v>
      </c>
      <c r="C83" s="61" t="s">
        <v>20</v>
      </c>
      <c r="D83" s="61" t="s">
        <v>20</v>
      </c>
      <c r="E83" s="61" t="s">
        <v>20</v>
      </c>
      <c r="F83" s="61" t="s">
        <v>20</v>
      </c>
      <c r="G83" s="61" t="s">
        <v>20</v>
      </c>
      <c r="H83" s="59">
        <v>157</v>
      </c>
      <c r="I83" s="59">
        <v>2903</v>
      </c>
      <c r="J83" s="91"/>
      <c r="K83" s="91"/>
    </row>
    <row r="84" spans="1:11" ht="12.75">
      <c r="A84" s="93" t="s">
        <v>289</v>
      </c>
      <c r="B84" s="60" t="s">
        <v>20</v>
      </c>
      <c r="C84" s="60" t="s">
        <v>20</v>
      </c>
      <c r="D84" s="60" t="s">
        <v>20</v>
      </c>
      <c r="E84" s="60" t="s">
        <v>20</v>
      </c>
      <c r="F84" s="60" t="s">
        <v>20</v>
      </c>
      <c r="G84" s="60" t="s">
        <v>20</v>
      </c>
      <c r="H84" s="60">
        <v>340</v>
      </c>
      <c r="I84" s="60">
        <v>4309</v>
      </c>
      <c r="J84" s="91"/>
      <c r="K84" s="91"/>
    </row>
    <row r="85" spans="1:11" ht="12.75">
      <c r="A85" s="92"/>
      <c r="B85" s="61"/>
      <c r="C85" s="61"/>
      <c r="D85" s="61"/>
      <c r="E85" s="61"/>
      <c r="F85" s="61"/>
      <c r="G85" s="61"/>
      <c r="H85" s="61"/>
      <c r="I85" s="61"/>
      <c r="J85" s="91"/>
      <c r="K85" s="91"/>
    </row>
    <row r="86" spans="1:11" ht="13.5" thickBot="1">
      <c r="A86" s="97" t="s">
        <v>290</v>
      </c>
      <c r="B86" s="98">
        <v>3203</v>
      </c>
      <c r="C86" s="98">
        <v>120788</v>
      </c>
      <c r="D86" s="98">
        <v>2473</v>
      </c>
      <c r="E86" s="98">
        <v>137079</v>
      </c>
      <c r="F86" s="98">
        <v>10236</v>
      </c>
      <c r="G86" s="98">
        <v>555842</v>
      </c>
      <c r="H86" s="98">
        <v>5217</v>
      </c>
      <c r="I86" s="98">
        <v>177811</v>
      </c>
      <c r="J86" s="91"/>
      <c r="K86" s="91"/>
    </row>
    <row r="87" spans="2:3" ht="12.75">
      <c r="B87" s="156"/>
      <c r="C87" s="156"/>
    </row>
  </sheetData>
  <mergeCells count="4">
    <mergeCell ref="A1:I1"/>
    <mergeCell ref="B5:C6"/>
    <mergeCell ref="H5:I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I80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56" customWidth="1"/>
    <col min="2" max="7" width="12.7109375" style="156" customWidth="1"/>
    <col min="8" max="16384" width="11.421875" style="156" customWidth="1"/>
  </cols>
  <sheetData>
    <row r="1" spans="1:9" s="153" customFormat="1" ht="18">
      <c r="A1" s="349" t="s">
        <v>0</v>
      </c>
      <c r="B1" s="349"/>
      <c r="C1" s="349"/>
      <c r="D1" s="349"/>
      <c r="E1" s="349"/>
      <c r="F1" s="349"/>
      <c r="G1" s="349"/>
      <c r="H1" s="152"/>
      <c r="I1" s="152"/>
    </row>
    <row r="2" s="155" customFormat="1" ht="15">
      <c r="A2" s="154"/>
    </row>
    <row r="3" spans="1:7" s="155" customFormat="1" ht="15">
      <c r="A3" s="350" t="s">
        <v>353</v>
      </c>
      <c r="B3" s="350"/>
      <c r="C3" s="350"/>
      <c r="D3" s="350"/>
      <c r="E3" s="350"/>
      <c r="F3" s="350"/>
      <c r="G3" s="350"/>
    </row>
    <row r="4" s="155" customFormat="1" ht="14.25"/>
    <row r="5" spans="1:7" ht="12.75">
      <c r="A5" s="340" t="s">
        <v>73</v>
      </c>
      <c r="B5" s="342" t="s">
        <v>17</v>
      </c>
      <c r="C5" s="342"/>
      <c r="D5" s="342"/>
      <c r="E5" s="342" t="s">
        <v>18</v>
      </c>
      <c r="F5" s="342"/>
      <c r="G5" s="343"/>
    </row>
    <row r="6" spans="1:7" ht="13.5" thickBot="1">
      <c r="A6" s="351"/>
      <c r="B6" s="157">
        <v>1999</v>
      </c>
      <c r="C6" s="157">
        <v>2000</v>
      </c>
      <c r="D6" s="157">
        <v>2001</v>
      </c>
      <c r="E6" s="157">
        <v>1999</v>
      </c>
      <c r="F6" s="158">
        <v>2000</v>
      </c>
      <c r="G6" s="158">
        <v>2001</v>
      </c>
    </row>
    <row r="7" spans="1:7" ht="12.75">
      <c r="A7" s="10" t="s">
        <v>104</v>
      </c>
      <c r="B7" s="11">
        <v>21132.3215</v>
      </c>
      <c r="C7" s="11">
        <v>27390.796</v>
      </c>
      <c r="D7" s="11">
        <v>41804.892</v>
      </c>
      <c r="E7" s="11">
        <v>255958.74484099998</v>
      </c>
      <c r="F7" s="11">
        <v>245040.049</v>
      </c>
      <c r="G7" s="12">
        <v>264299.249</v>
      </c>
    </row>
    <row r="8" spans="1:7" ht="12.75">
      <c r="A8" s="3"/>
      <c r="B8" s="4"/>
      <c r="C8" s="4"/>
      <c r="D8" s="4"/>
      <c r="E8" s="4"/>
      <c r="F8" s="4"/>
      <c r="G8" s="13"/>
    </row>
    <row r="9" spans="1:7" ht="12.75">
      <c r="A9" s="159" t="s">
        <v>364</v>
      </c>
      <c r="B9" s="160"/>
      <c r="C9" s="160"/>
      <c r="D9" s="160"/>
      <c r="E9" s="160"/>
      <c r="F9" s="160"/>
      <c r="G9" s="161"/>
    </row>
    <row r="10" spans="1:7" ht="12.75">
      <c r="A10" s="10" t="s">
        <v>74</v>
      </c>
      <c r="B10" s="11">
        <f aca="true" t="shared" si="0" ref="B10:G10">SUM(B11:B23)</f>
        <v>19848.8505</v>
      </c>
      <c r="C10" s="11">
        <f t="shared" si="0"/>
        <v>26275.68</v>
      </c>
      <c r="D10" s="11">
        <f t="shared" si="0"/>
        <v>37653.736000000004</v>
      </c>
      <c r="E10" s="11">
        <f t="shared" si="0"/>
        <v>250029.197841</v>
      </c>
      <c r="F10" s="11">
        <f t="shared" si="0"/>
        <v>238115.72500000003</v>
      </c>
      <c r="G10" s="12">
        <f t="shared" si="0"/>
        <v>261317.742</v>
      </c>
    </row>
    <row r="11" spans="1:7" ht="12.75">
      <c r="A11" s="3" t="s">
        <v>75</v>
      </c>
      <c r="B11" s="4">
        <v>2471.92</v>
      </c>
      <c r="C11" s="160">
        <v>1036.06</v>
      </c>
      <c r="D11" s="160">
        <v>2029.198</v>
      </c>
      <c r="E11" s="4">
        <v>93628.719441</v>
      </c>
      <c r="F11" s="160">
        <v>86500.925</v>
      </c>
      <c r="G11" s="161">
        <v>91444.889</v>
      </c>
    </row>
    <row r="12" spans="1:7" ht="12.75">
      <c r="A12" s="3" t="s">
        <v>105</v>
      </c>
      <c r="B12" s="4">
        <v>23.4</v>
      </c>
      <c r="C12" s="160" t="s">
        <v>20</v>
      </c>
      <c r="D12" s="160" t="s">
        <v>20</v>
      </c>
      <c r="E12" s="4">
        <v>285.127</v>
      </c>
      <c r="F12" s="160">
        <v>96</v>
      </c>
      <c r="G12" s="161">
        <v>414.555</v>
      </c>
    </row>
    <row r="13" spans="1:7" ht="12.75">
      <c r="A13" s="3" t="s">
        <v>76</v>
      </c>
      <c r="B13" s="4">
        <v>321.545</v>
      </c>
      <c r="C13" s="160">
        <v>246.133</v>
      </c>
      <c r="D13" s="160">
        <v>1319.37</v>
      </c>
      <c r="E13" s="4">
        <v>16022.923999999999</v>
      </c>
      <c r="F13" s="160">
        <v>16238.23</v>
      </c>
      <c r="G13" s="161">
        <v>17139.717</v>
      </c>
    </row>
    <row r="14" spans="1:7" ht="12.75">
      <c r="A14" s="3" t="s">
        <v>77</v>
      </c>
      <c r="B14" s="4" t="s">
        <v>20</v>
      </c>
      <c r="C14" s="4">
        <v>739.19</v>
      </c>
      <c r="D14" s="4" t="s">
        <v>20</v>
      </c>
      <c r="E14" s="4">
        <v>716.217</v>
      </c>
      <c r="F14" s="160">
        <v>105.96</v>
      </c>
      <c r="G14" s="161">
        <v>69.826</v>
      </c>
    </row>
    <row r="15" spans="1:7" ht="12.75">
      <c r="A15" s="3" t="s">
        <v>78</v>
      </c>
      <c r="B15" s="4" t="s">
        <v>20</v>
      </c>
      <c r="C15" s="4" t="s">
        <v>20</v>
      </c>
      <c r="D15" s="4" t="s">
        <v>20</v>
      </c>
      <c r="E15" s="4">
        <v>909.735</v>
      </c>
      <c r="F15" s="160">
        <v>528.166</v>
      </c>
      <c r="G15" s="161">
        <v>213.652</v>
      </c>
    </row>
    <row r="16" spans="1:7" ht="12.75">
      <c r="A16" s="3" t="s">
        <v>79</v>
      </c>
      <c r="B16" s="4">
        <v>9104.800500000001</v>
      </c>
      <c r="C16" s="160">
        <v>12943.362</v>
      </c>
      <c r="D16" s="160">
        <v>11973.046</v>
      </c>
      <c r="E16" s="4">
        <v>11710.896</v>
      </c>
      <c r="F16" s="160">
        <v>7566.016</v>
      </c>
      <c r="G16" s="161">
        <v>7760.908</v>
      </c>
    </row>
    <row r="17" spans="1:7" ht="12.75">
      <c r="A17" s="3" t="s">
        <v>80</v>
      </c>
      <c r="B17" s="4" t="s">
        <v>20</v>
      </c>
      <c r="C17" s="160" t="s">
        <v>20</v>
      </c>
      <c r="D17" s="160" t="s">
        <v>20</v>
      </c>
      <c r="E17" s="4" t="s">
        <v>20</v>
      </c>
      <c r="F17" s="160" t="s">
        <v>20</v>
      </c>
      <c r="G17" s="161">
        <v>230.698</v>
      </c>
    </row>
    <row r="18" spans="1:7" ht="12.75">
      <c r="A18" s="3" t="s">
        <v>81</v>
      </c>
      <c r="B18" s="4" t="s">
        <v>20</v>
      </c>
      <c r="C18" s="4" t="s">
        <v>20</v>
      </c>
      <c r="D18" s="4" t="s">
        <v>20</v>
      </c>
      <c r="E18" s="4">
        <v>7068.673000000001</v>
      </c>
      <c r="F18" s="160">
        <v>7294.941</v>
      </c>
      <c r="G18" s="161">
        <v>9474.394</v>
      </c>
    </row>
    <row r="19" spans="1:7" ht="12.75">
      <c r="A19" s="3" t="s">
        <v>82</v>
      </c>
      <c r="B19" s="4">
        <v>282.077</v>
      </c>
      <c r="C19" s="160">
        <v>229.24</v>
      </c>
      <c r="D19" s="160">
        <v>402.407</v>
      </c>
      <c r="E19" s="4">
        <v>2630.6240000000003</v>
      </c>
      <c r="F19" s="160">
        <v>1060.223</v>
      </c>
      <c r="G19" s="161">
        <v>375.211</v>
      </c>
    </row>
    <row r="20" spans="1:7" ht="12.75">
      <c r="A20" s="3" t="s">
        <v>83</v>
      </c>
      <c r="B20" s="4">
        <v>4143.627</v>
      </c>
      <c r="C20" s="160">
        <v>10514.277</v>
      </c>
      <c r="D20" s="160">
        <v>21562.245</v>
      </c>
      <c r="E20" s="4">
        <v>14933.091</v>
      </c>
      <c r="F20" s="160">
        <v>12567.37</v>
      </c>
      <c r="G20" s="161">
        <v>13697.692</v>
      </c>
    </row>
    <row r="21" spans="1:7" ht="12.75">
      <c r="A21" s="3" t="s">
        <v>84</v>
      </c>
      <c r="B21" s="4">
        <v>922.965</v>
      </c>
      <c r="C21" s="160">
        <v>486.666</v>
      </c>
      <c r="D21" s="160">
        <v>176.534</v>
      </c>
      <c r="E21" s="4">
        <v>19553.5544</v>
      </c>
      <c r="F21" s="160">
        <v>21857.007</v>
      </c>
      <c r="G21" s="161">
        <v>31710.706</v>
      </c>
    </row>
    <row r="22" spans="1:7" ht="12.75">
      <c r="A22" s="3" t="s">
        <v>85</v>
      </c>
      <c r="B22" s="4">
        <v>2578.516</v>
      </c>
      <c r="C22" s="160">
        <v>80.752</v>
      </c>
      <c r="D22" s="160">
        <v>190.936</v>
      </c>
      <c r="E22" s="4">
        <v>81389.252</v>
      </c>
      <c r="F22" s="160">
        <v>83018.604</v>
      </c>
      <c r="G22" s="161">
        <v>87493.709</v>
      </c>
    </row>
    <row r="23" spans="1:7" ht="12.75">
      <c r="A23" s="3" t="s">
        <v>86</v>
      </c>
      <c r="B23" s="4" t="s">
        <v>20</v>
      </c>
      <c r="C23" s="4" t="s">
        <v>20</v>
      </c>
      <c r="D23" s="4" t="s">
        <v>20</v>
      </c>
      <c r="E23" s="4">
        <v>1180.385</v>
      </c>
      <c r="F23" s="160">
        <v>1282.283</v>
      </c>
      <c r="G23" s="161">
        <v>1291.785</v>
      </c>
    </row>
    <row r="24" spans="1:7" ht="12.75">
      <c r="A24" s="162"/>
      <c r="B24" s="160"/>
      <c r="C24" s="160"/>
      <c r="D24" s="160"/>
      <c r="E24" s="160"/>
      <c r="F24" s="160"/>
      <c r="G24" s="161"/>
    </row>
    <row r="25" spans="1:7" ht="12.75">
      <c r="A25" s="10" t="s">
        <v>87</v>
      </c>
      <c r="B25" s="160"/>
      <c r="C25" s="160"/>
      <c r="D25" s="160"/>
      <c r="E25" s="160"/>
      <c r="F25" s="160"/>
      <c r="G25" s="161"/>
    </row>
    <row r="26" spans="1:7" ht="12.75">
      <c r="A26" s="3" t="s">
        <v>106</v>
      </c>
      <c r="B26" s="160" t="s">
        <v>20</v>
      </c>
      <c r="C26" s="160" t="s">
        <v>20</v>
      </c>
      <c r="D26" s="160" t="s">
        <v>20</v>
      </c>
      <c r="E26" s="160" t="s">
        <v>20</v>
      </c>
      <c r="F26" s="160">
        <v>221</v>
      </c>
      <c r="G26" s="161">
        <v>25.2</v>
      </c>
    </row>
    <row r="27" spans="1:7" ht="12.75">
      <c r="A27" s="3" t="s">
        <v>88</v>
      </c>
      <c r="B27" s="160" t="s">
        <v>20</v>
      </c>
      <c r="C27" s="160" t="s">
        <v>20</v>
      </c>
      <c r="D27" s="160" t="s">
        <v>20</v>
      </c>
      <c r="E27" s="160">
        <v>4.1</v>
      </c>
      <c r="F27" s="160" t="s">
        <v>20</v>
      </c>
      <c r="G27" s="161" t="s">
        <v>20</v>
      </c>
    </row>
    <row r="28" spans="1:7" ht="12.75">
      <c r="A28" s="3" t="s">
        <v>89</v>
      </c>
      <c r="B28" s="160" t="s">
        <v>20</v>
      </c>
      <c r="C28" s="160" t="s">
        <v>20</v>
      </c>
      <c r="D28" s="160" t="s">
        <v>20</v>
      </c>
      <c r="E28" s="160">
        <v>218.05</v>
      </c>
      <c r="F28" s="160">
        <v>25.05</v>
      </c>
      <c r="G28" s="161">
        <v>8.3</v>
      </c>
    </row>
    <row r="29" spans="1:7" ht="12.75">
      <c r="A29" s="3" t="s">
        <v>90</v>
      </c>
      <c r="B29" s="160" t="s">
        <v>20</v>
      </c>
      <c r="C29" s="160" t="s">
        <v>20</v>
      </c>
      <c r="D29" s="160" t="s">
        <v>20</v>
      </c>
      <c r="E29" s="160" t="s">
        <v>20</v>
      </c>
      <c r="F29" s="160" t="s">
        <v>20</v>
      </c>
      <c r="G29" s="161">
        <v>3.6</v>
      </c>
    </row>
    <row r="30" spans="1:7" ht="12.75">
      <c r="A30" s="3" t="s">
        <v>91</v>
      </c>
      <c r="B30" s="160" t="s">
        <v>20</v>
      </c>
      <c r="C30" s="160" t="s">
        <v>20</v>
      </c>
      <c r="D30" s="160"/>
      <c r="E30" s="160">
        <v>2</v>
      </c>
      <c r="F30" s="160">
        <v>167.84</v>
      </c>
      <c r="G30" s="161" t="s">
        <v>20</v>
      </c>
    </row>
    <row r="31" spans="1:7" ht="12.75">
      <c r="A31" s="3" t="s">
        <v>94</v>
      </c>
      <c r="B31" s="160" t="s">
        <v>20</v>
      </c>
      <c r="C31" s="160" t="s">
        <v>20</v>
      </c>
      <c r="D31" s="160">
        <v>111</v>
      </c>
      <c r="E31" s="160" t="s">
        <v>20</v>
      </c>
      <c r="F31" s="160" t="s">
        <v>20</v>
      </c>
      <c r="G31" s="161" t="s">
        <v>20</v>
      </c>
    </row>
    <row r="32" spans="1:7" ht="12.75">
      <c r="A32" s="3" t="s">
        <v>95</v>
      </c>
      <c r="B32" s="160" t="s">
        <v>20</v>
      </c>
      <c r="C32" s="160" t="s">
        <v>20</v>
      </c>
      <c r="D32" s="160" t="s">
        <v>20</v>
      </c>
      <c r="E32" s="160">
        <v>21.8</v>
      </c>
      <c r="F32" s="160">
        <v>10</v>
      </c>
      <c r="G32" s="161">
        <v>1</v>
      </c>
    </row>
    <row r="33" spans="1:7" ht="12.75">
      <c r="A33" s="162" t="s">
        <v>107</v>
      </c>
      <c r="B33" s="4" t="s">
        <v>20</v>
      </c>
      <c r="C33" s="160" t="s">
        <v>20</v>
      </c>
      <c r="D33" s="160">
        <v>23.9</v>
      </c>
      <c r="E33" s="160" t="s">
        <v>20</v>
      </c>
      <c r="F33" s="160" t="s">
        <v>20</v>
      </c>
      <c r="G33" s="161" t="s">
        <v>20</v>
      </c>
    </row>
    <row r="34" spans="1:7" ht="12.75">
      <c r="A34" s="162"/>
      <c r="B34" s="4"/>
      <c r="C34" s="160"/>
      <c r="D34" s="160"/>
      <c r="E34" s="160"/>
      <c r="F34" s="160"/>
      <c r="G34" s="161"/>
    </row>
    <row r="35" spans="1:7" ht="12.75">
      <c r="A35" s="159" t="s">
        <v>363</v>
      </c>
      <c r="B35" s="160"/>
      <c r="C35" s="160"/>
      <c r="D35" s="160"/>
      <c r="E35" s="160"/>
      <c r="F35" s="160"/>
      <c r="G35" s="161"/>
    </row>
    <row r="36" spans="1:7" ht="12.75">
      <c r="A36" s="3" t="s">
        <v>108</v>
      </c>
      <c r="B36" s="4">
        <v>260.4</v>
      </c>
      <c r="C36" s="160">
        <v>467</v>
      </c>
      <c r="D36" s="160">
        <v>585.5</v>
      </c>
      <c r="E36" s="160">
        <v>118.5</v>
      </c>
      <c r="F36" s="160">
        <v>989.14</v>
      </c>
      <c r="G36" s="161">
        <v>787.2</v>
      </c>
    </row>
    <row r="37" spans="1:7" ht="12.75">
      <c r="A37" s="3" t="s">
        <v>109</v>
      </c>
      <c r="B37" s="160" t="s">
        <v>20</v>
      </c>
      <c r="C37" s="160" t="s">
        <v>20</v>
      </c>
      <c r="D37" s="160">
        <v>86.51</v>
      </c>
      <c r="E37" s="4" t="s">
        <v>20</v>
      </c>
      <c r="F37" s="160" t="s">
        <v>20</v>
      </c>
      <c r="G37" s="161" t="s">
        <v>20</v>
      </c>
    </row>
    <row r="38" spans="1:7" ht="12.75">
      <c r="A38" s="3" t="s">
        <v>110</v>
      </c>
      <c r="B38" s="160" t="s">
        <v>20</v>
      </c>
      <c r="C38" s="160" t="s">
        <v>20</v>
      </c>
      <c r="D38" s="160">
        <v>0.185</v>
      </c>
      <c r="E38" s="4" t="s">
        <v>20</v>
      </c>
      <c r="F38" s="160" t="s">
        <v>20</v>
      </c>
      <c r="G38" s="161" t="s">
        <v>20</v>
      </c>
    </row>
    <row r="39" spans="1:7" ht="12.75">
      <c r="A39" s="3" t="s">
        <v>97</v>
      </c>
      <c r="B39" s="160" t="s">
        <v>20</v>
      </c>
      <c r="C39" s="160" t="s">
        <v>20</v>
      </c>
      <c r="D39" s="160" t="s">
        <v>20</v>
      </c>
      <c r="E39" s="160">
        <v>1225.24</v>
      </c>
      <c r="F39" s="160" t="s">
        <v>20</v>
      </c>
      <c r="G39" s="161" t="s">
        <v>20</v>
      </c>
    </row>
    <row r="40" spans="1:7" ht="12.75">
      <c r="A40" s="3" t="s">
        <v>98</v>
      </c>
      <c r="B40" s="160" t="s">
        <v>20</v>
      </c>
      <c r="C40" s="160" t="s">
        <v>20</v>
      </c>
      <c r="D40" s="160" t="s">
        <v>20</v>
      </c>
      <c r="E40" s="4">
        <v>442.81600000000003</v>
      </c>
      <c r="F40" s="160">
        <v>122.004</v>
      </c>
      <c r="G40" s="161" t="s">
        <v>20</v>
      </c>
    </row>
    <row r="41" spans="1:7" ht="12.75">
      <c r="A41" s="3" t="s">
        <v>100</v>
      </c>
      <c r="B41" s="160" t="s">
        <v>20</v>
      </c>
      <c r="C41" s="160" t="s">
        <v>20</v>
      </c>
      <c r="D41" s="160" t="s">
        <v>20</v>
      </c>
      <c r="E41" s="4">
        <v>1131.895</v>
      </c>
      <c r="F41" s="160">
        <v>698.38</v>
      </c>
      <c r="G41" s="161">
        <v>665.527</v>
      </c>
    </row>
    <row r="42" spans="1:7" ht="12.75">
      <c r="A42" s="3" t="s">
        <v>111</v>
      </c>
      <c r="B42" s="160" t="s">
        <v>20</v>
      </c>
      <c r="C42" s="160">
        <v>246.689</v>
      </c>
      <c r="D42" s="160">
        <v>959.18</v>
      </c>
      <c r="E42" s="4" t="s">
        <v>20</v>
      </c>
      <c r="F42" s="160" t="s">
        <v>20</v>
      </c>
      <c r="G42" s="161" t="s">
        <v>20</v>
      </c>
    </row>
    <row r="43" spans="1:7" ht="13.5" thickBot="1">
      <c r="A43" s="5" t="s">
        <v>101</v>
      </c>
      <c r="B43" s="163" t="s">
        <v>20</v>
      </c>
      <c r="C43" s="163" t="s">
        <v>20</v>
      </c>
      <c r="D43" s="163" t="s">
        <v>20</v>
      </c>
      <c r="E43" s="6">
        <v>111.54</v>
      </c>
      <c r="F43" s="163">
        <v>30</v>
      </c>
      <c r="G43" s="164">
        <v>104</v>
      </c>
    </row>
    <row r="44" ht="12.75">
      <c r="A44" s="156" t="s">
        <v>102</v>
      </c>
    </row>
    <row r="45" ht="12.75">
      <c r="A45" s="156" t="s">
        <v>103</v>
      </c>
    </row>
    <row r="46" ht="12.75">
      <c r="A46" s="156" t="s">
        <v>103</v>
      </c>
    </row>
    <row r="47" ht="12.75">
      <c r="A47" s="156" t="s">
        <v>103</v>
      </c>
    </row>
    <row r="48" ht="12.75">
      <c r="A48" s="156" t="s">
        <v>103</v>
      </c>
    </row>
    <row r="49" ht="12.75">
      <c r="A49" s="156" t="s">
        <v>103</v>
      </c>
    </row>
    <row r="50" ht="12.75">
      <c r="A50" s="156" t="s">
        <v>103</v>
      </c>
    </row>
    <row r="51" ht="12.75">
      <c r="A51" s="156" t="s">
        <v>103</v>
      </c>
    </row>
    <row r="52" ht="12.75">
      <c r="A52" s="156" t="s">
        <v>103</v>
      </c>
    </row>
    <row r="53" ht="12.75">
      <c r="A53" s="156" t="s">
        <v>103</v>
      </c>
    </row>
    <row r="54" ht="12.75">
      <c r="A54" s="156" t="s">
        <v>103</v>
      </c>
    </row>
    <row r="55" ht="12.75">
      <c r="A55" s="156" t="s">
        <v>103</v>
      </c>
    </row>
    <row r="56" ht="12.75">
      <c r="A56" s="156" t="s">
        <v>103</v>
      </c>
    </row>
    <row r="57" ht="12.75">
      <c r="A57" s="156" t="s">
        <v>103</v>
      </c>
    </row>
    <row r="58" ht="12.75">
      <c r="A58" s="156" t="s">
        <v>103</v>
      </c>
    </row>
    <row r="59" ht="12.75">
      <c r="A59" s="156" t="s">
        <v>103</v>
      </c>
    </row>
    <row r="60" ht="12.75">
      <c r="A60" s="156" t="s">
        <v>103</v>
      </c>
    </row>
    <row r="61" ht="12.75">
      <c r="A61" s="156" t="s">
        <v>103</v>
      </c>
    </row>
    <row r="62" ht="12.75">
      <c r="A62" s="156" t="s">
        <v>103</v>
      </c>
    </row>
    <row r="63" ht="12.75">
      <c r="A63" s="156" t="s">
        <v>103</v>
      </c>
    </row>
    <row r="64" ht="12.75">
      <c r="A64" s="156" t="s">
        <v>103</v>
      </c>
    </row>
    <row r="65" ht="12.75">
      <c r="A65" s="156" t="s">
        <v>103</v>
      </c>
    </row>
    <row r="66" ht="12.75">
      <c r="A66" s="156" t="s">
        <v>103</v>
      </c>
    </row>
    <row r="67" ht="12.75">
      <c r="A67" s="156" t="s">
        <v>103</v>
      </c>
    </row>
    <row r="68" ht="12.75">
      <c r="A68" s="156" t="s">
        <v>103</v>
      </c>
    </row>
    <row r="69" ht="12.75">
      <c r="A69" s="156" t="s">
        <v>103</v>
      </c>
    </row>
    <row r="70" ht="12.75">
      <c r="A70" s="156" t="s">
        <v>103</v>
      </c>
    </row>
    <row r="71" ht="12.75">
      <c r="A71" s="156" t="s">
        <v>103</v>
      </c>
    </row>
    <row r="72" ht="12.75">
      <c r="A72" s="156" t="s">
        <v>103</v>
      </c>
    </row>
    <row r="73" ht="12.75">
      <c r="A73" s="156" t="s">
        <v>103</v>
      </c>
    </row>
    <row r="74" ht="12.75">
      <c r="A74" s="156" t="s">
        <v>103</v>
      </c>
    </row>
    <row r="75" ht="12.75">
      <c r="A75" s="156" t="s">
        <v>103</v>
      </c>
    </row>
    <row r="76" ht="12.75">
      <c r="A76" s="156" t="s">
        <v>103</v>
      </c>
    </row>
    <row r="77" ht="12.75">
      <c r="A77" s="156" t="s">
        <v>103</v>
      </c>
    </row>
    <row r="78" ht="12.75">
      <c r="A78" s="156" t="s">
        <v>103</v>
      </c>
    </row>
    <row r="79" ht="12.75">
      <c r="A79" s="156" t="s">
        <v>103</v>
      </c>
    </row>
    <row r="80" ht="12.75">
      <c r="A80" s="156" t="s">
        <v>103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H54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7109375" style="15" customWidth="1"/>
    <col min="2" max="7" width="14.7109375" style="15" customWidth="1"/>
    <col min="8" max="16384" width="11.00390625" style="15" customWidth="1"/>
  </cols>
  <sheetData>
    <row r="1" spans="1:8" s="19" customFormat="1" ht="18">
      <c r="A1" s="352" t="s">
        <v>0</v>
      </c>
      <c r="B1" s="352"/>
      <c r="C1" s="352"/>
      <c r="D1" s="352"/>
      <c r="E1" s="352"/>
      <c r="F1" s="352"/>
      <c r="G1" s="352"/>
      <c r="H1" s="20"/>
    </row>
    <row r="2" spans="7:8" s="21" customFormat="1" ht="14.25">
      <c r="G2" s="22"/>
      <c r="H2" s="22"/>
    </row>
    <row r="3" spans="1:8" s="21" customFormat="1" ht="15">
      <c r="A3" s="347" t="s">
        <v>360</v>
      </c>
      <c r="B3" s="348"/>
      <c r="C3" s="348"/>
      <c r="D3" s="348"/>
      <c r="E3" s="348"/>
      <c r="F3" s="348"/>
      <c r="G3" s="348"/>
      <c r="H3" s="22"/>
    </row>
    <row r="4" spans="7:8" s="21" customFormat="1" ht="14.25">
      <c r="G4" s="22"/>
      <c r="H4" s="22"/>
    </row>
    <row r="5" spans="1:8" ht="12.75">
      <c r="A5" s="14"/>
      <c r="B5" s="345" t="s">
        <v>2</v>
      </c>
      <c r="C5" s="345"/>
      <c r="D5" s="345" t="s">
        <v>3</v>
      </c>
      <c r="E5" s="345"/>
      <c r="F5" s="345" t="s">
        <v>112</v>
      </c>
      <c r="G5" s="346"/>
      <c r="H5" s="16"/>
    </row>
    <row r="6" spans="1:8" ht="12.75">
      <c r="A6" s="17" t="s">
        <v>113</v>
      </c>
      <c r="B6" s="23" t="s">
        <v>114</v>
      </c>
      <c r="C6" s="24"/>
      <c r="D6" s="23" t="s">
        <v>114</v>
      </c>
      <c r="E6" s="24"/>
      <c r="F6" s="23" t="s">
        <v>115</v>
      </c>
      <c r="G6" s="25" t="s">
        <v>116</v>
      </c>
      <c r="H6" s="16"/>
    </row>
    <row r="7" spans="1:8" ht="12.75">
      <c r="A7" s="26"/>
      <c r="B7" s="27" t="s">
        <v>117</v>
      </c>
      <c r="C7" s="28">
        <v>2001</v>
      </c>
      <c r="D7" s="27" t="s">
        <v>117</v>
      </c>
      <c r="E7" s="28">
        <v>2001</v>
      </c>
      <c r="F7" s="28">
        <v>2001</v>
      </c>
      <c r="G7" s="29">
        <v>2001</v>
      </c>
      <c r="H7" s="16"/>
    </row>
    <row r="8" spans="1:8" ht="13.5" thickBot="1">
      <c r="A8" s="26"/>
      <c r="B8" s="27" t="s">
        <v>354</v>
      </c>
      <c r="C8" s="27" t="s">
        <v>354</v>
      </c>
      <c r="D8" s="27" t="s">
        <v>355</v>
      </c>
      <c r="E8" s="27" t="s">
        <v>355</v>
      </c>
      <c r="F8" s="27" t="s">
        <v>355</v>
      </c>
      <c r="G8" s="49" t="s">
        <v>355</v>
      </c>
      <c r="H8" s="16"/>
    </row>
    <row r="9" spans="1:7" ht="12.75">
      <c r="A9" s="32" t="s">
        <v>118</v>
      </c>
      <c r="B9" s="34">
        <v>1818</v>
      </c>
      <c r="C9" s="34">
        <v>2895.328</v>
      </c>
      <c r="D9" s="34">
        <v>29158</v>
      </c>
      <c r="E9" s="34">
        <v>51064.783</v>
      </c>
      <c r="F9" s="34">
        <v>3384.558</v>
      </c>
      <c r="G9" s="50">
        <v>3268.071</v>
      </c>
    </row>
    <row r="10" spans="1:7" ht="12.75">
      <c r="A10" s="35"/>
      <c r="B10" s="37"/>
      <c r="C10" s="37"/>
      <c r="D10" s="37"/>
      <c r="E10" s="37"/>
      <c r="F10" s="37"/>
      <c r="G10" s="46"/>
    </row>
    <row r="11" spans="1:7" ht="12.75">
      <c r="A11" s="55" t="s">
        <v>364</v>
      </c>
      <c r="B11" s="37"/>
      <c r="C11" s="37"/>
      <c r="D11" s="37"/>
      <c r="E11" s="37"/>
      <c r="F11" s="37"/>
      <c r="G11" s="46"/>
    </row>
    <row r="12" spans="1:7" ht="12.75">
      <c r="A12" s="55" t="s">
        <v>74</v>
      </c>
      <c r="B12" s="56">
        <f aca="true" t="shared" si="0" ref="B12:G12">SUM(B13:B26)</f>
        <v>95</v>
      </c>
      <c r="C12" s="56">
        <f t="shared" si="0"/>
        <v>97.24899999999998</v>
      </c>
      <c r="D12" s="56">
        <f t="shared" si="0"/>
        <v>2978</v>
      </c>
      <c r="E12" s="56">
        <f t="shared" si="0"/>
        <v>3863.643</v>
      </c>
      <c r="F12" s="56">
        <f t="shared" si="0"/>
        <v>1068.485</v>
      </c>
      <c r="G12" s="57">
        <f t="shared" si="0"/>
        <v>1076.3870000000002</v>
      </c>
    </row>
    <row r="13" spans="1:7" ht="12.75">
      <c r="A13" s="35" t="s">
        <v>119</v>
      </c>
      <c r="B13" s="37">
        <v>6</v>
      </c>
      <c r="C13" s="47">
        <v>7.197</v>
      </c>
      <c r="D13" s="37">
        <v>198</v>
      </c>
      <c r="E13" s="47">
        <v>287.277</v>
      </c>
      <c r="F13" s="47">
        <v>269.498</v>
      </c>
      <c r="G13" s="45">
        <v>38.598</v>
      </c>
    </row>
    <row r="14" spans="1:7" ht="12.75">
      <c r="A14" s="35" t="s">
        <v>105</v>
      </c>
      <c r="B14" s="37">
        <v>2</v>
      </c>
      <c r="C14" s="47">
        <v>2.303</v>
      </c>
      <c r="D14" s="37">
        <v>60</v>
      </c>
      <c r="E14" s="47">
        <v>95.741</v>
      </c>
      <c r="F14" s="47">
        <v>16.194</v>
      </c>
      <c r="G14" s="45">
        <v>33.199</v>
      </c>
    </row>
    <row r="15" spans="1:7" ht="12.75">
      <c r="A15" s="35" t="s">
        <v>120</v>
      </c>
      <c r="B15" s="37">
        <v>1</v>
      </c>
      <c r="C15" s="47">
        <v>1.2</v>
      </c>
      <c r="D15" s="37">
        <v>18</v>
      </c>
      <c r="E15" s="47">
        <v>31</v>
      </c>
      <c r="F15" s="47">
        <v>131.148</v>
      </c>
      <c r="G15" s="45">
        <v>59.988</v>
      </c>
    </row>
    <row r="16" spans="1:7" ht="12.75">
      <c r="A16" s="35" t="s">
        <v>121</v>
      </c>
      <c r="B16" s="37">
        <v>1</v>
      </c>
      <c r="C16" s="47">
        <v>0.9</v>
      </c>
      <c r="D16" s="37">
        <v>29</v>
      </c>
      <c r="E16" s="47">
        <v>29.1</v>
      </c>
      <c r="F16" s="47">
        <v>14.346</v>
      </c>
      <c r="G16" s="45">
        <v>3.524</v>
      </c>
    </row>
    <row r="17" spans="1:7" ht="12.75">
      <c r="A17" s="35" t="s">
        <v>122</v>
      </c>
      <c r="B17" s="37">
        <v>29</v>
      </c>
      <c r="C17" s="47">
        <v>23.8</v>
      </c>
      <c r="D17" s="37">
        <v>1039</v>
      </c>
      <c r="E17" s="47">
        <v>1074.7</v>
      </c>
      <c r="F17" s="47">
        <v>35.98</v>
      </c>
      <c r="G17" s="45">
        <v>197.863</v>
      </c>
    </row>
    <row r="18" spans="1:7" ht="12.75">
      <c r="A18" s="35" t="s">
        <v>78</v>
      </c>
      <c r="B18" s="37">
        <v>1</v>
      </c>
      <c r="C18" s="47">
        <v>1.004</v>
      </c>
      <c r="D18" s="37">
        <v>17</v>
      </c>
      <c r="E18" s="47">
        <v>16.792</v>
      </c>
      <c r="F18" s="47">
        <v>4.473</v>
      </c>
      <c r="G18" s="45">
        <v>0.005</v>
      </c>
    </row>
    <row r="19" spans="1:7" ht="12.75">
      <c r="A19" s="35" t="s">
        <v>123</v>
      </c>
      <c r="B19" s="37">
        <v>7</v>
      </c>
      <c r="C19" s="47">
        <v>10.683</v>
      </c>
      <c r="D19" s="37">
        <v>236</v>
      </c>
      <c r="E19" s="47">
        <v>404.567</v>
      </c>
      <c r="F19" s="47">
        <v>122.901</v>
      </c>
      <c r="G19" s="45">
        <v>52.64</v>
      </c>
    </row>
    <row r="20" spans="1:7" ht="12.75">
      <c r="A20" s="35" t="s">
        <v>124</v>
      </c>
      <c r="B20" s="37">
        <v>8</v>
      </c>
      <c r="C20" s="47">
        <v>8.035</v>
      </c>
      <c r="D20" s="37">
        <v>123</v>
      </c>
      <c r="E20" s="47">
        <v>207.969</v>
      </c>
      <c r="F20" s="47">
        <v>15.863</v>
      </c>
      <c r="G20" s="45">
        <v>2.112</v>
      </c>
    </row>
    <row r="21" spans="1:7" ht="12.75">
      <c r="A21" s="35" t="s">
        <v>125</v>
      </c>
      <c r="B21" s="37">
        <v>12</v>
      </c>
      <c r="C21" s="47">
        <v>14.11</v>
      </c>
      <c r="D21" s="37">
        <v>466</v>
      </c>
      <c r="E21" s="47">
        <v>765.34</v>
      </c>
      <c r="F21" s="47">
        <v>81.943</v>
      </c>
      <c r="G21" s="45">
        <v>620.287</v>
      </c>
    </row>
    <row r="22" spans="1:7" ht="12.75">
      <c r="A22" s="35" t="s">
        <v>126</v>
      </c>
      <c r="B22" s="37" t="s">
        <v>20</v>
      </c>
      <c r="C22" s="37" t="s">
        <v>20</v>
      </c>
      <c r="D22" s="37">
        <v>6</v>
      </c>
      <c r="E22" s="47">
        <v>9</v>
      </c>
      <c r="F22" s="47">
        <v>26.807</v>
      </c>
      <c r="G22" s="45">
        <v>0.658</v>
      </c>
    </row>
    <row r="23" spans="1:7" ht="12.75">
      <c r="A23" s="35" t="s">
        <v>82</v>
      </c>
      <c r="B23" s="37">
        <v>18</v>
      </c>
      <c r="C23" s="47">
        <v>13.797</v>
      </c>
      <c r="D23" s="37">
        <v>469</v>
      </c>
      <c r="E23" s="47">
        <v>426.457</v>
      </c>
      <c r="F23" s="47">
        <v>52.091</v>
      </c>
      <c r="G23" s="45">
        <v>63.439</v>
      </c>
    </row>
    <row r="24" spans="1:7" ht="12.75">
      <c r="A24" s="35" t="s">
        <v>127</v>
      </c>
      <c r="B24" s="37">
        <v>2</v>
      </c>
      <c r="C24" s="47">
        <v>4.8</v>
      </c>
      <c r="D24" s="37">
        <v>57</v>
      </c>
      <c r="E24" s="47">
        <v>110</v>
      </c>
      <c r="F24" s="47">
        <v>44.341</v>
      </c>
      <c r="G24" s="46" t="s">
        <v>20</v>
      </c>
    </row>
    <row r="25" spans="1:7" ht="12.75">
      <c r="A25" s="35" t="s">
        <v>128</v>
      </c>
      <c r="B25" s="37">
        <v>7</v>
      </c>
      <c r="C25" s="47">
        <v>8.6</v>
      </c>
      <c r="D25" s="37">
        <v>239</v>
      </c>
      <c r="E25" s="47">
        <v>374.9</v>
      </c>
      <c r="F25" s="47">
        <v>231.504</v>
      </c>
      <c r="G25" s="45">
        <v>4.074</v>
      </c>
    </row>
    <row r="26" spans="1:7" ht="12.75">
      <c r="A26" s="35" t="s">
        <v>86</v>
      </c>
      <c r="B26" s="37">
        <v>1</v>
      </c>
      <c r="C26" s="47">
        <v>0.82</v>
      </c>
      <c r="D26" s="37">
        <v>21</v>
      </c>
      <c r="E26" s="47">
        <v>30.8</v>
      </c>
      <c r="F26" s="47">
        <v>21.396</v>
      </c>
      <c r="G26" s="46" t="s">
        <v>20</v>
      </c>
    </row>
    <row r="27" spans="1:7" ht="12.75">
      <c r="A27" s="35"/>
      <c r="B27" s="37"/>
      <c r="C27" s="37"/>
      <c r="D27" s="37"/>
      <c r="E27" s="37"/>
      <c r="F27" s="37"/>
      <c r="G27" s="46"/>
    </row>
    <row r="28" spans="1:7" ht="12.75">
      <c r="A28" s="55" t="s">
        <v>87</v>
      </c>
      <c r="B28" s="37"/>
      <c r="C28" s="37"/>
      <c r="D28" s="37"/>
      <c r="E28" s="37"/>
      <c r="F28" s="37"/>
      <c r="G28" s="46"/>
    </row>
    <row r="29" spans="1:7" ht="12.75">
      <c r="A29" s="35" t="s">
        <v>129</v>
      </c>
      <c r="B29" s="37">
        <v>9</v>
      </c>
      <c r="C29" s="47">
        <v>13.4</v>
      </c>
      <c r="D29" s="37">
        <v>86</v>
      </c>
      <c r="E29" s="47">
        <v>70</v>
      </c>
      <c r="F29" s="37" t="s">
        <v>20</v>
      </c>
      <c r="G29" s="45">
        <v>2.3</v>
      </c>
    </row>
    <row r="30" spans="1:7" ht="12.75">
      <c r="A30" s="35" t="s">
        <v>106</v>
      </c>
      <c r="B30" s="37" t="s">
        <v>20</v>
      </c>
      <c r="C30" s="37" t="s">
        <v>20</v>
      </c>
      <c r="D30" s="37" t="s">
        <v>20</v>
      </c>
      <c r="E30" s="47">
        <v>6.9</v>
      </c>
      <c r="F30" s="47">
        <v>1.789</v>
      </c>
      <c r="G30" s="46" t="s">
        <v>20</v>
      </c>
    </row>
    <row r="31" spans="1:7" ht="12.75">
      <c r="A31" s="35" t="s">
        <v>88</v>
      </c>
      <c r="B31" s="37" t="s">
        <v>20</v>
      </c>
      <c r="C31" s="47">
        <v>3.241</v>
      </c>
      <c r="D31" s="37" t="s">
        <v>20</v>
      </c>
      <c r="E31" s="47">
        <v>33.46</v>
      </c>
      <c r="F31" s="47">
        <v>11.857</v>
      </c>
      <c r="G31" s="45">
        <v>2.557</v>
      </c>
    </row>
    <row r="32" spans="1:7" ht="12.75">
      <c r="A32" s="35" t="s">
        <v>89</v>
      </c>
      <c r="B32" s="37" t="s">
        <v>20</v>
      </c>
      <c r="C32" s="37" t="s">
        <v>20</v>
      </c>
      <c r="D32" s="37" t="s">
        <v>20</v>
      </c>
      <c r="E32" s="47">
        <v>5.43</v>
      </c>
      <c r="F32" s="47">
        <v>9.758</v>
      </c>
      <c r="G32" s="46" t="s">
        <v>20</v>
      </c>
    </row>
    <row r="33" spans="1:7" ht="12.75">
      <c r="A33" s="35" t="s">
        <v>90</v>
      </c>
      <c r="B33" s="37" t="s">
        <v>20</v>
      </c>
      <c r="C33" s="37" t="s">
        <v>20</v>
      </c>
      <c r="D33" s="37" t="s">
        <v>20</v>
      </c>
      <c r="E33" s="47">
        <v>1.397</v>
      </c>
      <c r="F33" s="47">
        <v>7.904</v>
      </c>
      <c r="G33" s="46" t="s">
        <v>20</v>
      </c>
    </row>
    <row r="34" spans="1:7" ht="12.75">
      <c r="A34" s="35" t="s">
        <v>91</v>
      </c>
      <c r="B34" s="37">
        <v>12</v>
      </c>
      <c r="C34" s="47">
        <v>6.093</v>
      </c>
      <c r="D34" s="37">
        <v>192</v>
      </c>
      <c r="E34" s="47">
        <v>174.327</v>
      </c>
      <c r="F34" s="47">
        <v>9.342</v>
      </c>
      <c r="G34" s="45">
        <v>19.015</v>
      </c>
    </row>
    <row r="35" spans="1:7" ht="12.75">
      <c r="A35" s="35" t="s">
        <v>92</v>
      </c>
      <c r="B35" s="37" t="s">
        <v>20</v>
      </c>
      <c r="C35" s="47">
        <v>1</v>
      </c>
      <c r="D35" s="37" t="s">
        <v>20</v>
      </c>
      <c r="E35" s="47">
        <v>7.134</v>
      </c>
      <c r="F35" s="47">
        <v>10.43</v>
      </c>
      <c r="G35" s="46" t="s">
        <v>20</v>
      </c>
    </row>
    <row r="36" spans="1:7" ht="12.75">
      <c r="A36" s="35" t="s">
        <v>93</v>
      </c>
      <c r="B36" s="37" t="s">
        <v>20</v>
      </c>
      <c r="C36" s="47">
        <v>2.6</v>
      </c>
      <c r="D36" s="37" t="s">
        <v>20</v>
      </c>
      <c r="E36" s="47">
        <v>22.7</v>
      </c>
      <c r="F36" s="47">
        <v>8.74</v>
      </c>
      <c r="G36" s="45">
        <v>0.812</v>
      </c>
    </row>
    <row r="37" spans="1:7" ht="12.75">
      <c r="A37" s="35" t="s">
        <v>94</v>
      </c>
      <c r="B37" s="37">
        <v>31</v>
      </c>
      <c r="C37" s="47">
        <v>33.969</v>
      </c>
      <c r="D37" s="37">
        <v>600</v>
      </c>
      <c r="E37" s="47">
        <v>659.517</v>
      </c>
      <c r="F37" s="37" t="s">
        <v>20</v>
      </c>
      <c r="G37" s="46" t="s">
        <v>20</v>
      </c>
    </row>
    <row r="38" spans="1:7" ht="12.75">
      <c r="A38" s="35" t="s">
        <v>95</v>
      </c>
      <c r="B38" s="37" t="s">
        <v>20</v>
      </c>
      <c r="C38" s="47">
        <v>4.797</v>
      </c>
      <c r="D38" s="37" t="s">
        <v>20</v>
      </c>
      <c r="E38" s="47">
        <v>84.086</v>
      </c>
      <c r="F38" s="47">
        <v>26.677</v>
      </c>
      <c r="G38" s="45">
        <v>0.639</v>
      </c>
    </row>
    <row r="39" spans="1:7" ht="12.75">
      <c r="A39" s="35" t="s">
        <v>344</v>
      </c>
      <c r="B39" s="37">
        <v>27</v>
      </c>
      <c r="C39" s="47">
        <v>37.021</v>
      </c>
      <c r="D39" s="37">
        <v>286</v>
      </c>
      <c r="E39" s="47">
        <v>396.527</v>
      </c>
      <c r="F39" s="47">
        <v>25.881</v>
      </c>
      <c r="G39" s="46" t="s">
        <v>20</v>
      </c>
    </row>
    <row r="40" spans="1:7" ht="12.75">
      <c r="A40" s="35" t="s">
        <v>107</v>
      </c>
      <c r="B40" s="37">
        <v>84</v>
      </c>
      <c r="C40" s="47">
        <v>99.5</v>
      </c>
      <c r="D40" s="37">
        <v>1503</v>
      </c>
      <c r="E40" s="47">
        <v>2150</v>
      </c>
      <c r="F40" s="37" t="s">
        <v>20</v>
      </c>
      <c r="G40" s="45">
        <v>161.293</v>
      </c>
    </row>
    <row r="41" spans="1:7" ht="12.75">
      <c r="A41" s="35"/>
      <c r="B41" s="37"/>
      <c r="C41" s="37"/>
      <c r="D41" s="37"/>
      <c r="E41" s="37"/>
      <c r="F41" s="37"/>
      <c r="G41" s="46"/>
    </row>
    <row r="42" spans="1:7" ht="12.75">
      <c r="A42" s="55" t="s">
        <v>363</v>
      </c>
      <c r="B42" s="37"/>
      <c r="C42" s="37"/>
      <c r="D42" s="37"/>
      <c r="E42" s="37"/>
      <c r="F42" s="37"/>
      <c r="G42" s="46"/>
    </row>
    <row r="43" spans="1:7" ht="12.75">
      <c r="A43" s="35" t="s">
        <v>130</v>
      </c>
      <c r="B43" s="37">
        <v>18</v>
      </c>
      <c r="C43" s="47">
        <v>21</v>
      </c>
      <c r="D43" s="37">
        <v>425</v>
      </c>
      <c r="E43" s="47">
        <v>576.477</v>
      </c>
      <c r="F43" s="47">
        <v>1.178</v>
      </c>
      <c r="G43" s="45">
        <v>134.379</v>
      </c>
    </row>
    <row r="44" spans="1:7" ht="12.75">
      <c r="A44" s="35" t="s">
        <v>131</v>
      </c>
      <c r="B44" s="37">
        <v>5</v>
      </c>
      <c r="C44" s="47">
        <v>5.3</v>
      </c>
      <c r="D44" s="37">
        <v>212</v>
      </c>
      <c r="E44" s="47">
        <v>250</v>
      </c>
      <c r="F44" s="47">
        <v>6.204</v>
      </c>
      <c r="G44" s="45">
        <v>44.087</v>
      </c>
    </row>
    <row r="45" spans="1:7" ht="12.75">
      <c r="A45" s="35" t="s">
        <v>132</v>
      </c>
      <c r="B45" s="37">
        <v>74</v>
      </c>
      <c r="C45" s="47">
        <v>63.316</v>
      </c>
      <c r="D45" s="37">
        <v>845</v>
      </c>
      <c r="E45" s="47">
        <v>1030.67</v>
      </c>
      <c r="F45" s="37" t="s">
        <v>20</v>
      </c>
      <c r="G45" s="46" t="s">
        <v>20</v>
      </c>
    </row>
    <row r="46" spans="1:7" ht="12.75">
      <c r="A46" s="35" t="s">
        <v>133</v>
      </c>
      <c r="B46" s="37">
        <v>4</v>
      </c>
      <c r="C46" s="47">
        <v>5.848</v>
      </c>
      <c r="D46" s="37">
        <v>135</v>
      </c>
      <c r="E46" s="47">
        <v>195.498</v>
      </c>
      <c r="F46" s="47">
        <v>156.431</v>
      </c>
      <c r="G46" s="45">
        <v>59.911</v>
      </c>
    </row>
    <row r="47" spans="1:7" ht="12.75">
      <c r="A47" s="35" t="s">
        <v>134</v>
      </c>
      <c r="B47" s="37">
        <v>55</v>
      </c>
      <c r="C47" s="47">
        <v>65.39</v>
      </c>
      <c r="D47" s="37">
        <v>2289</v>
      </c>
      <c r="E47" s="47">
        <v>3068.67</v>
      </c>
      <c r="F47" s="47">
        <v>286.969</v>
      </c>
      <c r="G47" s="45">
        <v>334.643</v>
      </c>
    </row>
    <row r="48" spans="1:7" ht="12.75">
      <c r="A48" s="35" t="s">
        <v>135</v>
      </c>
      <c r="B48" s="37" t="s">
        <v>20</v>
      </c>
      <c r="C48" s="37" t="s">
        <v>20</v>
      </c>
      <c r="D48" s="37" t="s">
        <v>20</v>
      </c>
      <c r="E48" s="37" t="s">
        <v>20</v>
      </c>
      <c r="F48" s="47">
        <v>1.256</v>
      </c>
      <c r="G48" s="46" t="s">
        <v>20</v>
      </c>
    </row>
    <row r="49" spans="1:7" ht="12.75">
      <c r="A49" s="35" t="s">
        <v>136</v>
      </c>
      <c r="B49" s="37">
        <v>29</v>
      </c>
      <c r="C49" s="47">
        <v>27</v>
      </c>
      <c r="D49" s="37">
        <v>1298</v>
      </c>
      <c r="E49" s="47">
        <v>1259</v>
      </c>
      <c r="F49" s="47">
        <v>260.896</v>
      </c>
      <c r="G49" s="45">
        <v>1.25</v>
      </c>
    </row>
    <row r="50" spans="1:7" ht="12.75">
      <c r="A50" s="35" t="s">
        <v>137</v>
      </c>
      <c r="B50" s="37" t="s">
        <v>20</v>
      </c>
      <c r="C50" s="47">
        <v>8.25</v>
      </c>
      <c r="D50" s="37" t="s">
        <v>20</v>
      </c>
      <c r="E50" s="47">
        <v>102</v>
      </c>
      <c r="F50" s="37" t="s">
        <v>20</v>
      </c>
      <c r="G50" s="46" t="s">
        <v>20</v>
      </c>
    </row>
    <row r="51" spans="1:7" ht="12.75">
      <c r="A51" s="35" t="s">
        <v>138</v>
      </c>
      <c r="B51" s="37" t="s">
        <v>20</v>
      </c>
      <c r="C51" s="37" t="s">
        <v>20</v>
      </c>
      <c r="D51" s="37" t="s">
        <v>20</v>
      </c>
      <c r="E51" s="37" t="s">
        <v>20</v>
      </c>
      <c r="F51" s="47">
        <v>5.038</v>
      </c>
      <c r="G51" s="46" t="s">
        <v>20</v>
      </c>
    </row>
    <row r="52" spans="1:7" ht="12.75">
      <c r="A52" s="35" t="s">
        <v>139</v>
      </c>
      <c r="B52" s="37" t="s">
        <v>20</v>
      </c>
      <c r="C52" s="37" t="s">
        <v>20</v>
      </c>
      <c r="D52" s="37" t="s">
        <v>20</v>
      </c>
      <c r="E52" s="37" t="s">
        <v>20</v>
      </c>
      <c r="F52" s="37" t="s">
        <v>20</v>
      </c>
      <c r="G52" s="46" t="s">
        <v>20</v>
      </c>
    </row>
    <row r="53" spans="1:7" ht="13.5" thickBot="1">
      <c r="A53" s="40" t="s">
        <v>140</v>
      </c>
      <c r="B53" s="41" t="s">
        <v>20</v>
      </c>
      <c r="C53" s="41" t="s">
        <v>20</v>
      </c>
      <c r="D53" s="41" t="s">
        <v>20</v>
      </c>
      <c r="E53" s="41" t="s">
        <v>20</v>
      </c>
      <c r="F53" s="48">
        <v>6.327</v>
      </c>
      <c r="G53" s="51" t="s">
        <v>20</v>
      </c>
    </row>
    <row r="54" ht="12.75">
      <c r="A54" s="15" t="s">
        <v>141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H2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64" customWidth="1"/>
    <col min="7" max="8" width="13.574218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76"/>
      <c r="H1" s="76"/>
    </row>
    <row r="2" s="78" customFormat="1" ht="14.25"/>
    <row r="3" spans="1:6" s="78" customFormat="1" ht="15">
      <c r="A3" s="320" t="s">
        <v>61</v>
      </c>
      <c r="B3" s="320"/>
      <c r="C3" s="320"/>
      <c r="D3" s="320"/>
      <c r="E3" s="320"/>
      <c r="F3" s="320"/>
    </row>
    <row r="4" spans="1:6" s="78" customFormat="1" ht="15">
      <c r="A4" s="100"/>
      <c r="B4" s="101"/>
      <c r="C4" s="101"/>
      <c r="D4" s="101"/>
      <c r="E4" s="101"/>
      <c r="F4" s="101"/>
    </row>
    <row r="5" spans="2:6" ht="12.75">
      <c r="B5" s="102"/>
      <c r="C5" s="102"/>
      <c r="D5" s="102"/>
      <c r="E5" s="85" t="s">
        <v>10</v>
      </c>
      <c r="F5" s="102"/>
    </row>
    <row r="6" spans="1:6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</row>
    <row r="7" spans="2:6" ht="12.75">
      <c r="B7" s="85" t="s">
        <v>62</v>
      </c>
      <c r="C7" s="85" t="s">
        <v>15</v>
      </c>
      <c r="D7" s="85" t="s">
        <v>14</v>
      </c>
      <c r="E7" s="85" t="s">
        <v>16</v>
      </c>
      <c r="F7" s="85" t="s">
        <v>8</v>
      </c>
    </row>
    <row r="8" spans="1:6" ht="13.5" thickBot="1">
      <c r="A8" s="92"/>
      <c r="B8" s="102"/>
      <c r="C8" s="102"/>
      <c r="D8" s="102"/>
      <c r="E8" s="85" t="s">
        <v>19</v>
      </c>
      <c r="F8" s="102"/>
    </row>
    <row r="9" spans="1:6" ht="12.75">
      <c r="A9" s="69">
        <v>1985</v>
      </c>
      <c r="B9" s="143">
        <v>5666</v>
      </c>
      <c r="C9" s="143">
        <v>285</v>
      </c>
      <c r="D9" s="143">
        <v>161334</v>
      </c>
      <c r="E9" s="144">
        <v>13.85933912709002</v>
      </c>
      <c r="F9" s="143">
        <v>19052.083708965896</v>
      </c>
    </row>
    <row r="10" spans="1:6" ht="12.75">
      <c r="A10" s="71">
        <v>1986</v>
      </c>
      <c r="B10" s="145">
        <v>6215</v>
      </c>
      <c r="C10" s="145">
        <v>277</v>
      </c>
      <c r="D10" s="145">
        <v>172373</v>
      </c>
      <c r="E10" s="146">
        <v>9.96478069068311</v>
      </c>
      <c r="F10" s="145">
        <v>24533.31410094599</v>
      </c>
    </row>
    <row r="11" spans="1:6" ht="12.75">
      <c r="A11" s="71">
        <v>1987</v>
      </c>
      <c r="B11" s="145">
        <v>6248</v>
      </c>
      <c r="C11" s="145">
        <v>287</v>
      </c>
      <c r="D11" s="145">
        <v>179193</v>
      </c>
      <c r="E11" s="146">
        <v>13.793227795607804</v>
      </c>
      <c r="F11" s="145">
        <v>30922.072770545597</v>
      </c>
    </row>
    <row r="12" spans="1:6" ht="12.75">
      <c r="A12" s="71">
        <v>1988</v>
      </c>
      <c r="B12" s="145">
        <v>6401</v>
      </c>
      <c r="C12" s="145">
        <v>339</v>
      </c>
      <c r="D12" s="145">
        <v>217036</v>
      </c>
      <c r="E12" s="146">
        <v>12.855648912769105</v>
      </c>
      <c r="F12" s="145">
        <v>27898.981885495174</v>
      </c>
    </row>
    <row r="13" spans="1:6" ht="12.75">
      <c r="A13" s="71">
        <v>1989</v>
      </c>
      <c r="B13" s="145">
        <v>6594</v>
      </c>
      <c r="C13" s="145">
        <v>371</v>
      </c>
      <c r="D13" s="145">
        <v>244965</v>
      </c>
      <c r="E13" s="146">
        <v>11.280997199283593</v>
      </c>
      <c r="F13" s="145">
        <v>27634.494789225053</v>
      </c>
    </row>
    <row r="14" spans="1:6" ht="12.75">
      <c r="A14" s="71">
        <v>1990</v>
      </c>
      <c r="B14" s="145">
        <v>6083</v>
      </c>
      <c r="C14" s="145">
        <v>414.64409008712806</v>
      </c>
      <c r="D14" s="145">
        <v>252228</v>
      </c>
      <c r="E14" s="146">
        <v>14.27403747911483</v>
      </c>
      <c r="F14" s="145">
        <v>36003.11925282175</v>
      </c>
    </row>
    <row r="15" spans="1:6" ht="12.75">
      <c r="A15" s="71">
        <v>1991</v>
      </c>
      <c r="B15" s="145">
        <v>6139</v>
      </c>
      <c r="C15" s="145">
        <v>436</v>
      </c>
      <c r="D15" s="145">
        <v>267535</v>
      </c>
      <c r="E15" s="146">
        <v>13.91343021648456</v>
      </c>
      <c r="F15" s="145">
        <v>37220.67962448764</v>
      </c>
    </row>
    <row r="16" spans="1:6" ht="12.75">
      <c r="A16" s="113">
        <v>1992</v>
      </c>
      <c r="B16" s="147">
        <v>6909</v>
      </c>
      <c r="C16" s="147">
        <v>452.4967433782023</v>
      </c>
      <c r="D16" s="147">
        <v>312630</v>
      </c>
      <c r="E16" s="148">
        <v>10.866298847258783</v>
      </c>
      <c r="F16" s="145">
        <v>33971.31008618513</v>
      </c>
    </row>
    <row r="17" spans="1:6" ht="12.75">
      <c r="A17" s="113">
        <v>1993</v>
      </c>
      <c r="B17" s="147">
        <v>6358</v>
      </c>
      <c r="C17" s="147">
        <v>461.77099716892104</v>
      </c>
      <c r="D17" s="147">
        <v>293594</v>
      </c>
      <c r="E17" s="148">
        <v>12.422920197612783</v>
      </c>
      <c r="F17" s="145">
        <v>36472.94832497927</v>
      </c>
    </row>
    <row r="18" spans="1:6" ht="12.75">
      <c r="A18" s="113">
        <v>1994</v>
      </c>
      <c r="B18" s="147">
        <v>6406</v>
      </c>
      <c r="C18" s="147">
        <v>449.12738058070556</v>
      </c>
      <c r="D18" s="147">
        <v>287711</v>
      </c>
      <c r="E18" s="148">
        <v>14.49641195773683</v>
      </c>
      <c r="F18" s="145">
        <v>41707.77180772421</v>
      </c>
    </row>
    <row r="19" spans="1:6" ht="12.75">
      <c r="A19" s="113">
        <v>1995</v>
      </c>
      <c r="B19" s="147">
        <v>6901</v>
      </c>
      <c r="C19" s="147">
        <v>441.3737139544993</v>
      </c>
      <c r="D19" s="147">
        <v>304592</v>
      </c>
      <c r="E19" s="148">
        <v>13.312418112100778</v>
      </c>
      <c r="F19" s="145">
        <v>40548.56057601</v>
      </c>
    </row>
    <row r="20" spans="1:6" ht="12.75">
      <c r="A20" s="113">
        <v>1996</v>
      </c>
      <c r="B20" s="147">
        <v>6627</v>
      </c>
      <c r="C20" s="147">
        <v>455.0188622302701</v>
      </c>
      <c r="D20" s="147">
        <v>301541</v>
      </c>
      <c r="E20" s="148">
        <v>15.728486771723585</v>
      </c>
      <c r="F20" s="145">
        <v>47427.83629632301</v>
      </c>
    </row>
    <row r="21" spans="1:6" ht="12.75">
      <c r="A21" s="113">
        <v>1997</v>
      </c>
      <c r="B21" s="147">
        <v>6759</v>
      </c>
      <c r="C21" s="147">
        <v>527.7333925136854</v>
      </c>
      <c r="D21" s="147">
        <v>356695</v>
      </c>
      <c r="E21" s="148">
        <v>15.848689192600341</v>
      </c>
      <c r="F21" s="145">
        <v>56531.48191554578</v>
      </c>
    </row>
    <row r="22" spans="1:6" ht="12.75">
      <c r="A22" s="113">
        <v>1998</v>
      </c>
      <c r="B22" s="147">
        <v>6502</v>
      </c>
      <c r="C22" s="147">
        <v>512.5330667486927</v>
      </c>
      <c r="D22" s="147">
        <v>333249</v>
      </c>
      <c r="E22" s="148">
        <v>18.757587777817847</v>
      </c>
      <c r="F22" s="145">
        <v>62509.473693700194</v>
      </c>
    </row>
    <row r="23" spans="1:6" ht="12.75">
      <c r="A23" s="113">
        <v>1999</v>
      </c>
      <c r="B23" s="147">
        <v>7388</v>
      </c>
      <c r="C23" s="147">
        <f>D23/B23*10</f>
        <v>542.1792095289659</v>
      </c>
      <c r="D23" s="147">
        <v>400562</v>
      </c>
      <c r="E23" s="148">
        <v>17.850059500198334</v>
      </c>
      <c r="F23" s="145">
        <f>D23*E23/100</f>
        <v>71500.55533518444</v>
      </c>
    </row>
    <row r="24" spans="1:6" ht="12.75">
      <c r="A24" s="113">
        <v>2000</v>
      </c>
      <c r="B24" s="147">
        <v>7307</v>
      </c>
      <c r="C24" s="147">
        <v>582.1226221431504</v>
      </c>
      <c r="D24" s="147">
        <v>425357</v>
      </c>
      <c r="E24" s="148">
        <v>17.3</v>
      </c>
      <c r="F24" s="145">
        <v>73586.761</v>
      </c>
    </row>
    <row r="25" spans="1:6" ht="13.5" thickBot="1">
      <c r="A25" s="73">
        <v>2001</v>
      </c>
      <c r="B25" s="149">
        <v>7664</v>
      </c>
      <c r="C25" s="149">
        <f>D25/B25*10</f>
        <v>500.1448329853862</v>
      </c>
      <c r="D25" s="149">
        <v>383311</v>
      </c>
      <c r="E25" s="150">
        <v>22.42</v>
      </c>
      <c r="F25" s="151">
        <f>D25*E25/100</f>
        <v>85938.32620000001</v>
      </c>
    </row>
    <row r="28" ht="12.75">
      <c r="A28" s="124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  <headerFooter alignWithMargins="0">
    <oddFooter>&amp;C&amp;A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7448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335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4</v>
      </c>
      <c r="C8" s="89">
        <v>5</v>
      </c>
      <c r="D8" s="125">
        <v>2</v>
      </c>
      <c r="E8" s="90">
        <v>11</v>
      </c>
      <c r="F8" s="89">
        <v>10000</v>
      </c>
      <c r="G8" s="89">
        <v>12000</v>
      </c>
      <c r="H8" s="125">
        <v>17000</v>
      </c>
      <c r="I8" s="89">
        <v>134</v>
      </c>
      <c r="J8" s="91"/>
      <c r="K8" s="91"/>
    </row>
    <row r="9" spans="1:11" ht="12.75">
      <c r="A9" s="92" t="s">
        <v>235</v>
      </c>
      <c r="B9" s="59">
        <v>14</v>
      </c>
      <c r="C9" s="59" t="s">
        <v>20</v>
      </c>
      <c r="D9" s="61" t="s">
        <v>20</v>
      </c>
      <c r="E9" s="61">
        <v>14</v>
      </c>
      <c r="F9" s="59">
        <v>12000</v>
      </c>
      <c r="G9" s="59" t="s">
        <v>20</v>
      </c>
      <c r="H9" s="61" t="s">
        <v>20</v>
      </c>
      <c r="I9" s="59">
        <v>168</v>
      </c>
      <c r="J9" s="91"/>
      <c r="K9" s="91"/>
    </row>
    <row r="10" spans="1:11" ht="12.75">
      <c r="A10" s="92" t="s">
        <v>236</v>
      </c>
      <c r="B10" s="61" t="s">
        <v>20</v>
      </c>
      <c r="C10" s="61">
        <v>15</v>
      </c>
      <c r="D10" s="61" t="s">
        <v>20</v>
      </c>
      <c r="E10" s="61">
        <v>15</v>
      </c>
      <c r="F10" s="59" t="s">
        <v>20</v>
      </c>
      <c r="G10" s="59">
        <v>20000</v>
      </c>
      <c r="H10" s="61" t="s">
        <v>20</v>
      </c>
      <c r="I10" s="61">
        <v>300</v>
      </c>
      <c r="J10" s="91"/>
      <c r="K10" s="91"/>
    </row>
    <row r="11" spans="1:11" ht="12.75">
      <c r="A11" s="92" t="s">
        <v>237</v>
      </c>
      <c r="B11" s="59" t="s">
        <v>20</v>
      </c>
      <c r="C11" s="59">
        <v>90</v>
      </c>
      <c r="D11" s="61" t="s">
        <v>20</v>
      </c>
      <c r="E11" s="61">
        <v>90</v>
      </c>
      <c r="F11" s="59">
        <v>10000</v>
      </c>
      <c r="G11" s="59">
        <v>20000</v>
      </c>
      <c r="H11" s="61" t="s">
        <v>20</v>
      </c>
      <c r="I11" s="59">
        <v>1800</v>
      </c>
      <c r="J11" s="91"/>
      <c r="K11" s="91"/>
    </row>
    <row r="12" spans="1:11" ht="12.75">
      <c r="A12" s="93" t="s">
        <v>238</v>
      </c>
      <c r="B12" s="60">
        <v>18</v>
      </c>
      <c r="C12" s="60">
        <v>110</v>
      </c>
      <c r="D12" s="96">
        <v>2</v>
      </c>
      <c r="E12" s="60">
        <v>130</v>
      </c>
      <c r="F12" s="58">
        <v>11556</v>
      </c>
      <c r="G12" s="58">
        <v>19636</v>
      </c>
      <c r="H12" s="96">
        <v>17000</v>
      </c>
      <c r="I12" s="60">
        <v>2402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5</v>
      </c>
      <c r="C14" s="60" t="s">
        <v>20</v>
      </c>
      <c r="D14" s="60" t="s">
        <v>20</v>
      </c>
      <c r="E14" s="60">
        <v>5</v>
      </c>
      <c r="F14" s="58">
        <v>10000</v>
      </c>
      <c r="G14" s="60" t="s">
        <v>20</v>
      </c>
      <c r="H14" s="60" t="s">
        <v>20</v>
      </c>
      <c r="I14" s="58">
        <v>50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 t="s">
        <v>20</v>
      </c>
      <c r="C16" s="60" t="s">
        <v>20</v>
      </c>
      <c r="D16" s="60" t="s">
        <v>20</v>
      </c>
      <c r="E16" s="60" t="s">
        <v>20</v>
      </c>
      <c r="F16" s="58" t="s">
        <v>20</v>
      </c>
      <c r="G16" s="58" t="s">
        <v>20</v>
      </c>
      <c r="H16" s="60" t="s">
        <v>20</v>
      </c>
      <c r="I16" s="60" t="s">
        <v>20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60</v>
      </c>
      <c r="D18" s="61" t="s">
        <v>20</v>
      </c>
      <c r="E18" s="61">
        <v>60</v>
      </c>
      <c r="F18" s="59" t="s">
        <v>20</v>
      </c>
      <c r="G18" s="59">
        <v>57500</v>
      </c>
      <c r="H18" s="61" t="s">
        <v>20</v>
      </c>
      <c r="I18" s="59">
        <v>3450</v>
      </c>
      <c r="J18" s="91"/>
      <c r="K18" s="91"/>
    </row>
    <row r="19" spans="1:11" ht="12.75">
      <c r="A19" s="92" t="s">
        <v>242</v>
      </c>
      <c r="B19" s="59">
        <v>12</v>
      </c>
      <c r="C19" s="95">
        <v>3</v>
      </c>
      <c r="D19" s="61" t="s">
        <v>20</v>
      </c>
      <c r="E19" s="61">
        <v>15</v>
      </c>
      <c r="F19" s="59">
        <v>15000</v>
      </c>
      <c r="G19" s="95">
        <v>42500</v>
      </c>
      <c r="H19" s="61" t="s">
        <v>20</v>
      </c>
      <c r="I19" s="59">
        <v>308</v>
      </c>
      <c r="J19" s="91"/>
      <c r="K19" s="91"/>
    </row>
    <row r="20" spans="1:11" ht="12.75">
      <c r="A20" s="92" t="s">
        <v>243</v>
      </c>
      <c r="B20" s="59">
        <v>10</v>
      </c>
      <c r="C20" s="59">
        <v>2</v>
      </c>
      <c r="D20" s="61" t="s">
        <v>20</v>
      </c>
      <c r="E20" s="61">
        <v>12</v>
      </c>
      <c r="F20" s="59">
        <v>13500</v>
      </c>
      <c r="G20" s="59">
        <v>50000</v>
      </c>
      <c r="H20" s="61" t="s">
        <v>20</v>
      </c>
      <c r="I20" s="59">
        <v>235</v>
      </c>
      <c r="J20" s="91"/>
      <c r="K20" s="91"/>
    </row>
    <row r="21" spans="1:11" ht="12.75">
      <c r="A21" s="93" t="s">
        <v>340</v>
      </c>
      <c r="B21" s="60">
        <v>22</v>
      </c>
      <c r="C21" s="60">
        <v>65</v>
      </c>
      <c r="D21" s="60" t="s">
        <v>20</v>
      </c>
      <c r="E21" s="60">
        <v>87</v>
      </c>
      <c r="F21" s="58">
        <v>14318</v>
      </c>
      <c r="G21" s="58">
        <v>56577</v>
      </c>
      <c r="H21" s="60" t="s">
        <v>20</v>
      </c>
      <c r="I21" s="60">
        <v>3993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5</v>
      </c>
      <c r="D23" s="60" t="s">
        <v>20</v>
      </c>
      <c r="E23" s="60">
        <v>5</v>
      </c>
      <c r="F23" s="60" t="s">
        <v>20</v>
      </c>
      <c r="G23" s="58">
        <v>64000</v>
      </c>
      <c r="H23" s="60" t="s">
        <v>20</v>
      </c>
      <c r="I23" s="58">
        <v>320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20</v>
      </c>
      <c r="D25" s="60" t="s">
        <v>20</v>
      </c>
      <c r="E25" s="60">
        <v>20</v>
      </c>
      <c r="F25" s="60" t="s">
        <v>20</v>
      </c>
      <c r="G25" s="58">
        <v>72250</v>
      </c>
      <c r="H25" s="60" t="s">
        <v>20</v>
      </c>
      <c r="I25" s="58">
        <v>1445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 t="s">
        <v>20</v>
      </c>
      <c r="D27" s="61" t="s">
        <v>20</v>
      </c>
      <c r="E27" s="61" t="s">
        <v>20</v>
      </c>
      <c r="F27" s="61" t="s">
        <v>20</v>
      </c>
      <c r="G27" s="59" t="s">
        <v>20</v>
      </c>
      <c r="H27" s="61" t="s">
        <v>20</v>
      </c>
      <c r="I27" s="61" t="s">
        <v>20</v>
      </c>
      <c r="J27" s="91"/>
      <c r="K27" s="91"/>
    </row>
    <row r="28" spans="1:11" ht="12.75">
      <c r="A28" s="92" t="s">
        <v>247</v>
      </c>
      <c r="B28" s="61" t="s">
        <v>20</v>
      </c>
      <c r="C28" s="61">
        <v>1</v>
      </c>
      <c r="D28" s="61" t="s">
        <v>20</v>
      </c>
      <c r="E28" s="61">
        <v>1</v>
      </c>
      <c r="F28" s="61" t="s">
        <v>20</v>
      </c>
      <c r="G28" s="59">
        <v>20000</v>
      </c>
      <c r="H28" s="61" t="s">
        <v>20</v>
      </c>
      <c r="I28" s="61">
        <v>20</v>
      </c>
      <c r="J28" s="91"/>
      <c r="K28" s="91"/>
    </row>
    <row r="29" spans="1:11" ht="12.75">
      <c r="A29" s="92" t="s">
        <v>248</v>
      </c>
      <c r="B29" s="61" t="s">
        <v>20</v>
      </c>
      <c r="C29" s="59" t="s">
        <v>20</v>
      </c>
      <c r="D29" s="61" t="s">
        <v>20</v>
      </c>
      <c r="E29" s="61" t="s">
        <v>20</v>
      </c>
      <c r="F29" s="61" t="s">
        <v>20</v>
      </c>
      <c r="G29" s="59" t="s">
        <v>20</v>
      </c>
      <c r="H29" s="61" t="s">
        <v>20</v>
      </c>
      <c r="I29" s="59" t="s">
        <v>20</v>
      </c>
      <c r="J29" s="91"/>
      <c r="K29" s="91"/>
    </row>
    <row r="30" spans="1:11" ht="12.75">
      <c r="A30" s="93" t="s">
        <v>341</v>
      </c>
      <c r="B30" s="60" t="s">
        <v>20</v>
      </c>
      <c r="C30" s="60">
        <v>1</v>
      </c>
      <c r="D30" s="60" t="s">
        <v>20</v>
      </c>
      <c r="E30" s="60">
        <v>1</v>
      </c>
      <c r="F30" s="60" t="s">
        <v>20</v>
      </c>
      <c r="G30" s="58">
        <v>20000</v>
      </c>
      <c r="H30" s="60" t="s">
        <v>20</v>
      </c>
      <c r="I30" s="60">
        <v>20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14</v>
      </c>
      <c r="C32" s="94">
        <v>131</v>
      </c>
      <c r="D32" s="61" t="s">
        <v>20</v>
      </c>
      <c r="E32" s="61">
        <v>145</v>
      </c>
      <c r="F32" s="94">
        <v>7773</v>
      </c>
      <c r="G32" s="94">
        <v>20005</v>
      </c>
      <c r="H32" s="61" t="s">
        <v>20</v>
      </c>
      <c r="I32" s="59">
        <v>2730</v>
      </c>
      <c r="J32" s="91"/>
      <c r="K32" s="91"/>
    </row>
    <row r="33" spans="1:11" ht="12.75">
      <c r="A33" s="92" t="s">
        <v>250</v>
      </c>
      <c r="B33" s="94" t="s">
        <v>20</v>
      </c>
      <c r="C33" s="94">
        <v>19</v>
      </c>
      <c r="D33" s="61" t="s">
        <v>20</v>
      </c>
      <c r="E33" s="61">
        <v>19</v>
      </c>
      <c r="F33" s="94" t="s">
        <v>20</v>
      </c>
      <c r="G33" s="94">
        <v>27000</v>
      </c>
      <c r="H33" s="61" t="s">
        <v>20</v>
      </c>
      <c r="I33" s="59">
        <v>513</v>
      </c>
      <c r="J33" s="91"/>
      <c r="K33" s="91"/>
    </row>
    <row r="34" spans="1:11" ht="12.75">
      <c r="A34" s="92" t="s">
        <v>251</v>
      </c>
      <c r="B34" s="94" t="s">
        <v>20</v>
      </c>
      <c r="C34" s="94">
        <v>31</v>
      </c>
      <c r="D34" s="61" t="s">
        <v>20</v>
      </c>
      <c r="E34" s="61">
        <v>31</v>
      </c>
      <c r="F34" s="94" t="s">
        <v>20</v>
      </c>
      <c r="G34" s="94">
        <v>20097</v>
      </c>
      <c r="H34" s="61" t="s">
        <v>20</v>
      </c>
      <c r="I34" s="59">
        <v>623</v>
      </c>
      <c r="J34" s="91"/>
      <c r="K34" s="91"/>
    </row>
    <row r="35" spans="1:11" ht="12.75">
      <c r="A35" s="92" t="s">
        <v>252</v>
      </c>
      <c r="B35" s="94" t="s">
        <v>20</v>
      </c>
      <c r="C35" s="94">
        <v>37</v>
      </c>
      <c r="D35" s="61" t="s">
        <v>20</v>
      </c>
      <c r="E35" s="61">
        <v>37</v>
      </c>
      <c r="F35" s="94" t="s">
        <v>20</v>
      </c>
      <c r="G35" s="94">
        <v>22757</v>
      </c>
      <c r="H35" s="61" t="s">
        <v>20</v>
      </c>
      <c r="I35" s="59">
        <v>842</v>
      </c>
      <c r="J35" s="91"/>
      <c r="K35" s="91"/>
    </row>
    <row r="36" spans="1:11" ht="12.75">
      <c r="A36" s="93" t="s">
        <v>253</v>
      </c>
      <c r="B36" s="60">
        <v>14</v>
      </c>
      <c r="C36" s="60">
        <v>218</v>
      </c>
      <c r="D36" s="60" t="s">
        <v>20</v>
      </c>
      <c r="E36" s="60">
        <v>232</v>
      </c>
      <c r="F36" s="58">
        <v>7773</v>
      </c>
      <c r="G36" s="58">
        <v>21095</v>
      </c>
      <c r="H36" s="60" t="s">
        <v>20</v>
      </c>
      <c r="I36" s="60">
        <v>4708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 t="s">
        <v>20</v>
      </c>
      <c r="C38" s="58">
        <v>117</v>
      </c>
      <c r="D38" s="60" t="s">
        <v>20</v>
      </c>
      <c r="E38" s="60">
        <v>117</v>
      </c>
      <c r="F38" s="58">
        <v>12000</v>
      </c>
      <c r="G38" s="58">
        <v>30000</v>
      </c>
      <c r="H38" s="60" t="s">
        <v>20</v>
      </c>
      <c r="I38" s="58">
        <v>3510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95">
        <v>5</v>
      </c>
      <c r="C40" s="59">
        <v>24</v>
      </c>
      <c r="D40" s="61" t="s">
        <v>20</v>
      </c>
      <c r="E40" s="61">
        <v>29</v>
      </c>
      <c r="F40" s="95">
        <v>11000</v>
      </c>
      <c r="G40" s="59">
        <v>25000</v>
      </c>
      <c r="H40" s="61" t="s">
        <v>20</v>
      </c>
      <c r="I40" s="59">
        <v>655</v>
      </c>
      <c r="J40" s="91"/>
      <c r="K40" s="91"/>
    </row>
    <row r="41" spans="1:11" ht="12.75">
      <c r="A41" s="92" t="s">
        <v>256</v>
      </c>
      <c r="B41" s="59" t="s">
        <v>20</v>
      </c>
      <c r="C41" s="59">
        <v>27</v>
      </c>
      <c r="D41" s="61" t="s">
        <v>20</v>
      </c>
      <c r="E41" s="61">
        <v>27</v>
      </c>
      <c r="F41" s="59" t="s">
        <v>20</v>
      </c>
      <c r="G41" s="59">
        <v>22000</v>
      </c>
      <c r="H41" s="61" t="s">
        <v>20</v>
      </c>
      <c r="I41" s="59">
        <v>594</v>
      </c>
      <c r="J41" s="91"/>
      <c r="K41" s="91"/>
    </row>
    <row r="42" spans="1:11" ht="12.75">
      <c r="A42" s="92" t="s">
        <v>257</v>
      </c>
      <c r="B42" s="59" t="s">
        <v>20</v>
      </c>
      <c r="C42" s="59">
        <v>17</v>
      </c>
      <c r="D42" s="61" t="s">
        <v>20</v>
      </c>
      <c r="E42" s="61">
        <v>17</v>
      </c>
      <c r="F42" s="59" t="s">
        <v>20</v>
      </c>
      <c r="G42" s="59">
        <v>25000</v>
      </c>
      <c r="H42" s="61" t="s">
        <v>20</v>
      </c>
      <c r="I42" s="59">
        <v>425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61" t="s">
        <v>20</v>
      </c>
      <c r="E43" s="61" t="s">
        <v>20</v>
      </c>
      <c r="F43" s="61" t="s">
        <v>20</v>
      </c>
      <c r="G43" s="59" t="s">
        <v>20</v>
      </c>
      <c r="H43" s="61" t="s">
        <v>20</v>
      </c>
      <c r="I43" s="59" t="s">
        <v>20</v>
      </c>
      <c r="J43" s="91"/>
      <c r="K43" s="91"/>
    </row>
    <row r="44" spans="1:11" ht="12.75">
      <c r="A44" s="92" t="s">
        <v>259</v>
      </c>
      <c r="B44" s="59" t="s">
        <v>20</v>
      </c>
      <c r="C44" s="59">
        <v>9</v>
      </c>
      <c r="D44" s="61" t="s">
        <v>20</v>
      </c>
      <c r="E44" s="61">
        <v>9</v>
      </c>
      <c r="F44" s="59" t="s">
        <v>20</v>
      </c>
      <c r="G44" s="59">
        <v>17000</v>
      </c>
      <c r="H44" s="61" t="s">
        <v>20</v>
      </c>
      <c r="I44" s="59">
        <v>153</v>
      </c>
      <c r="J44" s="91"/>
      <c r="K44" s="91"/>
    </row>
    <row r="45" spans="1:11" ht="12.75">
      <c r="A45" s="92" t="s">
        <v>260</v>
      </c>
      <c r="B45" s="61" t="s">
        <v>20</v>
      </c>
      <c r="C45" s="59">
        <v>1135</v>
      </c>
      <c r="D45" s="61" t="s">
        <v>20</v>
      </c>
      <c r="E45" s="61">
        <v>1135</v>
      </c>
      <c r="F45" s="61" t="s">
        <v>20</v>
      </c>
      <c r="G45" s="59">
        <v>80000</v>
      </c>
      <c r="H45" s="61" t="s">
        <v>20</v>
      </c>
      <c r="I45" s="59">
        <v>90800</v>
      </c>
      <c r="J45" s="91"/>
      <c r="K45" s="91"/>
    </row>
    <row r="46" spans="1:11" ht="12.75">
      <c r="A46" s="92" t="s">
        <v>261</v>
      </c>
      <c r="B46" s="59" t="s">
        <v>20</v>
      </c>
      <c r="C46" s="59">
        <v>33</v>
      </c>
      <c r="D46" s="61" t="s">
        <v>20</v>
      </c>
      <c r="E46" s="61">
        <v>33</v>
      </c>
      <c r="F46" s="59" t="s">
        <v>20</v>
      </c>
      <c r="G46" s="59">
        <v>60000</v>
      </c>
      <c r="H46" s="61" t="s">
        <v>20</v>
      </c>
      <c r="I46" s="59">
        <v>1980</v>
      </c>
      <c r="J46" s="91"/>
      <c r="K46" s="91"/>
    </row>
    <row r="47" spans="1:11" ht="12.75">
      <c r="A47" s="92" t="s">
        <v>262</v>
      </c>
      <c r="B47" s="61" t="s">
        <v>20</v>
      </c>
      <c r="C47" s="59">
        <v>1135</v>
      </c>
      <c r="D47" s="61" t="s">
        <v>20</v>
      </c>
      <c r="E47" s="61">
        <v>1135</v>
      </c>
      <c r="F47" s="61" t="s">
        <v>20</v>
      </c>
      <c r="G47" s="59">
        <v>56000</v>
      </c>
      <c r="H47" s="61" t="s">
        <v>20</v>
      </c>
      <c r="I47" s="59">
        <v>63560</v>
      </c>
      <c r="J47" s="91"/>
      <c r="K47" s="91"/>
    </row>
    <row r="48" spans="1:11" ht="12.75">
      <c r="A48" s="92" t="s">
        <v>263</v>
      </c>
      <c r="B48" s="59" t="s">
        <v>20</v>
      </c>
      <c r="C48" s="59">
        <v>33</v>
      </c>
      <c r="D48" s="61" t="s">
        <v>20</v>
      </c>
      <c r="E48" s="61">
        <v>33</v>
      </c>
      <c r="F48" s="59" t="s">
        <v>20</v>
      </c>
      <c r="G48" s="59">
        <v>20000</v>
      </c>
      <c r="H48" s="61" t="s">
        <v>20</v>
      </c>
      <c r="I48" s="59">
        <v>660</v>
      </c>
      <c r="J48" s="91"/>
      <c r="K48" s="91"/>
    </row>
    <row r="49" spans="1:11" ht="12.75">
      <c r="A49" s="93" t="s">
        <v>342</v>
      </c>
      <c r="B49" s="60">
        <v>5</v>
      </c>
      <c r="C49" s="60">
        <v>2413</v>
      </c>
      <c r="D49" s="60" t="s">
        <v>20</v>
      </c>
      <c r="E49" s="60">
        <v>2418</v>
      </c>
      <c r="F49" s="58">
        <v>11000</v>
      </c>
      <c r="G49" s="58">
        <v>65799</v>
      </c>
      <c r="H49" s="60" t="s">
        <v>20</v>
      </c>
      <c r="I49" s="60">
        <v>158827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13</v>
      </c>
      <c r="D51" s="60" t="s">
        <v>20</v>
      </c>
      <c r="E51" s="60">
        <v>13</v>
      </c>
      <c r="F51" s="60" t="s">
        <v>20</v>
      </c>
      <c r="G51" s="58">
        <v>23000</v>
      </c>
      <c r="H51" s="60" t="s">
        <v>20</v>
      </c>
      <c r="I51" s="58">
        <v>299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61" t="s">
        <v>20</v>
      </c>
      <c r="C53" s="59">
        <v>35</v>
      </c>
      <c r="D53" s="61" t="s">
        <v>20</v>
      </c>
      <c r="E53" s="61">
        <v>35</v>
      </c>
      <c r="F53" s="61" t="s">
        <v>20</v>
      </c>
      <c r="G53" s="59">
        <v>50000</v>
      </c>
      <c r="H53" s="61" t="s">
        <v>20</v>
      </c>
      <c r="I53" s="59">
        <v>1750</v>
      </c>
      <c r="J53" s="91"/>
      <c r="K53" s="91"/>
    </row>
    <row r="54" spans="1:11" ht="12.75">
      <c r="A54" s="92" t="s">
        <v>266</v>
      </c>
      <c r="B54" s="61" t="s">
        <v>20</v>
      </c>
      <c r="C54" s="59">
        <v>97</v>
      </c>
      <c r="D54" s="61" t="s">
        <v>20</v>
      </c>
      <c r="E54" s="61">
        <v>97</v>
      </c>
      <c r="F54" s="61" t="s">
        <v>20</v>
      </c>
      <c r="G54" s="59">
        <v>37010</v>
      </c>
      <c r="H54" s="61" t="s">
        <v>20</v>
      </c>
      <c r="I54" s="59">
        <v>3590</v>
      </c>
      <c r="J54" s="91"/>
      <c r="K54" s="91"/>
    </row>
    <row r="55" spans="1:11" ht="12.75">
      <c r="A55" s="92" t="s">
        <v>267</v>
      </c>
      <c r="B55" s="61" t="s">
        <v>20</v>
      </c>
      <c r="C55" s="59" t="s">
        <v>20</v>
      </c>
      <c r="D55" s="61" t="s">
        <v>20</v>
      </c>
      <c r="E55" s="61" t="s">
        <v>20</v>
      </c>
      <c r="F55" s="61" t="s">
        <v>20</v>
      </c>
      <c r="G55" s="59" t="s">
        <v>20</v>
      </c>
      <c r="H55" s="61" t="s">
        <v>20</v>
      </c>
      <c r="I55" s="59" t="s">
        <v>20</v>
      </c>
      <c r="J55" s="91"/>
      <c r="K55" s="91"/>
    </row>
    <row r="56" spans="1:11" ht="12.75">
      <c r="A56" s="92" t="s">
        <v>268</v>
      </c>
      <c r="B56" s="61" t="s">
        <v>20</v>
      </c>
      <c r="C56" s="59">
        <v>2</v>
      </c>
      <c r="D56" s="61" t="s">
        <v>20</v>
      </c>
      <c r="E56" s="61">
        <v>2</v>
      </c>
      <c r="F56" s="61" t="s">
        <v>20</v>
      </c>
      <c r="G56" s="59">
        <v>24000</v>
      </c>
      <c r="H56" s="61" t="s">
        <v>20</v>
      </c>
      <c r="I56" s="59">
        <v>48</v>
      </c>
      <c r="J56" s="91"/>
      <c r="K56" s="91"/>
    </row>
    <row r="57" spans="1:11" ht="12.75">
      <c r="A57" s="92" t="s">
        <v>269</v>
      </c>
      <c r="B57" s="61" t="s">
        <v>20</v>
      </c>
      <c r="C57" s="59">
        <v>123</v>
      </c>
      <c r="D57" s="61" t="s">
        <v>20</v>
      </c>
      <c r="E57" s="61">
        <v>123</v>
      </c>
      <c r="F57" s="61" t="s">
        <v>20</v>
      </c>
      <c r="G57" s="59">
        <v>63000</v>
      </c>
      <c r="H57" s="61" t="s">
        <v>20</v>
      </c>
      <c r="I57" s="59">
        <v>7749</v>
      </c>
      <c r="J57" s="91"/>
      <c r="K57" s="91"/>
    </row>
    <row r="58" spans="1:11" ht="12.75">
      <c r="A58" s="93" t="s">
        <v>270</v>
      </c>
      <c r="B58" s="60" t="s">
        <v>20</v>
      </c>
      <c r="C58" s="60">
        <v>257</v>
      </c>
      <c r="D58" s="60" t="s">
        <v>20</v>
      </c>
      <c r="E58" s="60">
        <v>257</v>
      </c>
      <c r="F58" s="60" t="s">
        <v>20</v>
      </c>
      <c r="G58" s="58">
        <v>51117</v>
      </c>
      <c r="H58" s="60" t="s">
        <v>20</v>
      </c>
      <c r="I58" s="60">
        <v>13137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247</v>
      </c>
      <c r="D60" s="59" t="s">
        <v>20</v>
      </c>
      <c r="E60" s="61">
        <v>247</v>
      </c>
      <c r="F60" s="61" t="s">
        <v>20</v>
      </c>
      <c r="G60" s="59">
        <v>60000</v>
      </c>
      <c r="H60" s="59" t="s">
        <v>20</v>
      </c>
      <c r="I60" s="59">
        <v>14820</v>
      </c>
      <c r="J60" s="91"/>
      <c r="K60" s="91"/>
    </row>
    <row r="61" spans="1:11" ht="12.75">
      <c r="A61" s="92" t="s">
        <v>272</v>
      </c>
      <c r="B61" s="59" t="s">
        <v>20</v>
      </c>
      <c r="C61" s="59">
        <v>4</v>
      </c>
      <c r="D61" s="61" t="s">
        <v>20</v>
      </c>
      <c r="E61" s="61">
        <v>4</v>
      </c>
      <c r="F61" s="59" t="s">
        <v>20</v>
      </c>
      <c r="G61" s="59">
        <v>25000</v>
      </c>
      <c r="H61" s="61" t="s">
        <v>20</v>
      </c>
      <c r="I61" s="59">
        <v>100</v>
      </c>
      <c r="J61" s="91"/>
      <c r="K61" s="91"/>
    </row>
    <row r="62" spans="1:11" ht="12.75">
      <c r="A62" s="92" t="s">
        <v>273</v>
      </c>
      <c r="B62" s="61" t="s">
        <v>20</v>
      </c>
      <c r="C62" s="59">
        <v>119</v>
      </c>
      <c r="D62" s="61" t="s">
        <v>20</v>
      </c>
      <c r="E62" s="61">
        <v>119</v>
      </c>
      <c r="F62" s="61" t="s">
        <v>20</v>
      </c>
      <c r="G62" s="59">
        <v>25000</v>
      </c>
      <c r="H62" s="61" t="s">
        <v>20</v>
      </c>
      <c r="I62" s="59">
        <v>2975</v>
      </c>
      <c r="J62" s="91"/>
      <c r="K62" s="91"/>
    </row>
    <row r="63" spans="1:11" ht="12.75">
      <c r="A63" s="93" t="s">
        <v>274</v>
      </c>
      <c r="B63" s="60" t="s">
        <v>20</v>
      </c>
      <c r="C63" s="60">
        <v>370</v>
      </c>
      <c r="D63" s="60" t="s">
        <v>20</v>
      </c>
      <c r="E63" s="60">
        <v>370</v>
      </c>
      <c r="F63" s="58" t="s">
        <v>20</v>
      </c>
      <c r="G63" s="58">
        <v>48365</v>
      </c>
      <c r="H63" s="58" t="s">
        <v>20</v>
      </c>
      <c r="I63" s="60">
        <v>17895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20</v>
      </c>
      <c r="D65" s="60" t="s">
        <v>20</v>
      </c>
      <c r="E65" s="60">
        <v>20</v>
      </c>
      <c r="F65" s="60" t="s">
        <v>20</v>
      </c>
      <c r="G65" s="58">
        <v>46052</v>
      </c>
      <c r="H65" s="60" t="s">
        <v>20</v>
      </c>
      <c r="I65" s="58">
        <v>921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110</v>
      </c>
      <c r="D67" s="61" t="s">
        <v>20</v>
      </c>
      <c r="E67" s="61">
        <v>110</v>
      </c>
      <c r="F67" s="61" t="s">
        <v>20</v>
      </c>
      <c r="G67" s="59">
        <v>70000</v>
      </c>
      <c r="H67" s="61" t="s">
        <v>20</v>
      </c>
      <c r="I67" s="59">
        <v>7700</v>
      </c>
      <c r="J67" s="91"/>
      <c r="K67" s="91"/>
    </row>
    <row r="68" spans="1:11" ht="12.75">
      <c r="A68" s="92" t="s">
        <v>277</v>
      </c>
      <c r="B68" s="61" t="s">
        <v>20</v>
      </c>
      <c r="C68" s="59">
        <v>50</v>
      </c>
      <c r="D68" s="61" t="s">
        <v>20</v>
      </c>
      <c r="E68" s="61">
        <v>50</v>
      </c>
      <c r="F68" s="61" t="s">
        <v>20</v>
      </c>
      <c r="G68" s="59">
        <v>50000</v>
      </c>
      <c r="H68" s="61" t="s">
        <v>20</v>
      </c>
      <c r="I68" s="59">
        <v>2500</v>
      </c>
      <c r="J68" s="91"/>
      <c r="K68" s="91"/>
    </row>
    <row r="69" spans="1:11" ht="12.75">
      <c r="A69" s="93" t="s">
        <v>278</v>
      </c>
      <c r="B69" s="60" t="s">
        <v>20</v>
      </c>
      <c r="C69" s="60">
        <v>160</v>
      </c>
      <c r="D69" s="60" t="s">
        <v>20</v>
      </c>
      <c r="E69" s="60">
        <v>160</v>
      </c>
      <c r="F69" s="60" t="s">
        <v>20</v>
      </c>
      <c r="G69" s="58">
        <v>63750</v>
      </c>
      <c r="H69" s="60" t="s">
        <v>20</v>
      </c>
      <c r="I69" s="60">
        <v>10200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 t="s">
        <v>20</v>
      </c>
      <c r="D71" s="59" t="s">
        <v>20</v>
      </c>
      <c r="E71" s="61" t="s">
        <v>20</v>
      </c>
      <c r="F71" s="61" t="s">
        <v>20</v>
      </c>
      <c r="G71" s="59" t="s">
        <v>20</v>
      </c>
      <c r="H71" s="59" t="s">
        <v>20</v>
      </c>
      <c r="I71" s="59" t="s">
        <v>20</v>
      </c>
      <c r="J71" s="91"/>
      <c r="K71" s="91"/>
    </row>
    <row r="72" spans="1:11" ht="12.75">
      <c r="A72" s="92" t="s">
        <v>280</v>
      </c>
      <c r="B72" s="61" t="s">
        <v>20</v>
      </c>
      <c r="C72" s="59">
        <v>3100</v>
      </c>
      <c r="D72" s="61" t="s">
        <v>20</v>
      </c>
      <c r="E72" s="61">
        <v>3100</v>
      </c>
      <c r="F72" s="61" t="s">
        <v>20</v>
      </c>
      <c r="G72" s="59">
        <v>45000</v>
      </c>
      <c r="H72" s="61" t="s">
        <v>20</v>
      </c>
      <c r="I72" s="59">
        <v>139500</v>
      </c>
      <c r="J72" s="91"/>
      <c r="K72" s="91"/>
    </row>
    <row r="73" spans="1:11" ht="12.75">
      <c r="A73" s="92" t="s">
        <v>281</v>
      </c>
      <c r="B73" s="59">
        <v>1</v>
      </c>
      <c r="C73" s="59">
        <v>140</v>
      </c>
      <c r="D73" s="61" t="s">
        <v>20</v>
      </c>
      <c r="E73" s="61">
        <v>141</v>
      </c>
      <c r="F73" s="59">
        <v>11000</v>
      </c>
      <c r="G73" s="59">
        <v>40000</v>
      </c>
      <c r="H73" s="61" t="s">
        <v>20</v>
      </c>
      <c r="I73" s="59">
        <v>5611</v>
      </c>
      <c r="J73" s="91"/>
      <c r="K73" s="91"/>
    </row>
    <row r="74" spans="1:11" ht="12.75">
      <c r="A74" s="92" t="s">
        <v>282</v>
      </c>
      <c r="B74" s="61" t="s">
        <v>20</v>
      </c>
      <c r="C74" s="59">
        <v>25</v>
      </c>
      <c r="D74" s="61" t="s">
        <v>20</v>
      </c>
      <c r="E74" s="61">
        <v>25</v>
      </c>
      <c r="F74" s="61" t="s">
        <v>20</v>
      </c>
      <c r="G74" s="59">
        <v>35000</v>
      </c>
      <c r="H74" s="61" t="s">
        <v>20</v>
      </c>
      <c r="I74" s="59">
        <v>875</v>
      </c>
      <c r="J74" s="91"/>
      <c r="K74" s="91"/>
    </row>
    <row r="75" spans="1:11" ht="12.75">
      <c r="A75" s="92" t="s">
        <v>283</v>
      </c>
      <c r="B75" s="59">
        <v>1</v>
      </c>
      <c r="C75" s="59">
        <v>11</v>
      </c>
      <c r="D75" s="61" t="s">
        <v>20</v>
      </c>
      <c r="E75" s="61">
        <v>12</v>
      </c>
      <c r="F75" s="59">
        <v>6000</v>
      </c>
      <c r="G75" s="59">
        <v>24000</v>
      </c>
      <c r="H75" s="61" t="s">
        <v>20</v>
      </c>
      <c r="I75" s="59">
        <v>270</v>
      </c>
      <c r="J75" s="91"/>
      <c r="K75" s="91"/>
    </row>
    <row r="76" spans="1:11" ht="12.75">
      <c r="A76" s="92" t="s">
        <v>284</v>
      </c>
      <c r="B76" s="59" t="s">
        <v>20</v>
      </c>
      <c r="C76" s="59">
        <v>31</v>
      </c>
      <c r="D76" s="61" t="s">
        <v>20</v>
      </c>
      <c r="E76" s="61">
        <v>31</v>
      </c>
      <c r="F76" s="59" t="s">
        <v>20</v>
      </c>
      <c r="G76" s="59">
        <v>19500</v>
      </c>
      <c r="H76" s="61" t="s">
        <v>20</v>
      </c>
      <c r="I76" s="59">
        <v>605</v>
      </c>
      <c r="J76" s="91"/>
      <c r="K76" s="91"/>
    </row>
    <row r="77" spans="1:11" ht="12.75">
      <c r="A77" s="92" t="s">
        <v>285</v>
      </c>
      <c r="B77" s="61" t="s">
        <v>20</v>
      </c>
      <c r="C77" s="59">
        <v>78</v>
      </c>
      <c r="D77" s="61" t="s">
        <v>20</v>
      </c>
      <c r="E77" s="61">
        <v>78</v>
      </c>
      <c r="F77" s="61" t="s">
        <v>20</v>
      </c>
      <c r="G77" s="59">
        <v>25000</v>
      </c>
      <c r="H77" s="61" t="s">
        <v>20</v>
      </c>
      <c r="I77" s="59">
        <v>1950</v>
      </c>
      <c r="J77" s="91"/>
      <c r="K77" s="91"/>
    </row>
    <row r="78" spans="1:11" ht="12.75">
      <c r="A78" s="92" t="s">
        <v>286</v>
      </c>
      <c r="B78" s="95">
        <v>4</v>
      </c>
      <c r="C78" s="59">
        <v>239</v>
      </c>
      <c r="D78" s="61" t="s">
        <v>20</v>
      </c>
      <c r="E78" s="61">
        <v>243</v>
      </c>
      <c r="F78" s="95">
        <v>7500</v>
      </c>
      <c r="G78" s="59">
        <v>47500</v>
      </c>
      <c r="H78" s="61" t="s">
        <v>20</v>
      </c>
      <c r="I78" s="59">
        <v>11383</v>
      </c>
      <c r="J78" s="91"/>
      <c r="K78" s="91"/>
    </row>
    <row r="79" spans="1:11" ht="12.75">
      <c r="A79" s="93" t="s">
        <v>343</v>
      </c>
      <c r="B79" s="60">
        <v>6</v>
      </c>
      <c r="C79" s="60">
        <v>3624</v>
      </c>
      <c r="D79" s="60" t="s">
        <v>20</v>
      </c>
      <c r="E79" s="60">
        <v>3630</v>
      </c>
      <c r="F79" s="58">
        <v>7833</v>
      </c>
      <c r="G79" s="58">
        <v>44190</v>
      </c>
      <c r="H79" s="58" t="s">
        <v>20</v>
      </c>
      <c r="I79" s="60">
        <v>160194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61" t="s">
        <v>20</v>
      </c>
      <c r="C81" s="59">
        <v>60</v>
      </c>
      <c r="D81" s="95">
        <v>2</v>
      </c>
      <c r="E81" s="61">
        <v>62</v>
      </c>
      <c r="F81" s="61" t="s">
        <v>20</v>
      </c>
      <c r="G81" s="59">
        <v>35000</v>
      </c>
      <c r="H81" s="61" t="s">
        <v>20</v>
      </c>
      <c r="I81" s="59">
        <v>2100</v>
      </c>
      <c r="J81" s="91"/>
      <c r="K81" s="91"/>
    </row>
    <row r="82" spans="1:11" ht="12.75">
      <c r="A82" s="92" t="s">
        <v>288</v>
      </c>
      <c r="B82" s="59" t="s">
        <v>20</v>
      </c>
      <c r="C82" s="59">
        <v>137</v>
      </c>
      <c r="D82" s="61" t="s">
        <v>20</v>
      </c>
      <c r="E82" s="61">
        <v>137</v>
      </c>
      <c r="F82" s="59" t="s">
        <v>20</v>
      </c>
      <c r="G82" s="59">
        <v>24014</v>
      </c>
      <c r="H82" s="61" t="s">
        <v>20</v>
      </c>
      <c r="I82" s="59">
        <v>3290</v>
      </c>
      <c r="J82" s="91"/>
      <c r="K82" s="91"/>
    </row>
    <row r="83" spans="1:11" ht="12.75">
      <c r="A83" s="93" t="s">
        <v>289</v>
      </c>
      <c r="B83" s="58" t="s">
        <v>20</v>
      </c>
      <c r="C83" s="58">
        <v>197</v>
      </c>
      <c r="D83" s="96">
        <v>2</v>
      </c>
      <c r="E83" s="60">
        <v>199</v>
      </c>
      <c r="F83" s="58" t="s">
        <v>20</v>
      </c>
      <c r="G83" s="58">
        <v>27360</v>
      </c>
      <c r="H83" s="60" t="s">
        <v>20</v>
      </c>
      <c r="I83" s="58">
        <v>5390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70</v>
      </c>
      <c r="C85" s="98">
        <v>7590</v>
      </c>
      <c r="D85" s="98">
        <v>4</v>
      </c>
      <c r="E85" s="98">
        <v>7664</v>
      </c>
      <c r="F85" s="99">
        <v>11197</v>
      </c>
      <c r="G85" s="99">
        <v>50394</v>
      </c>
      <c r="H85" s="99">
        <v>8500</v>
      </c>
      <c r="I85" s="98">
        <v>383311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I3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63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64</v>
      </c>
      <c r="C7" s="85" t="s">
        <v>65</v>
      </c>
      <c r="D7" s="85" t="s">
        <v>14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6">
        <v>26452</v>
      </c>
      <c r="C9" s="106">
        <v>1809</v>
      </c>
      <c r="D9" s="106">
        <v>47862</v>
      </c>
      <c r="E9" s="139">
        <v>71.61059223732767</v>
      </c>
      <c r="F9" s="106">
        <v>32130.107100357</v>
      </c>
      <c r="G9" s="106" t="s">
        <v>20</v>
      </c>
      <c r="H9" s="106">
        <v>134</v>
      </c>
    </row>
    <row r="10" spans="1:8" ht="12.75">
      <c r="A10" s="71">
        <v>1986</v>
      </c>
      <c r="B10" s="110">
        <v>24945</v>
      </c>
      <c r="C10" s="110">
        <v>2087</v>
      </c>
      <c r="D10" s="110">
        <v>52063</v>
      </c>
      <c r="E10" s="140">
        <v>58.82105465604078</v>
      </c>
      <c r="F10" s="110">
        <v>30958.133496808623</v>
      </c>
      <c r="G10" s="110" t="s">
        <v>20</v>
      </c>
      <c r="H10" s="110">
        <v>586</v>
      </c>
    </row>
    <row r="11" spans="1:8" ht="12.75">
      <c r="A11" s="71">
        <v>1987</v>
      </c>
      <c r="B11" s="110">
        <v>24533</v>
      </c>
      <c r="C11" s="110">
        <v>1958</v>
      </c>
      <c r="D11" s="110">
        <v>48033</v>
      </c>
      <c r="E11" s="140">
        <v>62.18672244058995</v>
      </c>
      <c r="F11" s="110">
        <v>26702.967797771445</v>
      </c>
      <c r="G11" s="110">
        <v>11</v>
      </c>
      <c r="H11" s="110">
        <v>327</v>
      </c>
    </row>
    <row r="12" spans="1:8" ht="12.75">
      <c r="A12" s="71">
        <v>1988</v>
      </c>
      <c r="B12" s="110">
        <v>25717</v>
      </c>
      <c r="C12" s="110">
        <v>1798</v>
      </c>
      <c r="D12" s="110">
        <v>46251</v>
      </c>
      <c r="E12" s="140">
        <v>64.92132751553616</v>
      </c>
      <c r="F12" s="110">
        <v>30056.61534023295</v>
      </c>
      <c r="G12" s="110">
        <v>19</v>
      </c>
      <c r="H12" s="110">
        <v>1815</v>
      </c>
    </row>
    <row r="13" spans="1:8" ht="12.75">
      <c r="A13" s="71">
        <v>1989</v>
      </c>
      <c r="B13" s="110">
        <v>24010</v>
      </c>
      <c r="C13" s="110">
        <v>2300</v>
      </c>
      <c r="D13" s="110">
        <v>54652</v>
      </c>
      <c r="E13" s="140">
        <v>75.89580854158403</v>
      </c>
      <c r="F13" s="110">
        <v>41478.5772841465</v>
      </c>
      <c r="G13" s="110">
        <v>17</v>
      </c>
      <c r="H13" s="110">
        <v>94</v>
      </c>
    </row>
    <row r="14" spans="1:8" ht="12.75">
      <c r="A14" s="71">
        <v>1990</v>
      </c>
      <c r="B14" s="110">
        <v>35983</v>
      </c>
      <c r="C14" s="110">
        <v>2070</v>
      </c>
      <c r="D14" s="110">
        <v>74479</v>
      </c>
      <c r="E14" s="140">
        <v>72.48205978868414</v>
      </c>
      <c r="F14" s="110">
        <v>53983.91331001406</v>
      </c>
      <c r="G14" s="110">
        <v>12</v>
      </c>
      <c r="H14" s="110">
        <v>146</v>
      </c>
    </row>
    <row r="15" spans="1:8" ht="12.75">
      <c r="A15" s="113">
        <v>1991</v>
      </c>
      <c r="B15" s="115">
        <v>16308</v>
      </c>
      <c r="C15" s="115">
        <v>1821</v>
      </c>
      <c r="D15" s="115">
        <v>29693</v>
      </c>
      <c r="E15" s="119">
        <v>70.1080619763682</v>
      </c>
      <c r="F15" s="115">
        <v>20817.186842643012</v>
      </c>
      <c r="G15" s="115">
        <v>56</v>
      </c>
      <c r="H15" s="110">
        <v>397</v>
      </c>
    </row>
    <row r="16" spans="1:8" ht="12.75">
      <c r="A16" s="113">
        <v>1992</v>
      </c>
      <c r="B16" s="115">
        <v>30210</v>
      </c>
      <c r="C16" s="115">
        <v>2220</v>
      </c>
      <c r="D16" s="115">
        <v>67077</v>
      </c>
      <c r="E16" s="119">
        <v>74.26105561766015</v>
      </c>
      <c r="F16" s="115">
        <v>49812.088276657894</v>
      </c>
      <c r="G16" s="115">
        <v>56</v>
      </c>
      <c r="H16" s="110">
        <v>944</v>
      </c>
    </row>
    <row r="17" spans="1:8" ht="12.75">
      <c r="A17" s="113">
        <v>1993</v>
      </c>
      <c r="B17" s="115">
        <v>32010</v>
      </c>
      <c r="C17" s="115">
        <v>2096.7197750702903</v>
      </c>
      <c r="D17" s="115">
        <v>67116</v>
      </c>
      <c r="E17" s="119">
        <v>72.84266705131442</v>
      </c>
      <c r="F17" s="115">
        <v>48889.08441816018</v>
      </c>
      <c r="G17" s="115">
        <v>76</v>
      </c>
      <c r="H17" s="110">
        <v>1385</v>
      </c>
    </row>
    <row r="18" spans="1:8" ht="12.75">
      <c r="A18" s="113">
        <v>1994</v>
      </c>
      <c r="B18" s="115">
        <v>35060</v>
      </c>
      <c r="C18" s="115">
        <v>2019.7946377638334</v>
      </c>
      <c r="D18" s="115">
        <v>70814</v>
      </c>
      <c r="E18" s="119">
        <v>76.33454737778419</v>
      </c>
      <c r="F18" s="115">
        <v>54055.546380104104</v>
      </c>
      <c r="G18" s="115">
        <v>95</v>
      </c>
      <c r="H18" s="110">
        <v>643</v>
      </c>
    </row>
    <row r="19" spans="1:8" ht="12.75">
      <c r="A19" s="113">
        <v>1995</v>
      </c>
      <c r="B19" s="115">
        <v>38810</v>
      </c>
      <c r="C19" s="115">
        <v>1957.433651120845</v>
      </c>
      <c r="D19" s="115">
        <v>75968</v>
      </c>
      <c r="E19" s="119">
        <v>82.29057733222747</v>
      </c>
      <c r="F19" s="115">
        <v>62514.50578774656</v>
      </c>
      <c r="G19" s="115">
        <v>99</v>
      </c>
      <c r="H19" s="110">
        <v>365</v>
      </c>
    </row>
    <row r="20" spans="1:8" ht="12.75">
      <c r="A20" s="113">
        <v>1996</v>
      </c>
      <c r="B20" s="115">
        <v>36295</v>
      </c>
      <c r="C20" s="115">
        <v>1970.7673233227717</v>
      </c>
      <c r="D20" s="115">
        <v>71529</v>
      </c>
      <c r="E20" s="119">
        <v>78.528241558785</v>
      </c>
      <c r="F20" s="115">
        <v>56170.465904583325</v>
      </c>
      <c r="G20" s="115">
        <v>138</v>
      </c>
      <c r="H20" s="110">
        <v>404</v>
      </c>
    </row>
    <row r="21" spans="1:8" ht="12.75">
      <c r="A21" s="113">
        <v>1997</v>
      </c>
      <c r="B21" s="115">
        <v>27113</v>
      </c>
      <c r="C21" s="115">
        <v>2871.3901080662413</v>
      </c>
      <c r="D21" s="115">
        <v>77852</v>
      </c>
      <c r="E21" s="119">
        <v>84.48427151322828</v>
      </c>
      <c r="F21" s="115">
        <v>65772.69505847846</v>
      </c>
      <c r="G21" s="115">
        <v>190</v>
      </c>
      <c r="H21" s="110">
        <v>558</v>
      </c>
    </row>
    <row r="22" spans="1:8" ht="12.75">
      <c r="A22" s="113">
        <v>1998</v>
      </c>
      <c r="B22" s="115">
        <v>29194</v>
      </c>
      <c r="C22" s="115">
        <v>2061</v>
      </c>
      <c r="D22" s="115">
        <v>60182</v>
      </c>
      <c r="E22" s="119">
        <v>88.80554854374768</v>
      </c>
      <c r="F22" s="115">
        <v>53448.00644284976</v>
      </c>
      <c r="G22" s="115">
        <v>224</v>
      </c>
      <c r="H22" s="110">
        <v>482</v>
      </c>
    </row>
    <row r="23" spans="1:8" ht="12.75">
      <c r="A23" s="113">
        <v>1999</v>
      </c>
      <c r="B23" s="115">
        <v>30977</v>
      </c>
      <c r="C23" s="115">
        <f>D23/B23*1000</f>
        <v>1994.060109113213</v>
      </c>
      <c r="D23" s="115">
        <v>61770</v>
      </c>
      <c r="E23" s="119">
        <v>92.74217782746145</v>
      </c>
      <c r="F23" s="115">
        <f>D23*E23/100</f>
        <v>57286.84324402293</v>
      </c>
      <c r="G23" s="115">
        <v>295</v>
      </c>
      <c r="H23" s="110">
        <v>319</v>
      </c>
    </row>
    <row r="24" spans="1:8" ht="12.75">
      <c r="A24" s="113">
        <v>2000</v>
      </c>
      <c r="B24" s="115">
        <v>32309</v>
      </c>
      <c r="C24" s="115">
        <v>1942.4618527345322</v>
      </c>
      <c r="D24" s="115">
        <v>62759</v>
      </c>
      <c r="E24" s="119">
        <v>95.57</v>
      </c>
      <c r="F24" s="115">
        <v>59978.7763</v>
      </c>
      <c r="G24" s="115">
        <v>288.053</v>
      </c>
      <c r="H24" s="110">
        <v>400.858</v>
      </c>
    </row>
    <row r="25" spans="1:8" ht="13.5" thickBot="1">
      <c r="A25" s="73">
        <v>2001</v>
      </c>
      <c r="B25" s="121">
        <v>30384</v>
      </c>
      <c r="C25" s="121">
        <f>D25/B25*1000</f>
        <v>3607.326224328594</v>
      </c>
      <c r="D25" s="121">
        <v>109605</v>
      </c>
      <c r="E25" s="122">
        <v>98.36</v>
      </c>
      <c r="F25" s="121">
        <f>D25*E25/100</f>
        <v>107807.478</v>
      </c>
      <c r="G25" s="121">
        <v>487.186</v>
      </c>
      <c r="H25" s="123">
        <v>494.51</v>
      </c>
    </row>
    <row r="29" spans="1:5" ht="12.75">
      <c r="A29" s="124"/>
      <c r="E29" s="141"/>
    </row>
    <row r="30" spans="1:9" s="142" customFormat="1" ht="12.75">
      <c r="A30" s="64"/>
      <c r="B30" s="64"/>
      <c r="C30" s="64"/>
      <c r="D30" s="64"/>
      <c r="E30" s="64"/>
      <c r="F30" s="64"/>
      <c r="G30" s="64"/>
      <c r="H30" s="64"/>
      <c r="I30" s="64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111">
    <pageSetUpPr fitToPage="1"/>
  </sheetPr>
  <dimension ref="A1:H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314" customWidth="1"/>
    <col min="2" max="7" width="15.7109375" style="314" customWidth="1"/>
    <col min="8" max="16384" width="11.421875" style="314" customWidth="1"/>
  </cols>
  <sheetData>
    <row r="1" spans="1:7" s="312" customFormat="1" ht="18">
      <c r="A1" s="321" t="s">
        <v>0</v>
      </c>
      <c r="B1" s="321"/>
      <c r="C1" s="321"/>
      <c r="D1" s="321"/>
      <c r="E1" s="321"/>
      <c r="F1" s="321"/>
      <c r="G1" s="321"/>
    </row>
    <row r="2" spans="1:7" s="313" customFormat="1" ht="15">
      <c r="A2" s="1"/>
      <c r="B2" s="78"/>
      <c r="C2" s="78"/>
      <c r="D2" s="78"/>
      <c r="E2" s="78"/>
      <c r="F2" s="78"/>
      <c r="G2" s="78"/>
    </row>
    <row r="3" spans="1:7" s="313" customFormat="1" ht="15">
      <c r="A3" s="320" t="s">
        <v>358</v>
      </c>
      <c r="B3" s="320"/>
      <c r="C3" s="320"/>
      <c r="D3" s="320"/>
      <c r="E3" s="320"/>
      <c r="F3" s="320"/>
      <c r="G3" s="320"/>
    </row>
    <row r="4" spans="1:7" s="313" customFormat="1" ht="15">
      <c r="A4" s="283"/>
      <c r="B4" s="283"/>
      <c r="C4" s="283"/>
      <c r="D4" s="283"/>
      <c r="E4" s="283"/>
      <c r="F4" s="283"/>
      <c r="G4" s="284"/>
    </row>
    <row r="5" spans="1:7" ht="12.75">
      <c r="A5" s="310" t="s">
        <v>230</v>
      </c>
      <c r="B5" s="66" t="s">
        <v>291</v>
      </c>
      <c r="C5" s="66" t="s">
        <v>291</v>
      </c>
      <c r="D5" s="66" t="s">
        <v>291</v>
      </c>
      <c r="E5" s="66" t="s">
        <v>292</v>
      </c>
      <c r="F5" s="311"/>
      <c r="G5" s="311"/>
    </row>
    <row r="6" spans="1:7" ht="12.75">
      <c r="A6" s="67" t="s">
        <v>232</v>
      </c>
      <c r="B6" s="68" t="s">
        <v>293</v>
      </c>
      <c r="C6" s="68" t="s">
        <v>294</v>
      </c>
      <c r="D6" s="68" t="s">
        <v>294</v>
      </c>
      <c r="E6" s="68" t="s">
        <v>295</v>
      </c>
      <c r="F6" s="68" t="s">
        <v>296</v>
      </c>
      <c r="G6" s="68" t="s">
        <v>297</v>
      </c>
    </row>
    <row r="7" spans="1:7" ht="13.5" thickBot="1">
      <c r="A7" s="86"/>
      <c r="B7" s="87" t="s">
        <v>298</v>
      </c>
      <c r="C7" s="87" t="s">
        <v>299</v>
      </c>
      <c r="D7" s="129" t="s">
        <v>300</v>
      </c>
      <c r="E7" s="87" t="s">
        <v>301</v>
      </c>
      <c r="F7" s="285"/>
      <c r="G7" s="285"/>
    </row>
    <row r="8" spans="1:8" ht="12.75">
      <c r="A8" s="88" t="s">
        <v>234</v>
      </c>
      <c r="B8" s="132">
        <v>1198</v>
      </c>
      <c r="C8" s="132">
        <v>314</v>
      </c>
      <c r="D8" s="90">
        <v>39</v>
      </c>
      <c r="E8" s="61">
        <v>171</v>
      </c>
      <c r="F8" s="90">
        <v>285</v>
      </c>
      <c r="G8" s="90">
        <v>212</v>
      </c>
      <c r="H8" s="315"/>
    </row>
    <row r="9" spans="1:8" ht="12.75">
      <c r="A9" s="92" t="s">
        <v>235</v>
      </c>
      <c r="B9" s="61">
        <v>1220</v>
      </c>
      <c r="C9" s="61">
        <v>91</v>
      </c>
      <c r="D9" s="61" t="s">
        <v>20</v>
      </c>
      <c r="E9" s="61">
        <v>1430</v>
      </c>
      <c r="F9" s="61">
        <v>422</v>
      </c>
      <c r="G9" s="61">
        <v>55</v>
      </c>
      <c r="H9" s="315"/>
    </row>
    <row r="10" spans="1:8" ht="12.75">
      <c r="A10" s="92" t="s">
        <v>236</v>
      </c>
      <c r="B10" s="61">
        <v>877</v>
      </c>
      <c r="C10" s="61">
        <v>416</v>
      </c>
      <c r="D10" s="61" t="s">
        <v>20</v>
      </c>
      <c r="E10" s="61">
        <v>241</v>
      </c>
      <c r="F10" s="61">
        <v>263</v>
      </c>
      <c r="G10" s="61">
        <v>125</v>
      </c>
      <c r="H10" s="315"/>
    </row>
    <row r="11" spans="1:8" ht="12.75">
      <c r="A11" s="92" t="s">
        <v>237</v>
      </c>
      <c r="B11" s="137">
        <v>877</v>
      </c>
      <c r="C11" s="137">
        <v>737</v>
      </c>
      <c r="D11" s="61">
        <v>61</v>
      </c>
      <c r="E11" s="61">
        <v>437</v>
      </c>
      <c r="F11" s="61">
        <v>574</v>
      </c>
      <c r="G11" s="61" t="s">
        <v>20</v>
      </c>
      <c r="H11" s="315"/>
    </row>
    <row r="12" spans="1:8" ht="12.75">
      <c r="A12" s="93" t="s">
        <v>238</v>
      </c>
      <c r="B12" s="60">
        <v>4172</v>
      </c>
      <c r="C12" s="60">
        <v>1558</v>
      </c>
      <c r="D12" s="60">
        <v>100</v>
      </c>
      <c r="E12" s="60">
        <v>2279</v>
      </c>
      <c r="F12" s="60">
        <v>1544</v>
      </c>
      <c r="G12" s="60">
        <v>392</v>
      </c>
      <c r="H12" s="315"/>
    </row>
    <row r="13" spans="1:8" ht="12.75">
      <c r="A13" s="92"/>
      <c r="B13" s="61"/>
      <c r="C13" s="61"/>
      <c r="D13" s="61"/>
      <c r="E13" s="61"/>
      <c r="F13" s="61"/>
      <c r="G13" s="61"/>
      <c r="H13" s="315"/>
    </row>
    <row r="14" spans="1:8" ht="12.75">
      <c r="A14" s="93" t="s">
        <v>239</v>
      </c>
      <c r="B14" s="135">
        <v>472</v>
      </c>
      <c r="C14" s="135">
        <v>123</v>
      </c>
      <c r="D14" s="60">
        <v>10</v>
      </c>
      <c r="E14" s="60">
        <v>240</v>
      </c>
      <c r="F14" s="60">
        <v>166</v>
      </c>
      <c r="G14" s="60" t="s">
        <v>20</v>
      </c>
      <c r="H14" s="315"/>
    </row>
    <row r="15" spans="1:8" ht="12.75">
      <c r="A15" s="92"/>
      <c r="B15" s="61"/>
      <c r="C15" s="61"/>
      <c r="D15" s="61"/>
      <c r="E15" s="61"/>
      <c r="F15" s="61"/>
      <c r="G15" s="61"/>
      <c r="H15" s="315"/>
    </row>
    <row r="16" spans="1:8" ht="12.75">
      <c r="A16" s="93" t="s">
        <v>240</v>
      </c>
      <c r="B16" s="135">
        <v>206</v>
      </c>
      <c r="C16" s="135">
        <v>228</v>
      </c>
      <c r="D16" s="60">
        <v>44</v>
      </c>
      <c r="E16" s="60">
        <v>128</v>
      </c>
      <c r="F16" s="60">
        <v>134</v>
      </c>
      <c r="G16" s="60" t="s">
        <v>20</v>
      </c>
      <c r="H16" s="315"/>
    </row>
    <row r="17" spans="1:8" ht="12.75">
      <c r="A17" s="92"/>
      <c r="B17" s="61"/>
      <c r="C17" s="61"/>
      <c r="D17" s="61"/>
      <c r="E17" s="61"/>
      <c r="F17" s="61"/>
      <c r="G17" s="61"/>
      <c r="H17" s="315"/>
    </row>
    <row r="18" spans="1:8" ht="12.75">
      <c r="A18" s="92" t="s">
        <v>241</v>
      </c>
      <c r="B18" s="137">
        <v>307</v>
      </c>
      <c r="C18" s="137">
        <v>118</v>
      </c>
      <c r="D18" s="61">
        <v>16</v>
      </c>
      <c r="E18" s="61">
        <v>166</v>
      </c>
      <c r="F18" s="61">
        <v>419</v>
      </c>
      <c r="G18" s="61">
        <v>60</v>
      </c>
      <c r="H18" s="315"/>
    </row>
    <row r="19" spans="1:8" ht="12.75">
      <c r="A19" s="92" t="s">
        <v>242</v>
      </c>
      <c r="B19" s="137">
        <v>199</v>
      </c>
      <c r="C19" s="137">
        <v>132</v>
      </c>
      <c r="D19" s="61">
        <v>12</v>
      </c>
      <c r="E19" s="61">
        <v>132</v>
      </c>
      <c r="F19" s="61">
        <v>99</v>
      </c>
      <c r="G19" s="61" t="s">
        <v>20</v>
      </c>
      <c r="H19" s="315"/>
    </row>
    <row r="20" spans="1:8" ht="12.75">
      <c r="A20" s="92" t="s">
        <v>243</v>
      </c>
      <c r="B20" s="137">
        <v>346</v>
      </c>
      <c r="C20" s="137">
        <v>447</v>
      </c>
      <c r="D20" s="61">
        <v>15</v>
      </c>
      <c r="E20" s="61">
        <v>275</v>
      </c>
      <c r="F20" s="61">
        <v>197</v>
      </c>
      <c r="G20" s="61" t="s">
        <v>20</v>
      </c>
      <c r="H20" s="315"/>
    </row>
    <row r="21" spans="1:8" ht="12.75">
      <c r="A21" s="93" t="s">
        <v>340</v>
      </c>
      <c r="B21" s="60">
        <v>852</v>
      </c>
      <c r="C21" s="60">
        <v>697</v>
      </c>
      <c r="D21" s="60">
        <v>43</v>
      </c>
      <c r="E21" s="60">
        <v>573</v>
      </c>
      <c r="F21" s="60">
        <v>715</v>
      </c>
      <c r="G21" s="60">
        <v>60</v>
      </c>
      <c r="H21" s="315"/>
    </row>
    <row r="22" spans="1:8" ht="12.75">
      <c r="A22" s="92"/>
      <c r="B22" s="61"/>
      <c r="C22" s="61"/>
      <c r="D22" s="61"/>
      <c r="E22" s="61"/>
      <c r="F22" s="61"/>
      <c r="G22" s="61"/>
      <c r="H22" s="315"/>
    </row>
    <row r="23" spans="1:8" ht="12.75">
      <c r="A23" s="93" t="s">
        <v>244</v>
      </c>
      <c r="B23" s="135">
        <v>4704</v>
      </c>
      <c r="C23" s="135">
        <v>3583</v>
      </c>
      <c r="D23" s="60">
        <v>6565</v>
      </c>
      <c r="E23" s="60">
        <v>456</v>
      </c>
      <c r="F23" s="60">
        <v>1326</v>
      </c>
      <c r="G23" s="60">
        <v>2682</v>
      </c>
      <c r="H23" s="315"/>
    </row>
    <row r="24" spans="1:8" ht="12.75">
      <c r="A24" s="92"/>
      <c r="B24" s="61"/>
      <c r="C24" s="61"/>
      <c r="D24" s="61"/>
      <c r="E24" s="61"/>
      <c r="F24" s="61"/>
      <c r="G24" s="61"/>
      <c r="H24" s="315"/>
    </row>
    <row r="25" spans="1:8" ht="12.75">
      <c r="A25" s="93" t="s">
        <v>245</v>
      </c>
      <c r="B25" s="135">
        <v>1123</v>
      </c>
      <c r="C25" s="135">
        <v>1013</v>
      </c>
      <c r="D25" s="60">
        <v>3332</v>
      </c>
      <c r="E25" s="60">
        <v>476</v>
      </c>
      <c r="F25" s="60">
        <v>4081</v>
      </c>
      <c r="G25" s="60">
        <v>73</v>
      </c>
      <c r="H25" s="315"/>
    </row>
    <row r="26" spans="1:8" ht="12.75">
      <c r="A26" s="92"/>
      <c r="B26" s="61"/>
      <c r="C26" s="61"/>
      <c r="D26" s="61"/>
      <c r="E26" s="61"/>
      <c r="F26" s="61"/>
      <c r="G26" s="61"/>
      <c r="H26" s="315"/>
    </row>
    <row r="27" spans="1:8" ht="12.75">
      <c r="A27" s="92" t="s">
        <v>246</v>
      </c>
      <c r="B27" s="137">
        <v>86</v>
      </c>
      <c r="C27" s="137">
        <v>135</v>
      </c>
      <c r="D27" s="61">
        <v>6</v>
      </c>
      <c r="E27" s="61">
        <v>129</v>
      </c>
      <c r="F27" s="61">
        <v>675</v>
      </c>
      <c r="G27" s="61">
        <v>216</v>
      </c>
      <c r="H27" s="315"/>
    </row>
    <row r="28" spans="1:8" ht="12.75">
      <c r="A28" s="92" t="s">
        <v>247</v>
      </c>
      <c r="B28" s="137">
        <v>37</v>
      </c>
      <c r="C28" s="137">
        <v>28</v>
      </c>
      <c r="D28" s="61">
        <v>5</v>
      </c>
      <c r="E28" s="61">
        <v>6</v>
      </c>
      <c r="F28" s="61">
        <v>50</v>
      </c>
      <c r="G28" s="61">
        <v>538</v>
      </c>
      <c r="H28" s="315"/>
    </row>
    <row r="29" spans="1:8" ht="12.75">
      <c r="A29" s="92" t="s">
        <v>248</v>
      </c>
      <c r="B29" s="137">
        <v>1723</v>
      </c>
      <c r="C29" s="137">
        <v>2842</v>
      </c>
      <c r="D29" s="61">
        <v>721</v>
      </c>
      <c r="E29" s="61">
        <v>821</v>
      </c>
      <c r="F29" s="61">
        <v>902</v>
      </c>
      <c r="G29" s="61">
        <v>327</v>
      </c>
      <c r="H29" s="315"/>
    </row>
    <row r="30" spans="1:8" ht="12.75">
      <c r="A30" s="93" t="s">
        <v>341</v>
      </c>
      <c r="B30" s="60">
        <v>1846</v>
      </c>
      <c r="C30" s="60">
        <v>3005</v>
      </c>
      <c r="D30" s="60">
        <v>732</v>
      </c>
      <c r="E30" s="60">
        <v>956</v>
      </c>
      <c r="F30" s="60">
        <v>1627</v>
      </c>
      <c r="G30" s="60">
        <v>1081</v>
      </c>
      <c r="H30" s="315"/>
    </row>
    <row r="31" spans="1:8" ht="12.75">
      <c r="A31" s="92"/>
      <c r="B31" s="61"/>
      <c r="C31" s="61"/>
      <c r="D31" s="61"/>
      <c r="E31" s="61"/>
      <c r="F31" s="61"/>
      <c r="G31" s="61"/>
      <c r="H31" s="315"/>
    </row>
    <row r="32" spans="1:8" ht="12.75">
      <c r="A32" s="92" t="s">
        <v>249</v>
      </c>
      <c r="B32" s="137">
        <v>2817</v>
      </c>
      <c r="C32" s="137">
        <v>1699</v>
      </c>
      <c r="D32" s="61">
        <v>1125</v>
      </c>
      <c r="E32" s="61">
        <v>896</v>
      </c>
      <c r="F32" s="61">
        <v>1214</v>
      </c>
      <c r="G32" s="61">
        <v>44</v>
      </c>
      <c r="H32" s="315"/>
    </row>
    <row r="33" spans="1:8" ht="12.75">
      <c r="A33" s="92" t="s">
        <v>250</v>
      </c>
      <c r="B33" s="137">
        <v>304</v>
      </c>
      <c r="C33" s="137">
        <v>372</v>
      </c>
      <c r="D33" s="61">
        <v>78</v>
      </c>
      <c r="E33" s="61">
        <v>236</v>
      </c>
      <c r="F33" s="61">
        <v>199</v>
      </c>
      <c r="G33" s="61">
        <v>61</v>
      </c>
      <c r="H33" s="315"/>
    </row>
    <row r="34" spans="1:8" ht="12.75">
      <c r="A34" s="92" t="s">
        <v>251</v>
      </c>
      <c r="B34" s="137">
        <v>535</v>
      </c>
      <c r="C34" s="137">
        <v>1065</v>
      </c>
      <c r="D34" s="61">
        <v>64</v>
      </c>
      <c r="E34" s="61">
        <v>677</v>
      </c>
      <c r="F34" s="61">
        <v>120</v>
      </c>
      <c r="G34" s="61">
        <v>2</v>
      </c>
      <c r="H34" s="315"/>
    </row>
    <row r="35" spans="1:8" ht="12.75">
      <c r="A35" s="92" t="s">
        <v>252</v>
      </c>
      <c r="B35" s="137">
        <v>2134</v>
      </c>
      <c r="C35" s="137">
        <v>2987</v>
      </c>
      <c r="D35" s="61">
        <v>1506</v>
      </c>
      <c r="E35" s="61">
        <v>562</v>
      </c>
      <c r="F35" s="61">
        <v>578</v>
      </c>
      <c r="G35" s="61">
        <v>335</v>
      </c>
      <c r="H35" s="315"/>
    </row>
    <row r="36" spans="1:8" ht="12.75">
      <c r="A36" s="93" t="s">
        <v>253</v>
      </c>
      <c r="B36" s="60">
        <v>5790</v>
      </c>
      <c r="C36" s="60">
        <v>6123</v>
      </c>
      <c r="D36" s="60">
        <v>2773</v>
      </c>
      <c r="E36" s="60">
        <v>2371</v>
      </c>
      <c r="F36" s="60">
        <v>2111</v>
      </c>
      <c r="G36" s="60">
        <v>442</v>
      </c>
      <c r="H36" s="315"/>
    </row>
    <row r="37" spans="1:8" ht="12.75">
      <c r="A37" s="92"/>
      <c r="B37" s="61"/>
      <c r="C37" s="61"/>
      <c r="D37" s="61"/>
      <c r="E37" s="61"/>
      <c r="F37" s="61"/>
      <c r="G37" s="61"/>
      <c r="H37" s="315"/>
    </row>
    <row r="38" spans="1:8" ht="12.75">
      <c r="A38" s="93" t="s">
        <v>254</v>
      </c>
      <c r="B38" s="135">
        <v>1248</v>
      </c>
      <c r="C38" s="135">
        <v>3857</v>
      </c>
      <c r="D38" s="60">
        <v>732</v>
      </c>
      <c r="E38" s="60">
        <v>1190</v>
      </c>
      <c r="F38" s="60">
        <v>445</v>
      </c>
      <c r="G38" s="60">
        <v>18</v>
      </c>
      <c r="H38" s="315"/>
    </row>
    <row r="39" spans="1:8" ht="12.75">
      <c r="A39" s="92"/>
      <c r="B39" s="61"/>
      <c r="C39" s="61"/>
      <c r="D39" s="61"/>
      <c r="E39" s="61"/>
      <c r="F39" s="61"/>
      <c r="G39" s="61"/>
      <c r="H39" s="315"/>
    </row>
    <row r="40" spans="1:8" ht="12.75">
      <c r="A40" s="92" t="s">
        <v>255</v>
      </c>
      <c r="B40" s="137">
        <v>127</v>
      </c>
      <c r="C40" s="137">
        <v>582</v>
      </c>
      <c r="D40" s="61">
        <v>4</v>
      </c>
      <c r="E40" s="61">
        <v>93</v>
      </c>
      <c r="F40" s="61">
        <v>97</v>
      </c>
      <c r="G40" s="61" t="s">
        <v>20</v>
      </c>
      <c r="H40" s="315"/>
    </row>
    <row r="41" spans="1:8" ht="12.75">
      <c r="A41" s="92" t="s">
        <v>256</v>
      </c>
      <c r="B41" s="137">
        <v>901</v>
      </c>
      <c r="C41" s="137">
        <v>78</v>
      </c>
      <c r="D41" s="61">
        <v>16</v>
      </c>
      <c r="E41" s="61">
        <v>196</v>
      </c>
      <c r="F41" s="61">
        <v>56</v>
      </c>
      <c r="G41" s="61" t="s">
        <v>20</v>
      </c>
      <c r="H41" s="315"/>
    </row>
    <row r="42" spans="1:8" ht="12.75">
      <c r="A42" s="92" t="s">
        <v>257</v>
      </c>
      <c r="B42" s="137">
        <v>872</v>
      </c>
      <c r="C42" s="137">
        <v>520</v>
      </c>
      <c r="D42" s="61">
        <v>32</v>
      </c>
      <c r="E42" s="61">
        <v>838</v>
      </c>
      <c r="F42" s="61">
        <v>64</v>
      </c>
      <c r="G42" s="61">
        <v>334</v>
      </c>
      <c r="H42" s="315"/>
    </row>
    <row r="43" spans="1:8" ht="12.75">
      <c r="A43" s="92" t="s">
        <v>258</v>
      </c>
      <c r="B43" s="137">
        <v>32</v>
      </c>
      <c r="C43" s="137">
        <v>85</v>
      </c>
      <c r="D43" s="61" t="s">
        <v>20</v>
      </c>
      <c r="E43" s="61">
        <v>90</v>
      </c>
      <c r="F43" s="61">
        <v>4</v>
      </c>
      <c r="G43" s="61" t="s">
        <v>20</v>
      </c>
      <c r="H43" s="315"/>
    </row>
    <row r="44" spans="1:8" ht="12.75">
      <c r="A44" s="92" t="s">
        <v>259</v>
      </c>
      <c r="B44" s="137">
        <v>161</v>
      </c>
      <c r="C44" s="137">
        <v>134</v>
      </c>
      <c r="D44" s="61" t="s">
        <v>20</v>
      </c>
      <c r="E44" s="61">
        <v>48</v>
      </c>
      <c r="F44" s="61">
        <v>44</v>
      </c>
      <c r="G44" s="61" t="s">
        <v>20</v>
      </c>
      <c r="H44" s="315"/>
    </row>
    <row r="45" spans="1:8" ht="12.75">
      <c r="A45" s="92" t="s">
        <v>260</v>
      </c>
      <c r="B45" s="137">
        <v>352</v>
      </c>
      <c r="C45" s="137">
        <v>497</v>
      </c>
      <c r="D45" s="61">
        <v>2</v>
      </c>
      <c r="E45" s="61">
        <v>2564</v>
      </c>
      <c r="F45" s="61">
        <v>36</v>
      </c>
      <c r="G45" s="61">
        <v>374</v>
      </c>
      <c r="H45" s="315"/>
    </row>
    <row r="46" spans="1:8" ht="12.75">
      <c r="A46" s="92" t="s">
        <v>261</v>
      </c>
      <c r="B46" s="137">
        <v>144</v>
      </c>
      <c r="C46" s="137">
        <v>67</v>
      </c>
      <c r="D46" s="61">
        <v>4</v>
      </c>
      <c r="E46" s="61">
        <v>59</v>
      </c>
      <c r="F46" s="61">
        <v>124</v>
      </c>
      <c r="G46" s="61" t="s">
        <v>20</v>
      </c>
      <c r="H46" s="315"/>
    </row>
    <row r="47" spans="1:8" ht="12.75">
      <c r="A47" s="92" t="s">
        <v>262</v>
      </c>
      <c r="B47" s="137">
        <v>174</v>
      </c>
      <c r="C47" s="137">
        <v>150</v>
      </c>
      <c r="D47" s="61">
        <v>50</v>
      </c>
      <c r="E47" s="61">
        <v>2265</v>
      </c>
      <c r="F47" s="61">
        <v>1360</v>
      </c>
      <c r="G47" s="61" t="s">
        <v>20</v>
      </c>
      <c r="H47" s="315"/>
    </row>
    <row r="48" spans="1:8" ht="12.75">
      <c r="A48" s="92" t="s">
        <v>263</v>
      </c>
      <c r="B48" s="137">
        <v>336</v>
      </c>
      <c r="C48" s="137">
        <v>263</v>
      </c>
      <c r="D48" s="61">
        <v>32</v>
      </c>
      <c r="E48" s="61">
        <v>261</v>
      </c>
      <c r="F48" s="61">
        <v>80</v>
      </c>
      <c r="G48" s="61">
        <v>418</v>
      </c>
      <c r="H48" s="315"/>
    </row>
    <row r="49" spans="1:8" ht="12.75">
      <c r="A49" s="93" t="s">
        <v>342</v>
      </c>
      <c r="B49" s="60">
        <v>3099</v>
      </c>
      <c r="C49" s="60">
        <v>2376</v>
      </c>
      <c r="D49" s="60">
        <v>140</v>
      </c>
      <c r="E49" s="60">
        <v>6414</v>
      </c>
      <c r="F49" s="60">
        <v>1865</v>
      </c>
      <c r="G49" s="60">
        <v>1126</v>
      </c>
      <c r="H49" s="315"/>
    </row>
    <row r="50" spans="1:8" ht="12.75">
      <c r="A50" s="92"/>
      <c r="B50" s="61"/>
      <c r="C50" s="61"/>
      <c r="D50" s="61"/>
      <c r="E50" s="61"/>
      <c r="F50" s="61"/>
      <c r="G50" s="61"/>
      <c r="H50" s="315"/>
    </row>
    <row r="51" spans="1:8" ht="12.75">
      <c r="A51" s="93" t="s">
        <v>264</v>
      </c>
      <c r="B51" s="135">
        <v>1893</v>
      </c>
      <c r="C51" s="135">
        <v>2631</v>
      </c>
      <c r="D51" s="60">
        <v>485</v>
      </c>
      <c r="E51" s="60">
        <v>903</v>
      </c>
      <c r="F51" s="60">
        <v>50</v>
      </c>
      <c r="G51" s="60">
        <v>193</v>
      </c>
      <c r="H51" s="315"/>
    </row>
    <row r="52" spans="1:8" ht="12.75">
      <c r="A52" s="92"/>
      <c r="B52" s="61"/>
      <c r="C52" s="61"/>
      <c r="D52" s="61"/>
      <c r="E52" s="61"/>
      <c r="F52" s="61"/>
      <c r="G52" s="61"/>
      <c r="H52" s="315"/>
    </row>
    <row r="53" spans="1:8" ht="12.75">
      <c r="A53" s="92" t="s">
        <v>265</v>
      </c>
      <c r="B53" s="137">
        <v>701</v>
      </c>
      <c r="C53" s="137">
        <v>2000</v>
      </c>
      <c r="D53" s="61">
        <v>90</v>
      </c>
      <c r="E53" s="61">
        <v>6911</v>
      </c>
      <c r="F53" s="61">
        <v>1163</v>
      </c>
      <c r="G53" s="61">
        <v>2524</v>
      </c>
      <c r="H53" s="315"/>
    </row>
    <row r="54" spans="1:8" ht="12.75">
      <c r="A54" s="92" t="s">
        <v>266</v>
      </c>
      <c r="B54" s="137">
        <v>456</v>
      </c>
      <c r="C54" s="137">
        <v>12171</v>
      </c>
      <c r="D54" s="61">
        <v>157</v>
      </c>
      <c r="E54" s="61">
        <v>1627</v>
      </c>
      <c r="F54" s="61">
        <v>82</v>
      </c>
      <c r="G54" s="61" t="s">
        <v>20</v>
      </c>
      <c r="H54" s="315"/>
    </row>
    <row r="55" spans="1:8" ht="12.75">
      <c r="A55" s="92" t="s">
        <v>267</v>
      </c>
      <c r="B55" s="137">
        <v>157</v>
      </c>
      <c r="C55" s="137">
        <v>1018</v>
      </c>
      <c r="D55" s="61">
        <v>2</v>
      </c>
      <c r="E55" s="61">
        <v>9039</v>
      </c>
      <c r="F55" s="61">
        <v>101</v>
      </c>
      <c r="G55" s="61">
        <v>191</v>
      </c>
      <c r="H55" s="315"/>
    </row>
    <row r="56" spans="1:8" ht="12.75">
      <c r="A56" s="92" t="s">
        <v>268</v>
      </c>
      <c r="B56" s="137">
        <v>370</v>
      </c>
      <c r="C56" s="137">
        <v>292</v>
      </c>
      <c r="D56" s="61">
        <v>3</v>
      </c>
      <c r="E56" s="61">
        <v>142</v>
      </c>
      <c r="F56" s="61">
        <v>61</v>
      </c>
      <c r="G56" s="61" t="s">
        <v>20</v>
      </c>
      <c r="H56" s="315"/>
    </row>
    <row r="57" spans="1:8" ht="12.75">
      <c r="A57" s="92" t="s">
        <v>269</v>
      </c>
      <c r="B57" s="137">
        <v>1517</v>
      </c>
      <c r="C57" s="137">
        <v>5540</v>
      </c>
      <c r="D57" s="61">
        <v>352</v>
      </c>
      <c r="E57" s="61">
        <v>1994</v>
      </c>
      <c r="F57" s="61">
        <v>369</v>
      </c>
      <c r="G57" s="61" t="s">
        <v>20</v>
      </c>
      <c r="H57" s="315"/>
    </row>
    <row r="58" spans="1:8" ht="12.75">
      <c r="A58" s="93" t="s">
        <v>270</v>
      </c>
      <c r="B58" s="60">
        <v>3201</v>
      </c>
      <c r="C58" s="60">
        <v>21021</v>
      </c>
      <c r="D58" s="60">
        <v>604</v>
      </c>
      <c r="E58" s="60">
        <v>19713</v>
      </c>
      <c r="F58" s="60">
        <v>1776</v>
      </c>
      <c r="G58" s="60">
        <v>2715</v>
      </c>
      <c r="H58" s="315"/>
    </row>
    <row r="59" spans="1:8" ht="12.75">
      <c r="A59" s="92"/>
      <c r="B59" s="61"/>
      <c r="C59" s="61"/>
      <c r="D59" s="61"/>
      <c r="E59" s="61"/>
      <c r="F59" s="61"/>
      <c r="G59" s="61"/>
      <c r="H59" s="315"/>
    </row>
    <row r="60" spans="1:8" ht="12.75">
      <c r="A60" s="92" t="s">
        <v>271</v>
      </c>
      <c r="B60" s="137">
        <v>1999</v>
      </c>
      <c r="C60" s="137">
        <v>2489</v>
      </c>
      <c r="D60" s="61">
        <v>4508</v>
      </c>
      <c r="E60" s="61">
        <v>904</v>
      </c>
      <c r="F60" s="61">
        <v>582</v>
      </c>
      <c r="G60" s="61">
        <v>449</v>
      </c>
      <c r="H60" s="315"/>
    </row>
    <row r="61" spans="1:8" ht="12.75">
      <c r="A61" s="92" t="s">
        <v>272</v>
      </c>
      <c r="B61" s="137">
        <v>876</v>
      </c>
      <c r="C61" s="137">
        <v>2483</v>
      </c>
      <c r="D61" s="61">
        <v>1707</v>
      </c>
      <c r="E61" s="61">
        <v>411</v>
      </c>
      <c r="F61" s="61">
        <v>710</v>
      </c>
      <c r="G61" s="61" t="s">
        <v>20</v>
      </c>
      <c r="H61" s="315"/>
    </row>
    <row r="62" spans="1:8" ht="12.75">
      <c r="A62" s="92" t="s">
        <v>273</v>
      </c>
      <c r="B62" s="137">
        <v>1541</v>
      </c>
      <c r="C62" s="137">
        <v>4189</v>
      </c>
      <c r="D62" s="61">
        <v>2116</v>
      </c>
      <c r="E62" s="61">
        <v>1867</v>
      </c>
      <c r="F62" s="61">
        <v>271</v>
      </c>
      <c r="G62" s="61">
        <v>147</v>
      </c>
      <c r="H62" s="315"/>
    </row>
    <row r="63" spans="1:8" ht="12.75">
      <c r="A63" s="93" t="s">
        <v>274</v>
      </c>
      <c r="B63" s="60">
        <v>4416</v>
      </c>
      <c r="C63" s="60">
        <v>9161</v>
      </c>
      <c r="D63" s="60">
        <v>8331</v>
      </c>
      <c r="E63" s="60">
        <v>3182</v>
      </c>
      <c r="F63" s="60">
        <v>1563</v>
      </c>
      <c r="G63" s="60">
        <v>596</v>
      </c>
      <c r="H63" s="315"/>
    </row>
    <row r="64" spans="1:8" ht="12.75">
      <c r="A64" s="92"/>
      <c r="B64" s="61"/>
      <c r="C64" s="61"/>
      <c r="D64" s="61"/>
      <c r="E64" s="61"/>
      <c r="F64" s="61"/>
      <c r="G64" s="61"/>
      <c r="H64" s="315"/>
    </row>
    <row r="65" spans="1:8" ht="12.75">
      <c r="A65" s="93" t="s">
        <v>275</v>
      </c>
      <c r="B65" s="135">
        <v>15026</v>
      </c>
      <c r="C65" s="135">
        <v>14603</v>
      </c>
      <c r="D65" s="60">
        <v>13760</v>
      </c>
      <c r="E65" s="60">
        <v>956</v>
      </c>
      <c r="F65" s="60">
        <v>889</v>
      </c>
      <c r="G65" s="60">
        <v>537</v>
      </c>
      <c r="H65" s="315"/>
    </row>
    <row r="66" spans="1:8" ht="12.75">
      <c r="A66" s="92"/>
      <c r="B66" s="61"/>
      <c r="C66" s="61"/>
      <c r="D66" s="61"/>
      <c r="E66" s="61"/>
      <c r="F66" s="61"/>
      <c r="G66" s="61"/>
      <c r="H66" s="315"/>
    </row>
    <row r="67" spans="1:8" ht="12.75">
      <c r="A67" s="92" t="s">
        <v>276</v>
      </c>
      <c r="B67" s="137">
        <v>2823</v>
      </c>
      <c r="C67" s="137">
        <v>22095</v>
      </c>
      <c r="D67" s="61">
        <v>90</v>
      </c>
      <c r="E67" s="61">
        <v>1847</v>
      </c>
      <c r="F67" s="61">
        <v>1240</v>
      </c>
      <c r="G67" s="61">
        <v>330</v>
      </c>
      <c r="H67" s="315"/>
    </row>
    <row r="68" spans="1:8" ht="12.75">
      <c r="A68" s="92" t="s">
        <v>277</v>
      </c>
      <c r="B68" s="137">
        <v>1727</v>
      </c>
      <c r="C68" s="137">
        <v>4878</v>
      </c>
      <c r="D68" s="61">
        <v>50</v>
      </c>
      <c r="E68" s="61">
        <v>385</v>
      </c>
      <c r="F68" s="61">
        <v>270</v>
      </c>
      <c r="G68" s="61" t="s">
        <v>20</v>
      </c>
      <c r="H68" s="315"/>
    </row>
    <row r="69" spans="1:8" ht="12.75">
      <c r="A69" s="93" t="s">
        <v>278</v>
      </c>
      <c r="B69" s="96">
        <v>4550</v>
      </c>
      <c r="C69" s="96">
        <v>26973</v>
      </c>
      <c r="D69" s="96">
        <v>140</v>
      </c>
      <c r="E69" s="96">
        <v>2232</v>
      </c>
      <c r="F69" s="96">
        <v>1510</v>
      </c>
      <c r="G69" s="96">
        <v>330</v>
      </c>
      <c r="H69" s="315"/>
    </row>
    <row r="70" spans="1:8" ht="12.75">
      <c r="A70" s="92"/>
      <c r="B70" s="61"/>
      <c r="C70" s="61"/>
      <c r="D70" s="61"/>
      <c r="E70" s="61"/>
      <c r="F70" s="61"/>
      <c r="G70" s="61"/>
      <c r="H70" s="315"/>
    </row>
    <row r="71" spans="1:8" ht="12.75">
      <c r="A71" s="92" t="s">
        <v>279</v>
      </c>
      <c r="B71" s="137">
        <v>6095</v>
      </c>
      <c r="C71" s="137">
        <v>35273</v>
      </c>
      <c r="D71" s="61">
        <v>287</v>
      </c>
      <c r="E71" s="61">
        <v>150</v>
      </c>
      <c r="F71" s="61">
        <v>4755</v>
      </c>
      <c r="G71" s="61">
        <v>190</v>
      </c>
      <c r="H71" s="315"/>
    </row>
    <row r="72" spans="1:8" ht="12.75">
      <c r="A72" s="92" t="s">
        <v>280</v>
      </c>
      <c r="B72" s="137">
        <v>1939</v>
      </c>
      <c r="C72" s="137">
        <v>6829</v>
      </c>
      <c r="D72" s="61">
        <v>2670</v>
      </c>
      <c r="E72" s="61">
        <v>6030</v>
      </c>
      <c r="F72" s="61">
        <v>745</v>
      </c>
      <c r="G72" s="61">
        <v>7</v>
      </c>
      <c r="H72" s="315"/>
    </row>
    <row r="73" spans="1:8" ht="12.75">
      <c r="A73" s="92" t="s">
        <v>281</v>
      </c>
      <c r="B73" s="137">
        <v>1988</v>
      </c>
      <c r="C73" s="137">
        <v>2557</v>
      </c>
      <c r="D73" s="61">
        <v>229</v>
      </c>
      <c r="E73" s="61">
        <v>3839</v>
      </c>
      <c r="F73" s="61">
        <v>977</v>
      </c>
      <c r="G73" s="61">
        <v>221</v>
      </c>
      <c r="H73" s="315"/>
    </row>
    <row r="74" spans="1:8" ht="12.75">
      <c r="A74" s="92" t="s">
        <v>282</v>
      </c>
      <c r="B74" s="137">
        <v>6745</v>
      </c>
      <c r="C74" s="137">
        <v>5220</v>
      </c>
      <c r="D74" s="61">
        <v>900</v>
      </c>
      <c r="E74" s="61">
        <v>3500</v>
      </c>
      <c r="F74" s="61">
        <v>3640</v>
      </c>
      <c r="G74" s="61">
        <v>1195</v>
      </c>
      <c r="H74" s="315"/>
    </row>
    <row r="75" spans="1:8" ht="12.75">
      <c r="A75" s="92" t="s">
        <v>283</v>
      </c>
      <c r="B75" s="137">
        <v>230</v>
      </c>
      <c r="C75" s="137">
        <v>9004</v>
      </c>
      <c r="D75" s="61">
        <v>75</v>
      </c>
      <c r="E75" s="61">
        <v>327</v>
      </c>
      <c r="F75" s="61">
        <v>182</v>
      </c>
      <c r="G75" s="61">
        <v>7</v>
      </c>
      <c r="H75" s="315"/>
    </row>
    <row r="76" spans="1:8" ht="12.75">
      <c r="A76" s="92" t="s">
        <v>284</v>
      </c>
      <c r="B76" s="137">
        <v>2055</v>
      </c>
      <c r="C76" s="137">
        <v>1914</v>
      </c>
      <c r="D76" s="61">
        <v>167</v>
      </c>
      <c r="E76" s="61">
        <v>880</v>
      </c>
      <c r="F76" s="61">
        <v>597</v>
      </c>
      <c r="G76" s="61">
        <v>147</v>
      </c>
      <c r="H76" s="315"/>
    </row>
    <row r="77" spans="1:8" ht="12.75">
      <c r="A77" s="92" t="s">
        <v>285</v>
      </c>
      <c r="B77" s="137">
        <v>1415</v>
      </c>
      <c r="C77" s="137">
        <v>6474</v>
      </c>
      <c r="D77" s="61">
        <v>982</v>
      </c>
      <c r="E77" s="61">
        <v>2037</v>
      </c>
      <c r="F77" s="61">
        <v>3254</v>
      </c>
      <c r="G77" s="61" t="s">
        <v>20</v>
      </c>
      <c r="H77" s="315"/>
    </row>
    <row r="78" spans="1:8" ht="12.75">
      <c r="A78" s="92" t="s">
        <v>286</v>
      </c>
      <c r="B78" s="137">
        <v>1436</v>
      </c>
      <c r="C78" s="137">
        <v>3865</v>
      </c>
      <c r="D78" s="61">
        <v>385</v>
      </c>
      <c r="E78" s="61">
        <v>1492</v>
      </c>
      <c r="F78" s="61">
        <v>281</v>
      </c>
      <c r="G78" s="61">
        <v>1124</v>
      </c>
      <c r="H78" s="315"/>
    </row>
    <row r="79" spans="1:8" ht="12.75">
      <c r="A79" s="93" t="s">
        <v>343</v>
      </c>
      <c r="B79" s="60">
        <v>21903</v>
      </c>
      <c r="C79" s="60">
        <v>71136</v>
      </c>
      <c r="D79" s="60">
        <v>5695</v>
      </c>
      <c r="E79" s="60">
        <v>18255</v>
      </c>
      <c r="F79" s="60">
        <v>14431</v>
      </c>
      <c r="G79" s="60">
        <v>2891</v>
      </c>
      <c r="H79" s="315"/>
    </row>
    <row r="80" spans="1:8" ht="12.75">
      <c r="A80" s="92"/>
      <c r="B80" s="61"/>
      <c r="C80" s="61"/>
      <c r="D80" s="61"/>
      <c r="E80" s="61"/>
      <c r="F80" s="61"/>
      <c r="G80" s="61"/>
      <c r="H80" s="315"/>
    </row>
    <row r="81" spans="1:8" ht="12.75">
      <c r="A81" s="92" t="s">
        <v>287</v>
      </c>
      <c r="B81" s="137">
        <v>279</v>
      </c>
      <c r="C81" s="137">
        <v>2799</v>
      </c>
      <c r="D81" s="61">
        <v>42</v>
      </c>
      <c r="E81" s="61">
        <v>296</v>
      </c>
      <c r="F81" s="61">
        <v>172</v>
      </c>
      <c r="G81" s="61">
        <v>123</v>
      </c>
      <c r="H81" s="315"/>
    </row>
    <row r="82" spans="1:8" ht="12.75">
      <c r="A82" s="92" t="s">
        <v>288</v>
      </c>
      <c r="B82" s="137">
        <v>371</v>
      </c>
      <c r="C82" s="137">
        <v>1548</v>
      </c>
      <c r="D82" s="61">
        <v>64</v>
      </c>
      <c r="E82" s="61">
        <v>407</v>
      </c>
      <c r="F82" s="61">
        <v>168</v>
      </c>
      <c r="G82" s="61">
        <v>72</v>
      </c>
      <c r="H82" s="315"/>
    </row>
    <row r="83" spans="1:8" ht="12.75">
      <c r="A83" s="93" t="s">
        <v>289</v>
      </c>
      <c r="B83" s="96">
        <v>650</v>
      </c>
      <c r="C83" s="96">
        <v>4347</v>
      </c>
      <c r="D83" s="96">
        <v>106</v>
      </c>
      <c r="E83" s="96">
        <v>703</v>
      </c>
      <c r="F83" s="96">
        <v>340</v>
      </c>
      <c r="G83" s="96">
        <v>195</v>
      </c>
      <c r="H83" s="315"/>
    </row>
    <row r="84" spans="1:8" ht="12.75">
      <c r="A84" s="92"/>
      <c r="B84" s="61"/>
      <c r="C84" s="61"/>
      <c r="D84" s="61"/>
      <c r="E84" s="61"/>
      <c r="F84" s="61"/>
      <c r="G84" s="61"/>
      <c r="H84" s="315"/>
    </row>
    <row r="85" spans="1:8" ht="13.5" thickBot="1">
      <c r="A85" s="97" t="s">
        <v>290</v>
      </c>
      <c r="B85" s="98">
        <v>75151</v>
      </c>
      <c r="C85" s="98">
        <v>172435</v>
      </c>
      <c r="D85" s="98">
        <v>43592</v>
      </c>
      <c r="E85" s="98">
        <v>61027</v>
      </c>
      <c r="F85" s="98">
        <v>34573</v>
      </c>
      <c r="G85" s="98">
        <v>13331</v>
      </c>
      <c r="H85" s="315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751">
    <pageSetUpPr fitToPage="1"/>
  </sheetPr>
  <dimension ref="A1:I35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3.7109375" style="64" customWidth="1"/>
    <col min="2" max="4" width="20.7109375" style="64" customWidth="1"/>
    <col min="5" max="16384" width="11.421875" style="64" customWidth="1"/>
  </cols>
  <sheetData>
    <row r="1" spans="1:9" s="77" customFormat="1" ht="18">
      <c r="A1" s="353" t="s">
        <v>0</v>
      </c>
      <c r="B1" s="353"/>
      <c r="C1" s="353"/>
      <c r="D1" s="353"/>
      <c r="E1" s="76"/>
      <c r="F1" s="76"/>
      <c r="G1" s="76"/>
      <c r="H1" s="76"/>
      <c r="I1" s="76"/>
    </row>
    <row r="2" spans="1:4" s="78" customFormat="1" ht="15">
      <c r="A2" s="127"/>
      <c r="B2" s="128"/>
      <c r="C2" s="128"/>
      <c r="D2" s="128"/>
    </row>
    <row r="3" spans="1:4" s="78" customFormat="1" ht="15">
      <c r="A3" s="52" t="s">
        <v>336</v>
      </c>
      <c r="B3" s="79"/>
      <c r="C3" s="79"/>
      <c r="D3" s="79"/>
    </row>
    <row r="4" spans="1:9" s="78" customFormat="1" ht="15">
      <c r="A4" s="52"/>
      <c r="B4" s="79"/>
      <c r="C4" s="79"/>
      <c r="D4" s="79"/>
      <c r="E4" s="128"/>
      <c r="F4" s="128"/>
      <c r="G4" s="128"/>
      <c r="H4" s="128"/>
      <c r="I4" s="128"/>
    </row>
    <row r="5" spans="1:9" ht="12.75">
      <c r="A5" s="310" t="s">
        <v>230</v>
      </c>
      <c r="B5" s="66" t="s">
        <v>2</v>
      </c>
      <c r="C5" s="66" t="s">
        <v>12</v>
      </c>
      <c r="D5" s="66" t="s">
        <v>3</v>
      </c>
      <c r="E5" s="92"/>
      <c r="F5" s="92"/>
      <c r="G5" s="92"/>
      <c r="H5" s="92"/>
      <c r="I5" s="92"/>
    </row>
    <row r="6" spans="1:4" ht="13.5" thickBot="1">
      <c r="A6" s="86" t="s">
        <v>232</v>
      </c>
      <c r="B6" s="87" t="s">
        <v>64</v>
      </c>
      <c r="C6" s="129" t="s">
        <v>65</v>
      </c>
      <c r="D6" s="130" t="s">
        <v>14</v>
      </c>
    </row>
    <row r="7" spans="1:5" ht="12.75">
      <c r="A7" s="131" t="s">
        <v>234</v>
      </c>
      <c r="B7" s="132">
        <v>200</v>
      </c>
      <c r="C7" s="132">
        <v>1000</v>
      </c>
      <c r="D7" s="90">
        <v>200</v>
      </c>
      <c r="E7" s="133"/>
    </row>
    <row r="8" spans="1:5" ht="12.75">
      <c r="A8" s="134" t="s">
        <v>238</v>
      </c>
      <c r="B8" s="135">
        <v>200</v>
      </c>
      <c r="C8" s="135">
        <v>1000</v>
      </c>
      <c r="D8" s="60">
        <v>200</v>
      </c>
      <c r="E8" s="133"/>
    </row>
    <row r="9" spans="1:5" ht="12.75">
      <c r="A9" s="136"/>
      <c r="B9" s="137"/>
      <c r="C9" s="137"/>
      <c r="D9" s="61"/>
      <c r="E9" s="133"/>
    </row>
    <row r="10" spans="1:5" ht="12.75">
      <c r="A10" s="134" t="s">
        <v>244</v>
      </c>
      <c r="B10" s="135">
        <v>260</v>
      </c>
      <c r="C10" s="135">
        <v>1250</v>
      </c>
      <c r="D10" s="60">
        <v>325</v>
      </c>
      <c r="E10" s="133"/>
    </row>
    <row r="11" spans="1:5" ht="12.75">
      <c r="A11" s="136"/>
      <c r="B11" s="137"/>
      <c r="C11" s="137"/>
      <c r="D11" s="61"/>
      <c r="E11" s="133"/>
    </row>
    <row r="12" spans="1:5" ht="12.75">
      <c r="A12" s="134" t="s">
        <v>245</v>
      </c>
      <c r="B12" s="135">
        <v>6400</v>
      </c>
      <c r="C12" s="135">
        <v>8750</v>
      </c>
      <c r="D12" s="60">
        <v>56000</v>
      </c>
      <c r="E12" s="133"/>
    </row>
    <row r="13" spans="1:5" ht="12.75">
      <c r="A13" s="136"/>
      <c r="B13" s="137"/>
      <c r="C13" s="137"/>
      <c r="D13" s="61"/>
      <c r="E13" s="133"/>
    </row>
    <row r="14" spans="1:5" ht="12.75">
      <c r="A14" s="136" t="s">
        <v>249</v>
      </c>
      <c r="B14" s="137">
        <v>100</v>
      </c>
      <c r="C14" s="137">
        <v>1230</v>
      </c>
      <c r="D14" s="61">
        <v>123</v>
      </c>
      <c r="E14" s="133"/>
    </row>
    <row r="15" spans="1:5" ht="12.75">
      <c r="A15" s="136" t="s">
        <v>251</v>
      </c>
      <c r="B15" s="137">
        <v>200</v>
      </c>
      <c r="C15" s="137">
        <v>1750</v>
      </c>
      <c r="D15" s="61">
        <v>350</v>
      </c>
      <c r="E15" s="133"/>
    </row>
    <row r="16" spans="1:5" ht="12.75">
      <c r="A16" s="134" t="s">
        <v>253</v>
      </c>
      <c r="B16" s="135">
        <v>300</v>
      </c>
      <c r="C16" s="135">
        <v>1577</v>
      </c>
      <c r="D16" s="60">
        <v>473</v>
      </c>
      <c r="E16" s="133"/>
    </row>
    <row r="17" spans="1:5" ht="12.75">
      <c r="A17" s="136"/>
      <c r="B17" s="137"/>
      <c r="C17" s="137"/>
      <c r="D17" s="61"/>
      <c r="E17" s="133"/>
    </row>
    <row r="18" spans="1:5" ht="12.75">
      <c r="A18" s="134" t="s">
        <v>254</v>
      </c>
      <c r="B18" s="135">
        <v>1774</v>
      </c>
      <c r="C18" s="135">
        <v>1500</v>
      </c>
      <c r="D18" s="60">
        <v>2661</v>
      </c>
      <c r="E18" s="133"/>
    </row>
    <row r="19" spans="1:5" ht="12.75">
      <c r="A19" s="134"/>
      <c r="B19" s="135"/>
      <c r="C19" s="135"/>
      <c r="D19" s="60"/>
      <c r="E19" s="133"/>
    </row>
    <row r="20" spans="1:4" ht="12.75">
      <c r="A20" s="136" t="s">
        <v>265</v>
      </c>
      <c r="B20" s="137">
        <v>4000</v>
      </c>
      <c r="C20" s="137">
        <f>D20*1000/B20</f>
        <v>2491</v>
      </c>
      <c r="D20" s="61">
        <v>9964</v>
      </c>
    </row>
    <row r="21" spans="1:4" ht="12.75">
      <c r="A21" s="136" t="s">
        <v>267</v>
      </c>
      <c r="B21" s="137">
        <v>15900</v>
      </c>
      <c r="C21" s="137">
        <v>2400</v>
      </c>
      <c r="D21" s="61">
        <v>38160</v>
      </c>
    </row>
    <row r="22" spans="1:4" ht="12.75">
      <c r="A22" s="134" t="s">
        <v>270</v>
      </c>
      <c r="B22" s="135">
        <f>SUM(B20:B21)</f>
        <v>19900</v>
      </c>
      <c r="C22" s="135">
        <f>((C20*B20)+(C21*B21))/B22</f>
        <v>2418.291457286432</v>
      </c>
      <c r="D22" s="60">
        <f>SUM(D20:D21)</f>
        <v>48124</v>
      </c>
    </row>
    <row r="23" spans="1:4" ht="12.75">
      <c r="A23" s="136"/>
      <c r="B23" s="137"/>
      <c r="C23" s="137"/>
      <c r="D23" s="61"/>
    </row>
    <row r="24" spans="1:4" ht="12.75">
      <c r="A24" s="136" t="s">
        <v>273</v>
      </c>
      <c r="B24" s="137">
        <v>800</v>
      </c>
      <c r="C24" s="137">
        <v>750</v>
      </c>
      <c r="D24" s="61">
        <v>600</v>
      </c>
    </row>
    <row r="25" spans="1:4" ht="12.75">
      <c r="A25" s="134" t="s">
        <v>274</v>
      </c>
      <c r="B25" s="135">
        <v>800</v>
      </c>
      <c r="C25" s="135">
        <v>750</v>
      </c>
      <c r="D25" s="60">
        <v>600</v>
      </c>
    </row>
    <row r="26" spans="1:4" ht="12.75">
      <c r="A26" s="136"/>
      <c r="B26" s="137"/>
      <c r="C26" s="137"/>
      <c r="D26" s="61"/>
    </row>
    <row r="27" spans="1:4" ht="12.75">
      <c r="A27" s="134" t="s">
        <v>275</v>
      </c>
      <c r="B27" s="135">
        <v>200</v>
      </c>
      <c r="C27" s="135">
        <v>312</v>
      </c>
      <c r="D27" s="60">
        <v>62</v>
      </c>
    </row>
    <row r="28" spans="1:4" ht="12.75">
      <c r="A28" s="136"/>
      <c r="B28" s="137"/>
      <c r="C28" s="137"/>
      <c r="D28" s="61"/>
    </row>
    <row r="29" spans="1:4" ht="12.75">
      <c r="A29" s="136" t="s">
        <v>282</v>
      </c>
      <c r="B29" s="137">
        <v>500</v>
      </c>
      <c r="C29" s="137">
        <f>1000*D29/B29</f>
        <v>2250</v>
      </c>
      <c r="D29" s="61">
        <v>1125</v>
      </c>
    </row>
    <row r="30" spans="1:4" ht="12.75">
      <c r="A30" s="134" t="s">
        <v>343</v>
      </c>
      <c r="B30" s="135">
        <f>B29</f>
        <v>500</v>
      </c>
      <c r="C30" s="135">
        <f>C29</f>
        <v>2250</v>
      </c>
      <c r="D30" s="60">
        <f>D29</f>
        <v>1125</v>
      </c>
    </row>
    <row r="31" spans="1:4" ht="12.75">
      <c r="A31" s="136"/>
      <c r="B31" s="137"/>
      <c r="C31" s="137"/>
      <c r="D31" s="61"/>
    </row>
    <row r="32" spans="1:4" ht="12.75">
      <c r="A32" s="136" t="s">
        <v>288</v>
      </c>
      <c r="B32" s="137">
        <v>50</v>
      </c>
      <c r="C32" s="137">
        <v>700</v>
      </c>
      <c r="D32" s="61">
        <v>35</v>
      </c>
    </row>
    <row r="33" spans="1:4" ht="12.75">
      <c r="A33" s="134" t="s">
        <v>289</v>
      </c>
      <c r="B33" s="135">
        <v>50</v>
      </c>
      <c r="C33" s="135">
        <v>700</v>
      </c>
      <c r="D33" s="60">
        <v>35</v>
      </c>
    </row>
    <row r="34" spans="1:4" ht="12.75">
      <c r="A34" s="136"/>
      <c r="B34" s="137"/>
      <c r="C34" s="137"/>
      <c r="D34" s="61"/>
    </row>
    <row r="35" spans="1:4" ht="13.5" thickBot="1">
      <c r="A35" s="138" t="s">
        <v>290</v>
      </c>
      <c r="B35" s="126">
        <f>SUM(B8:B12,B16:B18,B22,B25:B27,B30,B33)</f>
        <v>30384</v>
      </c>
      <c r="C35" s="126">
        <f>((C8*B8)+(C10*B10)+(C12*B12)+(C16*B16)+(C18*B18)+(C22*B22)+(C25*B25)+(C27*B27)+(C30*B30)+(C33*B33))/B35</f>
        <v>3607.3426803580833</v>
      </c>
      <c r="D35" s="98">
        <f>SUM(D8:D12,D16:D18,D22,D25:D27,D30,D33)</f>
        <v>109605</v>
      </c>
    </row>
  </sheetData>
  <mergeCells count="1"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  <headerFooter alignWithMargins="0">
    <oddFooter>&amp;C&amp;A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66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26.5</v>
      </c>
      <c r="C9" s="106">
        <v>105.6</v>
      </c>
      <c r="D9" s="105">
        <v>279.9</v>
      </c>
      <c r="E9" s="107">
        <v>63.54500979649731</v>
      </c>
      <c r="F9" s="108">
        <v>165398.53112641687</v>
      </c>
      <c r="G9" s="106" t="s">
        <v>20</v>
      </c>
      <c r="H9" s="106">
        <v>21789</v>
      </c>
    </row>
    <row r="10" spans="1:8" ht="12.75">
      <c r="A10" s="71">
        <v>1986</v>
      </c>
      <c r="B10" s="109">
        <v>25.2</v>
      </c>
      <c r="C10" s="110">
        <v>97.2</v>
      </c>
      <c r="D10" s="109">
        <v>245</v>
      </c>
      <c r="E10" s="111">
        <v>68.74376449941703</v>
      </c>
      <c r="F10" s="112">
        <v>170807.64006587092</v>
      </c>
      <c r="G10" s="110">
        <v>11</v>
      </c>
      <c r="H10" s="110">
        <v>25759</v>
      </c>
    </row>
    <row r="11" spans="1:8" ht="12.75">
      <c r="A11" s="71">
        <v>1987</v>
      </c>
      <c r="B11" s="109">
        <v>26.3</v>
      </c>
      <c r="C11" s="110">
        <v>100.6</v>
      </c>
      <c r="D11" s="109">
        <v>264.7</v>
      </c>
      <c r="E11" s="111">
        <v>74.08676210738885</v>
      </c>
      <c r="F11" s="112">
        <v>189252.7015494092</v>
      </c>
      <c r="G11" s="110">
        <v>291</v>
      </c>
      <c r="H11" s="110">
        <v>28376</v>
      </c>
    </row>
    <row r="12" spans="1:8" ht="12.75">
      <c r="A12" s="71">
        <v>1988</v>
      </c>
      <c r="B12" s="109">
        <v>26.9</v>
      </c>
      <c r="C12" s="110">
        <v>95.7</v>
      </c>
      <c r="D12" s="109">
        <v>257.7</v>
      </c>
      <c r="E12" s="111">
        <v>78.19768490137393</v>
      </c>
      <c r="F12" s="112">
        <v>201513.34847883836</v>
      </c>
      <c r="G12" s="110">
        <v>2601</v>
      </c>
      <c r="H12" s="110">
        <v>23301</v>
      </c>
    </row>
    <row r="13" spans="1:8" ht="12.75">
      <c r="A13" s="71">
        <v>1989</v>
      </c>
      <c r="B13" s="109">
        <v>28.1</v>
      </c>
      <c r="C13" s="110">
        <v>98.7</v>
      </c>
      <c r="D13" s="109">
        <v>277.6</v>
      </c>
      <c r="E13" s="111">
        <v>84.32199824504467</v>
      </c>
      <c r="F13" s="112">
        <v>234077.86712824396</v>
      </c>
      <c r="G13" s="110">
        <v>5221</v>
      </c>
      <c r="H13" s="110">
        <v>19811</v>
      </c>
    </row>
    <row r="14" spans="1:8" ht="12.75">
      <c r="A14" s="71">
        <v>1990</v>
      </c>
      <c r="B14" s="109">
        <v>26.9</v>
      </c>
      <c r="C14" s="110">
        <v>102.78810408921933</v>
      </c>
      <c r="D14" s="109">
        <v>276.5</v>
      </c>
      <c r="E14" s="111">
        <v>83.60078371978412</v>
      </c>
      <c r="F14" s="112">
        <v>231156.16698520308</v>
      </c>
      <c r="G14" s="110">
        <v>7531</v>
      </c>
      <c r="H14" s="110">
        <v>21358</v>
      </c>
    </row>
    <row r="15" spans="1:8" ht="12.75">
      <c r="A15" s="71">
        <v>1991</v>
      </c>
      <c r="B15" s="109">
        <v>26.5</v>
      </c>
      <c r="C15" s="110">
        <v>98.41509433962264</v>
      </c>
      <c r="D15" s="109">
        <v>260.8</v>
      </c>
      <c r="E15" s="111">
        <v>108.20020915221234</v>
      </c>
      <c r="F15" s="112">
        <v>282187.2032502734</v>
      </c>
      <c r="G15" s="110">
        <v>13945</v>
      </c>
      <c r="H15" s="110">
        <v>20485</v>
      </c>
    </row>
    <row r="16" spans="1:8" ht="12.75">
      <c r="A16" s="71">
        <v>1992</v>
      </c>
      <c r="B16" s="109">
        <v>26</v>
      </c>
      <c r="C16" s="110">
        <v>98.53573078700138</v>
      </c>
      <c r="D16" s="109">
        <v>255.9</v>
      </c>
      <c r="E16" s="111">
        <v>105.57979637709903</v>
      </c>
      <c r="F16" s="112">
        <v>270178.69892899645</v>
      </c>
      <c r="G16" s="110">
        <v>10204</v>
      </c>
      <c r="H16" s="110">
        <v>22178</v>
      </c>
    </row>
    <row r="17" spans="1:8" ht="12.75">
      <c r="A17" s="71">
        <v>1993</v>
      </c>
      <c r="B17" s="109">
        <v>25.5</v>
      </c>
      <c r="C17" s="110">
        <v>96.98039215686275</v>
      </c>
      <c r="D17" s="109">
        <v>247.3</v>
      </c>
      <c r="E17" s="111">
        <v>100.22477852703953</v>
      </c>
      <c r="F17" s="112">
        <v>247855.87729736874</v>
      </c>
      <c r="G17" s="110">
        <v>4036</v>
      </c>
      <c r="H17" s="110">
        <v>23730</v>
      </c>
    </row>
    <row r="18" spans="1:8" ht="12.75">
      <c r="A18" s="71">
        <v>1994</v>
      </c>
      <c r="B18" s="109">
        <v>24.981</v>
      </c>
      <c r="C18" s="110">
        <v>98.46203114366918</v>
      </c>
      <c r="D18" s="109">
        <v>245.968</v>
      </c>
      <c r="E18" s="111">
        <v>111.87840323104109</v>
      </c>
      <c r="F18" s="112">
        <v>275185.0708593271</v>
      </c>
      <c r="G18" s="110">
        <v>8460</v>
      </c>
      <c r="H18" s="110">
        <v>25485</v>
      </c>
    </row>
    <row r="19" spans="1:8" ht="12.75">
      <c r="A19" s="113">
        <v>1995</v>
      </c>
      <c r="B19" s="114">
        <v>21.607</v>
      </c>
      <c r="C19" s="115">
        <v>103.07678067293006</v>
      </c>
      <c r="D19" s="114">
        <v>222.718</v>
      </c>
      <c r="E19" s="116">
        <v>113.63936869688557</v>
      </c>
      <c r="F19" s="117">
        <v>253095.32917432958</v>
      </c>
      <c r="G19" s="115">
        <v>10013</v>
      </c>
      <c r="H19" s="110">
        <v>26468</v>
      </c>
    </row>
    <row r="20" spans="1:8" ht="12.75">
      <c r="A20" s="113">
        <v>1996</v>
      </c>
      <c r="B20" s="118">
        <v>20.8</v>
      </c>
      <c r="C20" s="115">
        <v>118.60576923076921</v>
      </c>
      <c r="D20" s="118">
        <v>246.7</v>
      </c>
      <c r="E20" s="119">
        <v>112.82800235596746</v>
      </c>
      <c r="F20" s="115">
        <v>278346.68181217165</v>
      </c>
      <c r="G20" s="115">
        <v>11386</v>
      </c>
      <c r="H20" s="110">
        <v>28332</v>
      </c>
    </row>
    <row r="21" spans="1:8" ht="12.75">
      <c r="A21" s="113">
        <v>1997</v>
      </c>
      <c r="B21" s="118">
        <v>22.1</v>
      </c>
      <c r="C21" s="115">
        <v>119.45701357466062</v>
      </c>
      <c r="D21" s="118">
        <v>264</v>
      </c>
      <c r="E21" s="119">
        <v>105.95242388181698</v>
      </c>
      <c r="F21" s="115">
        <v>279714.3990479968</v>
      </c>
      <c r="G21" s="115">
        <v>6202</v>
      </c>
      <c r="H21" s="110">
        <v>30992</v>
      </c>
    </row>
    <row r="22" spans="1:8" ht="12.75">
      <c r="A22" s="113">
        <v>1998</v>
      </c>
      <c r="B22" s="118">
        <v>20.3</v>
      </c>
      <c r="C22" s="115">
        <v>134.63054187192117</v>
      </c>
      <c r="D22" s="118">
        <v>273.3</v>
      </c>
      <c r="E22" s="119">
        <v>132.4931184114048</v>
      </c>
      <c r="F22" s="115">
        <v>362103.6926183693</v>
      </c>
      <c r="G22" s="115">
        <v>10887</v>
      </c>
      <c r="H22" s="110">
        <v>26793</v>
      </c>
    </row>
    <row r="23" spans="1:8" ht="12.75">
      <c r="A23" s="113">
        <v>1999</v>
      </c>
      <c r="B23" s="118">
        <v>21.3</v>
      </c>
      <c r="C23" s="115">
        <f>D23/B23*10</f>
        <v>139.67136150234742</v>
      </c>
      <c r="D23" s="118">
        <v>297.5</v>
      </c>
      <c r="E23" s="119">
        <v>126.69936172514515</v>
      </c>
      <c r="F23" s="115">
        <f>D23*E23*10</f>
        <v>376930.60113230685</v>
      </c>
      <c r="G23" s="115">
        <v>9399</v>
      </c>
      <c r="H23" s="110">
        <v>27480</v>
      </c>
    </row>
    <row r="24" spans="1:8" ht="12.75">
      <c r="A24" s="113">
        <v>2000</v>
      </c>
      <c r="B24" s="118">
        <v>20.1</v>
      </c>
      <c r="C24" s="115">
        <f>D24/B24*10</f>
        <v>142.23880597014923</v>
      </c>
      <c r="D24" s="118">
        <v>285.9</v>
      </c>
      <c r="E24" s="119">
        <v>126.11036986284905</v>
      </c>
      <c r="F24" s="115">
        <f>D24*E24*10</f>
        <v>360549.5474378854</v>
      </c>
      <c r="G24" s="115">
        <v>11452.235</v>
      </c>
      <c r="H24" s="110">
        <v>24183.361</v>
      </c>
    </row>
    <row r="25" spans="1:8" ht="12.75">
      <c r="A25" s="113">
        <v>2001</v>
      </c>
      <c r="B25" s="118">
        <v>19.269</v>
      </c>
      <c r="C25" s="115">
        <f>D25/B25*10</f>
        <v>140.04151746328301</v>
      </c>
      <c r="D25" s="118">
        <v>269.846</v>
      </c>
      <c r="E25" s="119">
        <v>140.85</v>
      </c>
      <c r="F25" s="115">
        <f>D25*E25*10</f>
        <v>380078.091</v>
      </c>
      <c r="G25" s="115">
        <v>27809.469</v>
      </c>
      <c r="H25" s="110">
        <v>23946.306</v>
      </c>
    </row>
    <row r="26" spans="1:8" ht="13.5" thickBot="1">
      <c r="A26" s="73" t="s">
        <v>22</v>
      </c>
      <c r="B26" s="120">
        <v>18.7</v>
      </c>
      <c r="C26" s="121">
        <f>D26/B26*10</f>
        <v>130.6951871657754</v>
      </c>
      <c r="D26" s="120">
        <v>244.4</v>
      </c>
      <c r="E26" s="122">
        <v>122.92</v>
      </c>
      <c r="F26" s="121">
        <f>D26*E26*10</f>
        <v>300416.48</v>
      </c>
      <c r="G26" s="121"/>
      <c r="H26" s="123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7451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337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177</v>
      </c>
      <c r="C8" s="89">
        <v>38</v>
      </c>
      <c r="D8" s="125">
        <v>5</v>
      </c>
      <c r="E8" s="90">
        <v>220</v>
      </c>
      <c r="F8" s="89">
        <v>8000</v>
      </c>
      <c r="G8" s="89">
        <v>10000</v>
      </c>
      <c r="H8" s="125">
        <v>18000</v>
      </c>
      <c r="I8" s="89">
        <v>1886</v>
      </c>
      <c r="J8" s="91"/>
      <c r="K8" s="91"/>
    </row>
    <row r="9" spans="1:11" ht="12.75">
      <c r="A9" s="92" t="s">
        <v>235</v>
      </c>
      <c r="B9" s="59">
        <v>344</v>
      </c>
      <c r="C9" s="59">
        <v>48</v>
      </c>
      <c r="D9" s="61" t="s">
        <v>20</v>
      </c>
      <c r="E9" s="61">
        <v>392</v>
      </c>
      <c r="F9" s="59">
        <v>7000</v>
      </c>
      <c r="G9" s="59">
        <v>10000</v>
      </c>
      <c r="H9" s="61" t="s">
        <v>20</v>
      </c>
      <c r="I9" s="59">
        <v>2888</v>
      </c>
      <c r="J9" s="91"/>
      <c r="K9" s="91"/>
    </row>
    <row r="10" spans="1:11" ht="12.75">
      <c r="A10" s="92" t="s">
        <v>236</v>
      </c>
      <c r="B10" s="61">
        <v>10</v>
      </c>
      <c r="C10" s="61">
        <v>175</v>
      </c>
      <c r="D10" s="61" t="s">
        <v>20</v>
      </c>
      <c r="E10" s="61">
        <v>185</v>
      </c>
      <c r="F10" s="59">
        <v>7000</v>
      </c>
      <c r="G10" s="59">
        <v>10000</v>
      </c>
      <c r="H10" s="61" t="s">
        <v>20</v>
      </c>
      <c r="I10" s="61">
        <v>1820</v>
      </c>
      <c r="J10" s="91"/>
      <c r="K10" s="91"/>
    </row>
    <row r="11" spans="1:11" ht="12.75">
      <c r="A11" s="92" t="s">
        <v>237</v>
      </c>
      <c r="B11" s="59">
        <v>65</v>
      </c>
      <c r="C11" s="59">
        <v>368</v>
      </c>
      <c r="D11" s="95">
        <v>67</v>
      </c>
      <c r="E11" s="61">
        <v>500</v>
      </c>
      <c r="F11" s="59">
        <v>10000</v>
      </c>
      <c r="G11" s="59">
        <v>16000</v>
      </c>
      <c r="H11" s="95">
        <v>27000</v>
      </c>
      <c r="I11" s="59">
        <v>8347</v>
      </c>
      <c r="J11" s="91"/>
      <c r="K11" s="91"/>
    </row>
    <row r="12" spans="1:11" ht="12.75">
      <c r="A12" s="93" t="s">
        <v>238</v>
      </c>
      <c r="B12" s="60">
        <v>596</v>
      </c>
      <c r="C12" s="60">
        <v>629</v>
      </c>
      <c r="D12" s="96">
        <v>72</v>
      </c>
      <c r="E12" s="60">
        <v>1297</v>
      </c>
      <c r="F12" s="58">
        <v>7624</v>
      </c>
      <c r="G12" s="58">
        <v>13510</v>
      </c>
      <c r="H12" s="96">
        <v>26375</v>
      </c>
      <c r="I12" s="60">
        <v>14941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30</v>
      </c>
      <c r="C14" s="96">
        <v>80</v>
      </c>
      <c r="D14" s="96">
        <v>10</v>
      </c>
      <c r="E14" s="60">
        <v>120</v>
      </c>
      <c r="F14" s="58">
        <v>7500</v>
      </c>
      <c r="G14" s="96">
        <v>12500</v>
      </c>
      <c r="H14" s="96">
        <v>25000</v>
      </c>
      <c r="I14" s="58">
        <v>1475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76</v>
      </c>
      <c r="C16" s="60">
        <v>9</v>
      </c>
      <c r="D16" s="96">
        <v>6</v>
      </c>
      <c r="E16" s="60">
        <v>91</v>
      </c>
      <c r="F16" s="58">
        <v>7000</v>
      </c>
      <c r="G16" s="58">
        <v>18000</v>
      </c>
      <c r="H16" s="96">
        <v>40000</v>
      </c>
      <c r="I16" s="60">
        <v>934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364</v>
      </c>
      <c r="D18" s="61" t="s">
        <v>20</v>
      </c>
      <c r="E18" s="61">
        <v>364</v>
      </c>
      <c r="F18" s="59" t="s">
        <v>20</v>
      </c>
      <c r="G18" s="59">
        <v>11500</v>
      </c>
      <c r="H18" s="61" t="s">
        <v>20</v>
      </c>
      <c r="I18" s="59">
        <v>4186</v>
      </c>
      <c r="J18" s="91"/>
      <c r="K18" s="91"/>
    </row>
    <row r="19" spans="1:11" ht="12.75">
      <c r="A19" s="92" t="s">
        <v>242</v>
      </c>
      <c r="B19" s="59">
        <v>40</v>
      </c>
      <c r="C19" s="95">
        <v>19</v>
      </c>
      <c r="D19" s="95">
        <v>6</v>
      </c>
      <c r="E19" s="61">
        <v>65</v>
      </c>
      <c r="F19" s="59">
        <v>8500</v>
      </c>
      <c r="G19" s="95">
        <v>13000</v>
      </c>
      <c r="H19" s="95">
        <v>27500</v>
      </c>
      <c r="I19" s="59">
        <v>752</v>
      </c>
      <c r="J19" s="91"/>
      <c r="K19" s="91"/>
    </row>
    <row r="20" spans="1:11" ht="12.75">
      <c r="A20" s="92" t="s">
        <v>243</v>
      </c>
      <c r="B20" s="59">
        <v>106</v>
      </c>
      <c r="C20" s="59">
        <v>35</v>
      </c>
      <c r="D20" s="95">
        <v>10</v>
      </c>
      <c r="E20" s="61">
        <v>151</v>
      </c>
      <c r="F20" s="59">
        <v>8500</v>
      </c>
      <c r="G20" s="59">
        <v>13000</v>
      </c>
      <c r="H20" s="95">
        <v>24000</v>
      </c>
      <c r="I20" s="59">
        <v>1596</v>
      </c>
      <c r="J20" s="91"/>
      <c r="K20" s="91"/>
    </row>
    <row r="21" spans="1:11" ht="12.75">
      <c r="A21" s="93" t="s">
        <v>340</v>
      </c>
      <c r="B21" s="60">
        <v>146</v>
      </c>
      <c r="C21" s="60">
        <v>418</v>
      </c>
      <c r="D21" s="96">
        <v>16</v>
      </c>
      <c r="E21" s="60">
        <v>580</v>
      </c>
      <c r="F21" s="58">
        <v>8500</v>
      </c>
      <c r="G21" s="58">
        <v>11694</v>
      </c>
      <c r="H21" s="96">
        <v>25313</v>
      </c>
      <c r="I21" s="60">
        <v>6534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493</v>
      </c>
      <c r="D23" s="96">
        <v>23</v>
      </c>
      <c r="E23" s="60">
        <v>516</v>
      </c>
      <c r="F23" s="60" t="s">
        <v>20</v>
      </c>
      <c r="G23" s="58">
        <v>6505</v>
      </c>
      <c r="H23" s="96">
        <v>25000</v>
      </c>
      <c r="I23" s="58">
        <v>3782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2188</v>
      </c>
      <c r="D25" s="96">
        <v>4</v>
      </c>
      <c r="E25" s="60">
        <v>2192</v>
      </c>
      <c r="F25" s="60" t="s">
        <v>20</v>
      </c>
      <c r="G25" s="58">
        <v>13158</v>
      </c>
      <c r="H25" s="96">
        <v>35000</v>
      </c>
      <c r="I25" s="58">
        <v>28929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>
        <v>150</v>
      </c>
      <c r="D27" s="61" t="s">
        <v>20</v>
      </c>
      <c r="E27" s="61">
        <v>150</v>
      </c>
      <c r="F27" s="61" t="s">
        <v>20</v>
      </c>
      <c r="G27" s="59">
        <v>9500</v>
      </c>
      <c r="H27" s="61" t="s">
        <v>20</v>
      </c>
      <c r="I27" s="61">
        <v>1425</v>
      </c>
      <c r="J27" s="91"/>
      <c r="K27" s="91"/>
    </row>
    <row r="28" spans="1:11" ht="12.75">
      <c r="A28" s="92" t="s">
        <v>247</v>
      </c>
      <c r="B28" s="61" t="s">
        <v>20</v>
      </c>
      <c r="C28" s="61">
        <v>3</v>
      </c>
      <c r="D28" s="61" t="s">
        <v>20</v>
      </c>
      <c r="E28" s="61">
        <v>3</v>
      </c>
      <c r="F28" s="61" t="s">
        <v>20</v>
      </c>
      <c r="G28" s="59">
        <v>14000</v>
      </c>
      <c r="H28" s="61" t="s">
        <v>20</v>
      </c>
      <c r="I28" s="61">
        <v>42</v>
      </c>
      <c r="J28" s="91"/>
      <c r="K28" s="91"/>
    </row>
    <row r="29" spans="1:11" ht="12.75">
      <c r="A29" s="92" t="s">
        <v>248</v>
      </c>
      <c r="B29" s="61" t="s">
        <v>20</v>
      </c>
      <c r="C29" s="59" t="s">
        <v>20</v>
      </c>
      <c r="D29" s="61" t="s">
        <v>20</v>
      </c>
      <c r="E29" s="61" t="s">
        <v>20</v>
      </c>
      <c r="F29" s="61" t="s">
        <v>20</v>
      </c>
      <c r="G29" s="59" t="s">
        <v>20</v>
      </c>
      <c r="H29" s="61" t="s">
        <v>20</v>
      </c>
      <c r="I29" s="59" t="s">
        <v>20</v>
      </c>
      <c r="J29" s="91"/>
      <c r="K29" s="91"/>
    </row>
    <row r="30" spans="1:11" ht="12.75">
      <c r="A30" s="93" t="s">
        <v>341</v>
      </c>
      <c r="B30" s="60" t="s">
        <v>20</v>
      </c>
      <c r="C30" s="60">
        <v>153</v>
      </c>
      <c r="D30" s="60" t="s">
        <v>20</v>
      </c>
      <c r="E30" s="60">
        <v>153</v>
      </c>
      <c r="F30" s="60" t="s">
        <v>20</v>
      </c>
      <c r="G30" s="58">
        <v>9588</v>
      </c>
      <c r="H30" s="60" t="s">
        <v>20</v>
      </c>
      <c r="I30" s="60">
        <v>1467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28</v>
      </c>
      <c r="C32" s="94">
        <v>588</v>
      </c>
      <c r="D32" s="95">
        <v>73</v>
      </c>
      <c r="E32" s="61">
        <v>689</v>
      </c>
      <c r="F32" s="94">
        <v>5089</v>
      </c>
      <c r="G32" s="94">
        <v>12555</v>
      </c>
      <c r="H32" s="95">
        <v>19000</v>
      </c>
      <c r="I32" s="59">
        <v>8912</v>
      </c>
      <c r="J32" s="91"/>
      <c r="K32" s="91"/>
    </row>
    <row r="33" spans="1:11" ht="12.75">
      <c r="A33" s="92" t="s">
        <v>250</v>
      </c>
      <c r="B33" s="94">
        <v>4</v>
      </c>
      <c r="C33" s="94">
        <v>99</v>
      </c>
      <c r="D33" s="61" t="s">
        <v>20</v>
      </c>
      <c r="E33" s="61">
        <v>103</v>
      </c>
      <c r="F33" s="94">
        <v>7000</v>
      </c>
      <c r="G33" s="94">
        <v>11475</v>
      </c>
      <c r="H33" s="61" t="s">
        <v>20</v>
      </c>
      <c r="I33" s="59">
        <v>1164</v>
      </c>
      <c r="J33" s="91"/>
      <c r="K33" s="91"/>
    </row>
    <row r="34" spans="1:11" ht="12.75">
      <c r="A34" s="92" t="s">
        <v>251</v>
      </c>
      <c r="B34" s="94" t="s">
        <v>20</v>
      </c>
      <c r="C34" s="94">
        <v>84</v>
      </c>
      <c r="D34" s="61" t="s">
        <v>20</v>
      </c>
      <c r="E34" s="61">
        <v>84</v>
      </c>
      <c r="F34" s="94" t="s">
        <v>20</v>
      </c>
      <c r="G34" s="94">
        <v>11321</v>
      </c>
      <c r="H34" s="61" t="s">
        <v>20</v>
      </c>
      <c r="I34" s="59">
        <v>951</v>
      </c>
      <c r="J34" s="91"/>
      <c r="K34" s="91"/>
    </row>
    <row r="35" spans="1:11" ht="12.75">
      <c r="A35" s="92" t="s">
        <v>252</v>
      </c>
      <c r="B35" s="94">
        <v>7</v>
      </c>
      <c r="C35" s="94">
        <v>357</v>
      </c>
      <c r="D35" s="95">
        <v>12</v>
      </c>
      <c r="E35" s="61">
        <v>376</v>
      </c>
      <c r="F35" s="94">
        <v>6000</v>
      </c>
      <c r="G35" s="94">
        <v>12966</v>
      </c>
      <c r="H35" s="95">
        <v>19083</v>
      </c>
      <c r="I35" s="59">
        <v>4900</v>
      </c>
      <c r="J35" s="91"/>
      <c r="K35" s="91"/>
    </row>
    <row r="36" spans="1:11" ht="12.75">
      <c r="A36" s="93" t="s">
        <v>253</v>
      </c>
      <c r="B36" s="60">
        <v>39</v>
      </c>
      <c r="C36" s="60">
        <v>1128</v>
      </c>
      <c r="D36" s="96">
        <v>85</v>
      </c>
      <c r="E36" s="60">
        <v>1252</v>
      </c>
      <c r="F36" s="58">
        <v>5449</v>
      </c>
      <c r="G36" s="58">
        <v>12498</v>
      </c>
      <c r="H36" s="96">
        <v>19012</v>
      </c>
      <c r="I36" s="60">
        <v>15927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3</v>
      </c>
      <c r="C38" s="58">
        <v>264</v>
      </c>
      <c r="D38" s="96">
        <v>55</v>
      </c>
      <c r="E38" s="60">
        <v>322</v>
      </c>
      <c r="F38" s="58">
        <v>3200</v>
      </c>
      <c r="G38" s="58">
        <v>8400</v>
      </c>
      <c r="H38" s="96">
        <v>16000</v>
      </c>
      <c r="I38" s="58">
        <v>3107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91</v>
      </c>
      <c r="D40" s="61" t="s">
        <v>20</v>
      </c>
      <c r="E40" s="61">
        <v>91</v>
      </c>
      <c r="F40" s="61" t="s">
        <v>20</v>
      </c>
      <c r="G40" s="59">
        <v>12000</v>
      </c>
      <c r="H40" s="61" t="s">
        <v>20</v>
      </c>
      <c r="I40" s="59">
        <v>1092</v>
      </c>
      <c r="J40" s="91"/>
      <c r="K40" s="91"/>
    </row>
    <row r="41" spans="1:11" ht="12.75">
      <c r="A41" s="92" t="s">
        <v>256</v>
      </c>
      <c r="B41" s="59" t="s">
        <v>20</v>
      </c>
      <c r="C41" s="59">
        <v>41</v>
      </c>
      <c r="D41" s="95">
        <v>1</v>
      </c>
      <c r="E41" s="61">
        <v>42</v>
      </c>
      <c r="F41" s="59" t="s">
        <v>20</v>
      </c>
      <c r="G41" s="59">
        <v>10000</v>
      </c>
      <c r="H41" s="95">
        <v>18000</v>
      </c>
      <c r="I41" s="59">
        <v>428</v>
      </c>
      <c r="J41" s="91"/>
      <c r="K41" s="91"/>
    </row>
    <row r="42" spans="1:11" ht="12.75">
      <c r="A42" s="92" t="s">
        <v>257</v>
      </c>
      <c r="B42" s="59" t="s">
        <v>20</v>
      </c>
      <c r="C42" s="59">
        <v>17</v>
      </c>
      <c r="D42" s="95">
        <v>7</v>
      </c>
      <c r="E42" s="61">
        <v>24</v>
      </c>
      <c r="F42" s="59" t="s">
        <v>20</v>
      </c>
      <c r="G42" s="59">
        <v>13000</v>
      </c>
      <c r="H42" s="95">
        <v>20000</v>
      </c>
      <c r="I42" s="59">
        <v>361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95">
        <v>2</v>
      </c>
      <c r="E43" s="61">
        <v>2</v>
      </c>
      <c r="F43" s="61" t="s">
        <v>20</v>
      </c>
      <c r="G43" s="59" t="s">
        <v>20</v>
      </c>
      <c r="H43" s="95">
        <v>40000</v>
      </c>
      <c r="I43" s="59">
        <v>80</v>
      </c>
      <c r="J43" s="91"/>
      <c r="K43" s="91"/>
    </row>
    <row r="44" spans="1:11" ht="12.75">
      <c r="A44" s="92" t="s">
        <v>259</v>
      </c>
      <c r="B44" s="59" t="s">
        <v>20</v>
      </c>
      <c r="C44" s="59">
        <v>40</v>
      </c>
      <c r="D44" s="61" t="s">
        <v>20</v>
      </c>
      <c r="E44" s="61">
        <v>40</v>
      </c>
      <c r="F44" s="59" t="s">
        <v>20</v>
      </c>
      <c r="G44" s="59">
        <v>5000</v>
      </c>
      <c r="H44" s="61" t="s">
        <v>20</v>
      </c>
      <c r="I44" s="59">
        <v>200</v>
      </c>
      <c r="J44" s="91"/>
      <c r="K44" s="91"/>
    </row>
    <row r="45" spans="1:11" ht="12.75">
      <c r="A45" s="92" t="s">
        <v>260</v>
      </c>
      <c r="B45" s="61" t="s">
        <v>20</v>
      </c>
      <c r="C45" s="59" t="s">
        <v>20</v>
      </c>
      <c r="D45" s="95">
        <v>1</v>
      </c>
      <c r="E45" s="61">
        <v>1</v>
      </c>
      <c r="F45" s="61" t="s">
        <v>20</v>
      </c>
      <c r="G45" s="59" t="s">
        <v>20</v>
      </c>
      <c r="H45" s="95">
        <v>20000</v>
      </c>
      <c r="I45" s="59">
        <v>20</v>
      </c>
      <c r="J45" s="91"/>
      <c r="K45" s="91"/>
    </row>
    <row r="46" spans="1:11" ht="12.75">
      <c r="A46" s="92" t="s">
        <v>261</v>
      </c>
      <c r="B46" s="59" t="s">
        <v>20</v>
      </c>
      <c r="C46" s="59">
        <v>14</v>
      </c>
      <c r="D46" s="61" t="s">
        <v>20</v>
      </c>
      <c r="E46" s="61">
        <v>14</v>
      </c>
      <c r="F46" s="59" t="s">
        <v>20</v>
      </c>
      <c r="G46" s="59">
        <v>10000</v>
      </c>
      <c r="H46" s="61" t="s">
        <v>20</v>
      </c>
      <c r="I46" s="59">
        <v>140</v>
      </c>
      <c r="J46" s="91"/>
      <c r="K46" s="91"/>
    </row>
    <row r="47" spans="1:11" ht="12.75">
      <c r="A47" s="92" t="s">
        <v>262</v>
      </c>
      <c r="B47" s="61" t="s">
        <v>20</v>
      </c>
      <c r="C47" s="59">
        <v>800</v>
      </c>
      <c r="D47" s="61" t="s">
        <v>20</v>
      </c>
      <c r="E47" s="61">
        <v>800</v>
      </c>
      <c r="F47" s="61" t="s">
        <v>20</v>
      </c>
      <c r="G47" s="59">
        <v>7000</v>
      </c>
      <c r="H47" s="61" t="s">
        <v>20</v>
      </c>
      <c r="I47" s="59">
        <v>5600</v>
      </c>
      <c r="J47" s="91"/>
      <c r="K47" s="91"/>
    </row>
    <row r="48" spans="1:11" ht="12.75">
      <c r="A48" s="92" t="s">
        <v>263</v>
      </c>
      <c r="B48" s="59" t="s">
        <v>20</v>
      </c>
      <c r="C48" s="59">
        <v>66</v>
      </c>
      <c r="D48" s="95">
        <v>5</v>
      </c>
      <c r="E48" s="61">
        <v>71</v>
      </c>
      <c r="F48" s="59" t="s">
        <v>20</v>
      </c>
      <c r="G48" s="59">
        <v>7000</v>
      </c>
      <c r="H48" s="95">
        <v>10500</v>
      </c>
      <c r="I48" s="59">
        <v>515</v>
      </c>
      <c r="J48" s="91"/>
      <c r="K48" s="91"/>
    </row>
    <row r="49" spans="1:11" ht="12.75">
      <c r="A49" s="93" t="s">
        <v>342</v>
      </c>
      <c r="B49" s="60" t="s">
        <v>20</v>
      </c>
      <c r="C49" s="60">
        <v>1069</v>
      </c>
      <c r="D49" s="96">
        <v>16</v>
      </c>
      <c r="E49" s="60">
        <v>1085</v>
      </c>
      <c r="F49" s="58" t="s">
        <v>20</v>
      </c>
      <c r="G49" s="58">
        <v>7601</v>
      </c>
      <c r="H49" s="96">
        <v>19406</v>
      </c>
      <c r="I49" s="60">
        <v>8436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33</v>
      </c>
      <c r="D51" s="60" t="s">
        <v>20</v>
      </c>
      <c r="E51" s="60">
        <v>33</v>
      </c>
      <c r="F51" s="60" t="s">
        <v>20</v>
      </c>
      <c r="G51" s="58">
        <v>18000</v>
      </c>
      <c r="H51" s="60" t="s">
        <v>20</v>
      </c>
      <c r="I51" s="58">
        <v>594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95">
        <v>30</v>
      </c>
      <c r="C53" s="59">
        <v>252</v>
      </c>
      <c r="D53" s="61" t="s">
        <v>20</v>
      </c>
      <c r="E53" s="61">
        <v>282</v>
      </c>
      <c r="F53" s="95">
        <v>2500</v>
      </c>
      <c r="G53" s="59">
        <v>7100</v>
      </c>
      <c r="H53" s="61" t="s">
        <v>20</v>
      </c>
      <c r="I53" s="59">
        <v>1864</v>
      </c>
      <c r="J53" s="91"/>
      <c r="K53" s="91"/>
    </row>
    <row r="54" spans="1:11" ht="12.75">
      <c r="A54" s="92" t="s">
        <v>266</v>
      </c>
      <c r="B54" s="61" t="s">
        <v>20</v>
      </c>
      <c r="C54" s="59">
        <v>30</v>
      </c>
      <c r="D54" s="61" t="s">
        <v>20</v>
      </c>
      <c r="E54" s="61">
        <v>30</v>
      </c>
      <c r="F54" s="61" t="s">
        <v>20</v>
      </c>
      <c r="G54" s="59">
        <v>7665</v>
      </c>
      <c r="H54" s="61" t="s">
        <v>20</v>
      </c>
      <c r="I54" s="59">
        <v>230</v>
      </c>
      <c r="J54" s="91"/>
      <c r="K54" s="91"/>
    </row>
    <row r="55" spans="1:11" ht="12.75">
      <c r="A55" s="92" t="s">
        <v>267</v>
      </c>
      <c r="B55" s="61" t="s">
        <v>20</v>
      </c>
      <c r="C55" s="59">
        <v>22</v>
      </c>
      <c r="D55" s="61" t="s">
        <v>20</v>
      </c>
      <c r="E55" s="61">
        <v>22</v>
      </c>
      <c r="F55" s="61" t="s">
        <v>20</v>
      </c>
      <c r="G55" s="59">
        <v>7000</v>
      </c>
      <c r="H55" s="61" t="s">
        <v>20</v>
      </c>
      <c r="I55" s="59">
        <v>154</v>
      </c>
      <c r="J55" s="91"/>
      <c r="K55" s="91"/>
    </row>
    <row r="56" spans="1:11" ht="12.75">
      <c r="A56" s="92" t="s">
        <v>268</v>
      </c>
      <c r="B56" s="61" t="s">
        <v>20</v>
      </c>
      <c r="C56" s="59">
        <v>55</v>
      </c>
      <c r="D56" s="61" t="s">
        <v>20</v>
      </c>
      <c r="E56" s="61">
        <v>55</v>
      </c>
      <c r="F56" s="61" t="s">
        <v>20</v>
      </c>
      <c r="G56" s="59">
        <v>7800</v>
      </c>
      <c r="H56" s="61" t="s">
        <v>20</v>
      </c>
      <c r="I56" s="59">
        <v>429</v>
      </c>
      <c r="J56" s="91"/>
      <c r="K56" s="91"/>
    </row>
    <row r="57" spans="1:11" ht="12.75">
      <c r="A57" s="92" t="s">
        <v>269</v>
      </c>
      <c r="B57" s="61" t="s">
        <v>20</v>
      </c>
      <c r="C57" s="59">
        <v>172</v>
      </c>
      <c r="D57" s="61" t="s">
        <v>20</v>
      </c>
      <c r="E57" s="61">
        <v>172</v>
      </c>
      <c r="F57" s="61" t="s">
        <v>20</v>
      </c>
      <c r="G57" s="59">
        <v>9100</v>
      </c>
      <c r="H57" s="61" t="s">
        <v>20</v>
      </c>
      <c r="I57" s="59">
        <v>1565</v>
      </c>
      <c r="J57" s="91"/>
      <c r="K57" s="91"/>
    </row>
    <row r="58" spans="1:11" ht="12.75">
      <c r="A58" s="93" t="s">
        <v>270</v>
      </c>
      <c r="B58" s="96">
        <v>30</v>
      </c>
      <c r="C58" s="60">
        <v>531</v>
      </c>
      <c r="D58" s="60" t="s">
        <v>20</v>
      </c>
      <c r="E58" s="60">
        <v>561</v>
      </c>
      <c r="F58" s="96">
        <v>2500</v>
      </c>
      <c r="G58" s="58">
        <v>7848</v>
      </c>
      <c r="H58" s="60" t="s">
        <v>20</v>
      </c>
      <c r="I58" s="60">
        <v>4242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30</v>
      </c>
      <c r="D60" s="59">
        <v>26</v>
      </c>
      <c r="E60" s="61">
        <v>56</v>
      </c>
      <c r="F60" s="61" t="s">
        <v>20</v>
      </c>
      <c r="G60" s="59">
        <v>8000</v>
      </c>
      <c r="H60" s="59">
        <v>12000</v>
      </c>
      <c r="I60" s="59">
        <v>552</v>
      </c>
      <c r="J60" s="91"/>
      <c r="K60" s="91"/>
    </row>
    <row r="61" spans="1:11" ht="12.75">
      <c r="A61" s="92" t="s">
        <v>272</v>
      </c>
      <c r="B61" s="59" t="s">
        <v>20</v>
      </c>
      <c r="C61" s="59">
        <v>480</v>
      </c>
      <c r="D61" s="95">
        <v>33</v>
      </c>
      <c r="E61" s="61">
        <v>513</v>
      </c>
      <c r="F61" s="59" t="s">
        <v>20</v>
      </c>
      <c r="G61" s="59">
        <v>13000</v>
      </c>
      <c r="H61" s="95">
        <v>25000</v>
      </c>
      <c r="I61" s="59">
        <v>7065</v>
      </c>
      <c r="J61" s="91"/>
      <c r="K61" s="91"/>
    </row>
    <row r="62" spans="1:11" ht="12.75">
      <c r="A62" s="92" t="s">
        <v>273</v>
      </c>
      <c r="B62" s="61" t="s">
        <v>20</v>
      </c>
      <c r="C62" s="59">
        <v>85</v>
      </c>
      <c r="D62" s="95">
        <v>10</v>
      </c>
      <c r="E62" s="61">
        <v>95</v>
      </c>
      <c r="F62" s="61" t="s">
        <v>20</v>
      </c>
      <c r="G62" s="59">
        <v>8000</v>
      </c>
      <c r="H62" s="95">
        <v>25000</v>
      </c>
      <c r="I62" s="59">
        <v>930</v>
      </c>
      <c r="J62" s="91"/>
      <c r="K62" s="91"/>
    </row>
    <row r="63" spans="1:11" ht="12.75">
      <c r="A63" s="93" t="s">
        <v>274</v>
      </c>
      <c r="B63" s="60" t="s">
        <v>20</v>
      </c>
      <c r="C63" s="60">
        <v>595</v>
      </c>
      <c r="D63" s="60">
        <v>69</v>
      </c>
      <c r="E63" s="60">
        <v>664</v>
      </c>
      <c r="F63" s="58" t="s">
        <v>20</v>
      </c>
      <c r="G63" s="58">
        <v>12034</v>
      </c>
      <c r="H63" s="58">
        <v>20101</v>
      </c>
      <c r="I63" s="60">
        <v>8547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41</v>
      </c>
      <c r="D65" s="96">
        <v>27</v>
      </c>
      <c r="E65" s="60">
        <v>68</v>
      </c>
      <c r="F65" s="60" t="s">
        <v>20</v>
      </c>
      <c r="G65" s="58">
        <v>14127</v>
      </c>
      <c r="H65" s="96">
        <v>21112</v>
      </c>
      <c r="I65" s="58">
        <v>1149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100</v>
      </c>
      <c r="D67" s="61" t="s">
        <v>20</v>
      </c>
      <c r="E67" s="61">
        <v>100</v>
      </c>
      <c r="F67" s="61" t="s">
        <v>20</v>
      </c>
      <c r="G67" s="59">
        <v>5000</v>
      </c>
      <c r="H67" s="61" t="s">
        <v>20</v>
      </c>
      <c r="I67" s="59">
        <v>500</v>
      </c>
      <c r="J67" s="91"/>
      <c r="K67" s="91"/>
    </row>
    <row r="68" spans="1:11" ht="12.75">
      <c r="A68" s="92" t="s">
        <v>277</v>
      </c>
      <c r="B68" s="61" t="s">
        <v>20</v>
      </c>
      <c r="C68" s="59">
        <v>150</v>
      </c>
      <c r="D68" s="61" t="s">
        <v>20</v>
      </c>
      <c r="E68" s="61">
        <v>150</v>
      </c>
      <c r="F68" s="61" t="s">
        <v>20</v>
      </c>
      <c r="G68" s="59">
        <v>5000</v>
      </c>
      <c r="H68" s="61" t="s">
        <v>20</v>
      </c>
      <c r="I68" s="59">
        <v>750</v>
      </c>
      <c r="J68" s="91"/>
      <c r="K68" s="91"/>
    </row>
    <row r="69" spans="1:11" ht="12.75">
      <c r="A69" s="93" t="s">
        <v>278</v>
      </c>
      <c r="B69" s="60" t="s">
        <v>20</v>
      </c>
      <c r="C69" s="60">
        <v>250</v>
      </c>
      <c r="D69" s="60" t="s">
        <v>20</v>
      </c>
      <c r="E69" s="60">
        <v>250</v>
      </c>
      <c r="F69" s="60" t="s">
        <v>20</v>
      </c>
      <c r="G69" s="58">
        <v>5000</v>
      </c>
      <c r="H69" s="60" t="s">
        <v>20</v>
      </c>
      <c r="I69" s="60">
        <v>1250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75</v>
      </c>
      <c r="D71" s="59">
        <v>4425</v>
      </c>
      <c r="E71" s="61">
        <v>4500</v>
      </c>
      <c r="F71" s="61" t="s">
        <v>20</v>
      </c>
      <c r="G71" s="59">
        <v>7000</v>
      </c>
      <c r="H71" s="59">
        <v>16000</v>
      </c>
      <c r="I71" s="59">
        <v>71325</v>
      </c>
      <c r="J71" s="91"/>
      <c r="K71" s="91"/>
    </row>
    <row r="72" spans="1:11" ht="12.75">
      <c r="A72" s="92" t="s">
        <v>280</v>
      </c>
      <c r="B72" s="61" t="s">
        <v>20</v>
      </c>
      <c r="C72" s="59">
        <v>265</v>
      </c>
      <c r="D72" s="95">
        <v>80</v>
      </c>
      <c r="E72" s="61">
        <v>345</v>
      </c>
      <c r="F72" s="61" t="s">
        <v>20</v>
      </c>
      <c r="G72" s="59">
        <v>46000</v>
      </c>
      <c r="H72" s="95">
        <v>65000</v>
      </c>
      <c r="I72" s="59">
        <v>17390</v>
      </c>
      <c r="J72" s="91"/>
      <c r="K72" s="91"/>
    </row>
    <row r="73" spans="1:11" ht="12.75">
      <c r="A73" s="92" t="s">
        <v>281</v>
      </c>
      <c r="B73" s="59">
        <v>1</v>
      </c>
      <c r="C73" s="59">
        <v>129</v>
      </c>
      <c r="D73" s="61" t="s">
        <v>20</v>
      </c>
      <c r="E73" s="61">
        <v>130</v>
      </c>
      <c r="F73" s="59">
        <v>3000</v>
      </c>
      <c r="G73" s="59">
        <v>11000</v>
      </c>
      <c r="H73" s="61" t="s">
        <v>20</v>
      </c>
      <c r="I73" s="59">
        <v>1422</v>
      </c>
      <c r="J73" s="91"/>
      <c r="K73" s="91"/>
    </row>
    <row r="74" spans="1:11" ht="12.75">
      <c r="A74" s="92" t="s">
        <v>282</v>
      </c>
      <c r="B74" s="61" t="s">
        <v>20</v>
      </c>
      <c r="C74" s="59">
        <v>965</v>
      </c>
      <c r="D74" s="95">
        <v>1475</v>
      </c>
      <c r="E74" s="61">
        <v>2440</v>
      </c>
      <c r="F74" s="61" t="s">
        <v>20</v>
      </c>
      <c r="G74" s="59">
        <v>9500</v>
      </c>
      <c r="H74" s="95">
        <v>22800</v>
      </c>
      <c r="I74" s="59">
        <v>42798</v>
      </c>
      <c r="J74" s="91"/>
      <c r="K74" s="91"/>
    </row>
    <row r="75" spans="1:11" ht="12.75">
      <c r="A75" s="92" t="s">
        <v>283</v>
      </c>
      <c r="B75" s="59">
        <v>10</v>
      </c>
      <c r="C75" s="59">
        <v>27</v>
      </c>
      <c r="D75" s="95">
        <v>2</v>
      </c>
      <c r="E75" s="61">
        <v>39</v>
      </c>
      <c r="F75" s="59">
        <v>3000</v>
      </c>
      <c r="G75" s="59">
        <v>14000</v>
      </c>
      <c r="H75" s="95">
        <v>40000</v>
      </c>
      <c r="I75" s="59">
        <v>489</v>
      </c>
      <c r="J75" s="91"/>
      <c r="K75" s="91"/>
    </row>
    <row r="76" spans="1:11" ht="12.75">
      <c r="A76" s="92" t="s">
        <v>284</v>
      </c>
      <c r="B76" s="59">
        <v>4</v>
      </c>
      <c r="C76" s="59">
        <v>199</v>
      </c>
      <c r="D76" s="61" t="s">
        <v>20</v>
      </c>
      <c r="E76" s="61">
        <v>203</v>
      </c>
      <c r="F76" s="59">
        <v>4450</v>
      </c>
      <c r="G76" s="59">
        <v>11400</v>
      </c>
      <c r="H76" s="61" t="s">
        <v>20</v>
      </c>
      <c r="I76" s="59">
        <v>2286</v>
      </c>
      <c r="J76" s="91"/>
      <c r="K76" s="91"/>
    </row>
    <row r="77" spans="1:11" ht="12.75">
      <c r="A77" s="92" t="s">
        <v>285</v>
      </c>
      <c r="B77" s="61" t="s">
        <v>20</v>
      </c>
      <c r="C77" s="59">
        <v>1753</v>
      </c>
      <c r="D77" s="95">
        <v>362</v>
      </c>
      <c r="E77" s="61">
        <v>2115</v>
      </c>
      <c r="F77" s="61" t="s">
        <v>20</v>
      </c>
      <c r="G77" s="59">
        <v>12000</v>
      </c>
      <c r="H77" s="95">
        <v>16000</v>
      </c>
      <c r="I77" s="59">
        <v>26828</v>
      </c>
      <c r="J77" s="91"/>
      <c r="K77" s="91"/>
    </row>
    <row r="78" spans="1:11" ht="12.75">
      <c r="A78" s="92" t="s">
        <v>286</v>
      </c>
      <c r="B78" s="95">
        <v>10</v>
      </c>
      <c r="C78" s="59">
        <v>50</v>
      </c>
      <c r="D78" s="61" t="s">
        <v>20</v>
      </c>
      <c r="E78" s="61">
        <v>60</v>
      </c>
      <c r="F78" s="95">
        <v>3750</v>
      </c>
      <c r="G78" s="59">
        <v>10750</v>
      </c>
      <c r="H78" s="61" t="s">
        <v>20</v>
      </c>
      <c r="I78" s="59">
        <v>575</v>
      </c>
      <c r="J78" s="91"/>
      <c r="K78" s="91"/>
    </row>
    <row r="79" spans="1:11" ht="12.75">
      <c r="A79" s="93" t="s">
        <v>343</v>
      </c>
      <c r="B79" s="60">
        <v>25</v>
      </c>
      <c r="C79" s="60">
        <v>3463</v>
      </c>
      <c r="D79" s="60">
        <v>6344</v>
      </c>
      <c r="E79" s="60">
        <v>9832</v>
      </c>
      <c r="F79" s="58">
        <v>3532</v>
      </c>
      <c r="G79" s="58">
        <v>13723</v>
      </c>
      <c r="H79" s="58">
        <v>18206</v>
      </c>
      <c r="I79" s="60">
        <v>163113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95">
        <v>1</v>
      </c>
      <c r="C81" s="59">
        <v>2</v>
      </c>
      <c r="D81" s="95">
        <v>129</v>
      </c>
      <c r="E81" s="61">
        <v>132</v>
      </c>
      <c r="F81" s="95">
        <v>500</v>
      </c>
      <c r="G81" s="59">
        <v>6000</v>
      </c>
      <c r="H81" s="95">
        <v>30000</v>
      </c>
      <c r="I81" s="59">
        <v>3883</v>
      </c>
      <c r="J81" s="91"/>
      <c r="K81" s="91"/>
    </row>
    <row r="82" spans="1:11" ht="12.75">
      <c r="A82" s="92" t="s">
        <v>288</v>
      </c>
      <c r="B82" s="59" t="s">
        <v>20</v>
      </c>
      <c r="C82" s="59">
        <v>107</v>
      </c>
      <c r="D82" s="95">
        <v>14</v>
      </c>
      <c r="E82" s="61">
        <v>121</v>
      </c>
      <c r="F82" s="59" t="s">
        <v>20</v>
      </c>
      <c r="G82" s="59">
        <v>12000</v>
      </c>
      <c r="H82" s="95">
        <v>18000</v>
      </c>
      <c r="I82" s="59">
        <v>1536</v>
      </c>
      <c r="J82" s="91"/>
      <c r="K82" s="91"/>
    </row>
    <row r="83" spans="1:11" ht="12.75">
      <c r="A83" s="93" t="s">
        <v>289</v>
      </c>
      <c r="B83" s="58">
        <v>1</v>
      </c>
      <c r="C83" s="58">
        <v>109</v>
      </c>
      <c r="D83" s="96">
        <v>143</v>
      </c>
      <c r="E83" s="60">
        <v>253</v>
      </c>
      <c r="F83" s="58">
        <v>500</v>
      </c>
      <c r="G83" s="58">
        <v>11890</v>
      </c>
      <c r="H83" s="96">
        <v>28825</v>
      </c>
      <c r="I83" s="58">
        <v>5419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946</v>
      </c>
      <c r="C85" s="98">
        <v>11453</v>
      </c>
      <c r="D85" s="98">
        <v>6870</v>
      </c>
      <c r="E85" s="98">
        <v>19269</v>
      </c>
      <c r="F85" s="99">
        <v>7323</v>
      </c>
      <c r="G85" s="99">
        <v>11789</v>
      </c>
      <c r="H85" s="99">
        <v>18617</v>
      </c>
      <c r="I85" s="98">
        <v>269846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H28"/>
  <sheetViews>
    <sheetView showGridLines="0" tabSelected="1" zoomScale="75" zoomScaleNormal="75" workbookViewId="0" topLeftCell="A1">
      <selection activeCell="A28" sqref="A28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67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68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11.3</v>
      </c>
      <c r="C9" s="106">
        <v>48.8</v>
      </c>
      <c r="D9" s="105">
        <v>55.2</v>
      </c>
      <c r="E9" s="107">
        <v>40.11154784657363</v>
      </c>
      <c r="F9" s="108">
        <v>33812.94099263159</v>
      </c>
      <c r="G9" s="106" t="s">
        <v>20</v>
      </c>
      <c r="H9" s="106">
        <v>3004</v>
      </c>
    </row>
    <row r="10" spans="1:8" ht="12.75">
      <c r="A10" s="71">
        <v>1986</v>
      </c>
      <c r="B10" s="109">
        <v>11.3</v>
      </c>
      <c r="C10" s="110">
        <v>49.5</v>
      </c>
      <c r="D10" s="109">
        <v>55.9</v>
      </c>
      <c r="E10" s="111">
        <v>41.04912672941233</v>
      </c>
      <c r="F10" s="112">
        <v>31150.457370211436</v>
      </c>
      <c r="G10" s="110" t="s">
        <v>20</v>
      </c>
      <c r="H10" s="110">
        <v>5128</v>
      </c>
    </row>
    <row r="11" spans="1:8" ht="12.75">
      <c r="A11" s="71">
        <v>1987</v>
      </c>
      <c r="B11" s="109">
        <v>10.3</v>
      </c>
      <c r="C11" s="110">
        <v>52.8</v>
      </c>
      <c r="D11" s="109">
        <v>54.4</v>
      </c>
      <c r="E11" s="111">
        <v>42.11291815417162</v>
      </c>
      <c r="F11" s="112">
        <v>32340.461336891323</v>
      </c>
      <c r="G11" s="110">
        <v>1</v>
      </c>
      <c r="H11" s="110">
        <v>3938</v>
      </c>
    </row>
    <row r="12" spans="1:8" ht="12.75">
      <c r="A12" s="71">
        <v>1988</v>
      </c>
      <c r="B12" s="109">
        <v>11.2</v>
      </c>
      <c r="C12" s="110">
        <v>53.3</v>
      </c>
      <c r="D12" s="109">
        <v>59.8</v>
      </c>
      <c r="E12" s="111">
        <v>45.69495029629897</v>
      </c>
      <c r="F12" s="112">
        <v>27328.02038633058</v>
      </c>
      <c r="G12" s="110">
        <v>57</v>
      </c>
      <c r="H12" s="110">
        <v>3438</v>
      </c>
    </row>
    <row r="13" spans="1:8" ht="12.75">
      <c r="A13" s="71">
        <v>1989</v>
      </c>
      <c r="B13" s="109">
        <v>11.7</v>
      </c>
      <c r="C13" s="110">
        <v>53.4</v>
      </c>
      <c r="D13" s="109">
        <v>62.6</v>
      </c>
      <c r="E13" s="111">
        <v>48.123039198009444</v>
      </c>
      <c r="F13" s="112">
        <v>30125.02253795391</v>
      </c>
      <c r="G13" s="110">
        <v>89</v>
      </c>
      <c r="H13" s="110">
        <v>2358</v>
      </c>
    </row>
    <row r="14" spans="1:8" ht="12.75">
      <c r="A14" s="71">
        <v>1990</v>
      </c>
      <c r="B14" s="109">
        <v>12.2</v>
      </c>
      <c r="C14" s="110">
        <v>55.24590163934427</v>
      </c>
      <c r="D14" s="109">
        <v>67.4</v>
      </c>
      <c r="E14" s="111">
        <v>55.02265815633527</v>
      </c>
      <c r="F14" s="112">
        <v>37085.271597369974</v>
      </c>
      <c r="G14" s="110">
        <v>92</v>
      </c>
      <c r="H14" s="110">
        <v>855</v>
      </c>
    </row>
    <row r="15" spans="1:8" ht="12.75">
      <c r="A15" s="71">
        <v>1991</v>
      </c>
      <c r="B15" s="109">
        <v>11.6</v>
      </c>
      <c r="C15" s="110">
        <v>57.93103448275861</v>
      </c>
      <c r="D15" s="109">
        <v>67.2</v>
      </c>
      <c r="E15" s="111">
        <v>57.91352637842127</v>
      </c>
      <c r="F15" s="112">
        <v>38917.88972629909</v>
      </c>
      <c r="G15" s="110">
        <v>24</v>
      </c>
      <c r="H15" s="110">
        <v>2296</v>
      </c>
    </row>
    <row r="16" spans="1:8" ht="12.75">
      <c r="A16" s="71">
        <v>1992</v>
      </c>
      <c r="B16" s="109">
        <v>11.8</v>
      </c>
      <c r="C16" s="110">
        <v>54.252854122621564</v>
      </c>
      <c r="D16" s="109">
        <v>64.2</v>
      </c>
      <c r="E16" s="111">
        <v>58.21403243061316</v>
      </c>
      <c r="F16" s="112">
        <v>37373.408820453646</v>
      </c>
      <c r="G16" s="110">
        <v>150</v>
      </c>
      <c r="H16" s="110">
        <v>2658</v>
      </c>
    </row>
    <row r="17" spans="1:8" ht="12.75">
      <c r="A17" s="71">
        <v>1993</v>
      </c>
      <c r="B17" s="109">
        <v>10.4</v>
      </c>
      <c r="C17" s="110">
        <v>55.38461538461538</v>
      </c>
      <c r="D17" s="109">
        <v>57.6</v>
      </c>
      <c r="E17" s="111">
        <v>60.87050593198948</v>
      </c>
      <c r="F17" s="112">
        <v>35061.41141682593</v>
      </c>
      <c r="G17" s="110">
        <v>3037</v>
      </c>
      <c r="H17" s="110">
        <v>3307</v>
      </c>
    </row>
    <row r="18" spans="1:8" ht="12.75">
      <c r="A18" s="71">
        <v>1994</v>
      </c>
      <c r="B18" s="109">
        <v>10.451</v>
      </c>
      <c r="C18" s="110">
        <v>58.17050999904315</v>
      </c>
      <c r="D18" s="109">
        <v>60.794</v>
      </c>
      <c r="E18" s="111">
        <v>48.03288738235189</v>
      </c>
      <c r="F18" s="112">
        <v>29201.113555227</v>
      </c>
      <c r="G18" s="110">
        <v>3008</v>
      </c>
      <c r="H18" s="110">
        <v>3808</v>
      </c>
    </row>
    <row r="19" spans="1:8" ht="12.75">
      <c r="A19" s="113">
        <v>1995</v>
      </c>
      <c r="B19" s="114">
        <v>9.913</v>
      </c>
      <c r="C19" s="115">
        <v>58.1125794411379</v>
      </c>
      <c r="D19" s="114">
        <v>57.607</v>
      </c>
      <c r="E19" s="116">
        <v>55.329174329571</v>
      </c>
      <c r="F19" s="117">
        <v>31873.477456035966</v>
      </c>
      <c r="G19" s="115">
        <v>1551</v>
      </c>
      <c r="H19" s="110">
        <v>2386</v>
      </c>
    </row>
    <row r="20" spans="1:8" ht="12.75">
      <c r="A20" s="113">
        <v>1996</v>
      </c>
      <c r="B20" s="118">
        <v>10.2</v>
      </c>
      <c r="C20" s="115">
        <v>65.29411764705883</v>
      </c>
      <c r="D20" s="118">
        <v>66.6</v>
      </c>
      <c r="E20" s="119">
        <v>64.83718582092243</v>
      </c>
      <c r="F20" s="115">
        <v>43181.56575673434</v>
      </c>
      <c r="G20" s="115">
        <v>4223</v>
      </c>
      <c r="H20" s="110">
        <v>2939</v>
      </c>
    </row>
    <row r="21" spans="1:8" ht="12.75">
      <c r="A21" s="113">
        <v>1997</v>
      </c>
      <c r="B21" s="118">
        <v>8.9</v>
      </c>
      <c r="C21" s="115">
        <v>68.87640449438202</v>
      </c>
      <c r="D21" s="118">
        <v>61.3</v>
      </c>
      <c r="E21" s="119">
        <v>64.57875061603741</v>
      </c>
      <c r="F21" s="115">
        <v>39586.774127630924</v>
      </c>
      <c r="G21" s="115">
        <v>4051</v>
      </c>
      <c r="H21" s="110">
        <v>3550</v>
      </c>
    </row>
    <row r="22" spans="1:8" ht="12.75">
      <c r="A22" s="113">
        <v>1998</v>
      </c>
      <c r="B22" s="118">
        <v>8.9</v>
      </c>
      <c r="C22" s="115">
        <v>66.74157303370787</v>
      </c>
      <c r="D22" s="118">
        <v>59.4</v>
      </c>
      <c r="E22" s="119">
        <v>63.8935968170399</v>
      </c>
      <c r="F22" s="115">
        <v>37952.7965093217</v>
      </c>
      <c r="G22" s="115">
        <v>2581</v>
      </c>
      <c r="H22" s="110">
        <v>3986</v>
      </c>
    </row>
    <row r="23" spans="1:8" ht="12.75">
      <c r="A23" s="113">
        <v>1999</v>
      </c>
      <c r="B23" s="118">
        <v>8.6</v>
      </c>
      <c r="C23" s="115">
        <f>D23/B23*10</f>
        <v>61.74418604651163</v>
      </c>
      <c r="D23" s="118">
        <v>53.1</v>
      </c>
      <c r="E23" s="119">
        <v>69.4229081773707</v>
      </c>
      <c r="F23" s="115">
        <f>D23*E23*10</f>
        <v>36863.56424218384</v>
      </c>
      <c r="G23" s="115">
        <v>4398</v>
      </c>
      <c r="H23" s="110">
        <v>3831</v>
      </c>
    </row>
    <row r="24" spans="1:8" ht="12.75">
      <c r="A24" s="113">
        <v>2000</v>
      </c>
      <c r="B24" s="118">
        <v>7.9</v>
      </c>
      <c r="C24" s="115">
        <f>D24/B24*10</f>
        <v>65.18987341772151</v>
      </c>
      <c r="D24" s="118">
        <v>51.5</v>
      </c>
      <c r="E24" s="119">
        <v>61.60374069933769</v>
      </c>
      <c r="F24" s="115">
        <f>D24*E24*10</f>
        <v>31725.926460158913</v>
      </c>
      <c r="G24" s="115">
        <v>1842.432</v>
      </c>
      <c r="H24" s="110">
        <v>3389.167</v>
      </c>
    </row>
    <row r="25" spans="1:8" ht="12.75">
      <c r="A25" s="113">
        <v>2001</v>
      </c>
      <c r="B25" s="118">
        <v>6.655</v>
      </c>
      <c r="C25" s="115">
        <f>D25/B25*10</f>
        <v>71.97145003756573</v>
      </c>
      <c r="D25" s="118">
        <v>47.897</v>
      </c>
      <c r="E25" s="119">
        <v>96.55</v>
      </c>
      <c r="F25" s="115">
        <f>D25*E25*10</f>
        <v>46244.553499999995</v>
      </c>
      <c r="G25" s="115">
        <v>2113.266</v>
      </c>
      <c r="H25" s="110">
        <v>8500.045</v>
      </c>
    </row>
    <row r="26" spans="1:8" ht="13.5" thickBot="1">
      <c r="A26" s="73" t="s">
        <v>22</v>
      </c>
      <c r="B26" s="120">
        <v>7.8</v>
      </c>
      <c r="C26" s="121">
        <f>D26/B26*10</f>
        <v>68.33333333333333</v>
      </c>
      <c r="D26" s="120">
        <v>53.3</v>
      </c>
      <c r="E26" s="122">
        <v>67.14</v>
      </c>
      <c r="F26" s="121">
        <f>D26*E26*10</f>
        <v>35785.619999999995</v>
      </c>
      <c r="G26" s="121"/>
      <c r="H26" s="123"/>
    </row>
    <row r="27" ht="12.75">
      <c r="A27" s="64" t="s">
        <v>373</v>
      </c>
    </row>
    <row r="28" ht="12.75">
      <c r="A28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452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338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47</v>
      </c>
      <c r="C8" s="89">
        <v>16</v>
      </c>
      <c r="D8" s="125">
        <v>2</v>
      </c>
      <c r="E8" s="90">
        <v>65</v>
      </c>
      <c r="F8" s="89">
        <v>4000</v>
      </c>
      <c r="G8" s="89">
        <v>6000</v>
      </c>
      <c r="H8" s="125">
        <v>9000</v>
      </c>
      <c r="I8" s="89">
        <v>302</v>
      </c>
      <c r="J8" s="91"/>
      <c r="K8" s="91"/>
    </row>
    <row r="9" spans="1:11" ht="12.75">
      <c r="A9" s="92" t="s">
        <v>235</v>
      </c>
      <c r="B9" s="59">
        <v>21</v>
      </c>
      <c r="C9" s="59">
        <v>9</v>
      </c>
      <c r="D9" s="61" t="s">
        <v>20</v>
      </c>
      <c r="E9" s="61">
        <v>30</v>
      </c>
      <c r="F9" s="59">
        <v>4000</v>
      </c>
      <c r="G9" s="59">
        <v>6000</v>
      </c>
      <c r="H9" s="61" t="s">
        <v>20</v>
      </c>
      <c r="I9" s="59">
        <v>138</v>
      </c>
      <c r="J9" s="91"/>
      <c r="K9" s="91"/>
    </row>
    <row r="10" spans="1:11" ht="12.75">
      <c r="A10" s="92" t="s">
        <v>236</v>
      </c>
      <c r="B10" s="61">
        <v>6</v>
      </c>
      <c r="C10" s="61">
        <v>72</v>
      </c>
      <c r="D10" s="61" t="s">
        <v>20</v>
      </c>
      <c r="E10" s="61">
        <v>78</v>
      </c>
      <c r="F10" s="59">
        <v>4000</v>
      </c>
      <c r="G10" s="59">
        <v>6000</v>
      </c>
      <c r="H10" s="61" t="s">
        <v>20</v>
      </c>
      <c r="I10" s="61">
        <v>456</v>
      </c>
      <c r="J10" s="91"/>
      <c r="K10" s="91"/>
    </row>
    <row r="11" spans="1:11" ht="12.75">
      <c r="A11" s="92" t="s">
        <v>237</v>
      </c>
      <c r="B11" s="59">
        <v>56</v>
      </c>
      <c r="C11" s="59">
        <v>13</v>
      </c>
      <c r="D11" s="61" t="s">
        <v>20</v>
      </c>
      <c r="E11" s="61">
        <v>69</v>
      </c>
      <c r="F11" s="59">
        <v>6000</v>
      </c>
      <c r="G11" s="59">
        <v>12000</v>
      </c>
      <c r="H11" s="61" t="s">
        <v>20</v>
      </c>
      <c r="I11" s="59">
        <v>492</v>
      </c>
      <c r="J11" s="91"/>
      <c r="K11" s="91"/>
    </row>
    <row r="12" spans="1:11" ht="12.75">
      <c r="A12" s="93" t="s">
        <v>238</v>
      </c>
      <c r="B12" s="60">
        <v>130</v>
      </c>
      <c r="C12" s="60">
        <v>110</v>
      </c>
      <c r="D12" s="96">
        <v>2</v>
      </c>
      <c r="E12" s="60">
        <v>242</v>
      </c>
      <c r="F12" s="58">
        <v>4862</v>
      </c>
      <c r="G12" s="58">
        <v>6709</v>
      </c>
      <c r="H12" s="96">
        <v>9000</v>
      </c>
      <c r="I12" s="60">
        <v>1388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29</v>
      </c>
      <c r="C14" s="60" t="s">
        <v>20</v>
      </c>
      <c r="D14" s="60" t="s">
        <v>20</v>
      </c>
      <c r="E14" s="60">
        <v>29</v>
      </c>
      <c r="F14" s="58">
        <v>5000</v>
      </c>
      <c r="G14" s="60" t="s">
        <v>20</v>
      </c>
      <c r="H14" s="60" t="s">
        <v>20</v>
      </c>
      <c r="I14" s="58">
        <v>145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26</v>
      </c>
      <c r="C16" s="60">
        <v>1</v>
      </c>
      <c r="D16" s="60" t="s">
        <v>20</v>
      </c>
      <c r="E16" s="60">
        <v>27</v>
      </c>
      <c r="F16" s="58">
        <v>5000</v>
      </c>
      <c r="G16" s="58">
        <v>7000</v>
      </c>
      <c r="H16" s="60" t="s">
        <v>20</v>
      </c>
      <c r="I16" s="60">
        <v>137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30</v>
      </c>
      <c r="D18" s="61" t="s">
        <v>20</v>
      </c>
      <c r="E18" s="61">
        <v>30</v>
      </c>
      <c r="F18" s="59" t="s">
        <v>20</v>
      </c>
      <c r="G18" s="59">
        <v>6500</v>
      </c>
      <c r="H18" s="61" t="s">
        <v>20</v>
      </c>
      <c r="I18" s="59">
        <v>195</v>
      </c>
      <c r="J18" s="91"/>
      <c r="K18" s="91"/>
    </row>
    <row r="19" spans="1:11" ht="12.75">
      <c r="A19" s="92" t="s">
        <v>242</v>
      </c>
      <c r="B19" s="59">
        <v>18</v>
      </c>
      <c r="C19" s="95">
        <v>4</v>
      </c>
      <c r="D19" s="61" t="s">
        <v>20</v>
      </c>
      <c r="E19" s="61">
        <v>22</v>
      </c>
      <c r="F19" s="59">
        <v>6000</v>
      </c>
      <c r="G19" s="95">
        <v>8000</v>
      </c>
      <c r="H19" s="61" t="s">
        <v>20</v>
      </c>
      <c r="I19" s="59">
        <v>140</v>
      </c>
      <c r="J19" s="91"/>
      <c r="K19" s="91"/>
    </row>
    <row r="20" spans="1:11" ht="12.75">
      <c r="A20" s="92" t="s">
        <v>243</v>
      </c>
      <c r="B20" s="59">
        <v>20</v>
      </c>
      <c r="C20" s="59">
        <v>6</v>
      </c>
      <c r="D20" s="61" t="s">
        <v>20</v>
      </c>
      <c r="E20" s="61">
        <v>26</v>
      </c>
      <c r="F20" s="59">
        <v>5000</v>
      </c>
      <c r="G20" s="59">
        <v>8000</v>
      </c>
      <c r="H20" s="61" t="s">
        <v>20</v>
      </c>
      <c r="I20" s="59">
        <v>148</v>
      </c>
      <c r="J20" s="91"/>
      <c r="K20" s="91"/>
    </row>
    <row r="21" spans="1:11" ht="12.75">
      <c r="A21" s="93" t="s">
        <v>340</v>
      </c>
      <c r="B21" s="60">
        <v>38</v>
      </c>
      <c r="C21" s="60">
        <v>40</v>
      </c>
      <c r="D21" s="60" t="s">
        <v>20</v>
      </c>
      <c r="E21" s="60">
        <v>78</v>
      </c>
      <c r="F21" s="58">
        <v>5474</v>
      </c>
      <c r="G21" s="58">
        <v>6875</v>
      </c>
      <c r="H21" s="60" t="s">
        <v>20</v>
      </c>
      <c r="I21" s="60">
        <v>483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514</v>
      </c>
      <c r="D23" s="60" t="s">
        <v>20</v>
      </c>
      <c r="E23" s="60">
        <v>514</v>
      </c>
      <c r="F23" s="60" t="s">
        <v>20</v>
      </c>
      <c r="G23" s="58">
        <v>5468</v>
      </c>
      <c r="H23" s="60" t="s">
        <v>20</v>
      </c>
      <c r="I23" s="58">
        <v>2810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1828</v>
      </c>
      <c r="D25" s="60" t="s">
        <v>20</v>
      </c>
      <c r="E25" s="60">
        <v>1828</v>
      </c>
      <c r="F25" s="60" t="s">
        <v>20</v>
      </c>
      <c r="G25" s="58">
        <v>7000</v>
      </c>
      <c r="H25" s="60" t="s">
        <v>20</v>
      </c>
      <c r="I25" s="58">
        <v>12796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>
        <v>440</v>
      </c>
      <c r="D27" s="61" t="s">
        <v>20</v>
      </c>
      <c r="E27" s="61">
        <v>440</v>
      </c>
      <c r="F27" s="61" t="s">
        <v>20</v>
      </c>
      <c r="G27" s="59">
        <f>I27*1000/C27</f>
        <v>6384.090909090909</v>
      </c>
      <c r="H27" s="61" t="s">
        <v>20</v>
      </c>
      <c r="I27" s="61">
        <v>2809</v>
      </c>
      <c r="J27" s="91"/>
      <c r="K27" s="91"/>
    </row>
    <row r="28" spans="1:11" ht="12.75">
      <c r="A28" s="92" t="s">
        <v>247</v>
      </c>
      <c r="B28" s="61" t="s">
        <v>20</v>
      </c>
      <c r="C28" s="61" t="s">
        <v>20</v>
      </c>
      <c r="D28" s="61" t="s">
        <v>20</v>
      </c>
      <c r="E28" s="61" t="s">
        <v>20</v>
      </c>
      <c r="F28" s="61" t="s">
        <v>20</v>
      </c>
      <c r="G28" s="59" t="s">
        <v>20</v>
      </c>
      <c r="H28" s="61" t="s">
        <v>20</v>
      </c>
      <c r="I28" s="61" t="s">
        <v>20</v>
      </c>
      <c r="J28" s="91"/>
      <c r="K28" s="91"/>
    </row>
    <row r="29" spans="1:11" ht="12.75">
      <c r="A29" s="92" t="s">
        <v>248</v>
      </c>
      <c r="B29" s="61" t="s">
        <v>20</v>
      </c>
      <c r="C29" s="59">
        <v>432</v>
      </c>
      <c r="D29" s="61" t="s">
        <v>20</v>
      </c>
      <c r="E29" s="61">
        <v>432</v>
      </c>
      <c r="F29" s="61" t="s">
        <v>20</v>
      </c>
      <c r="G29" s="59">
        <v>6500</v>
      </c>
      <c r="H29" s="61" t="s">
        <v>20</v>
      </c>
      <c r="I29" s="59">
        <v>2808</v>
      </c>
      <c r="J29" s="91"/>
      <c r="K29" s="91"/>
    </row>
    <row r="30" spans="1:11" ht="12.75">
      <c r="A30" s="93" t="s">
        <v>341</v>
      </c>
      <c r="B30" s="60" t="s">
        <v>20</v>
      </c>
      <c r="C30" s="60">
        <v>872</v>
      </c>
      <c r="D30" s="60" t="s">
        <v>20</v>
      </c>
      <c r="E30" s="60">
        <v>872</v>
      </c>
      <c r="F30" s="60" t="s">
        <v>20</v>
      </c>
      <c r="G30" s="58">
        <f>((G27*C27)+(G29*C29))/C30</f>
        <v>6441.51376146789</v>
      </c>
      <c r="H30" s="60" t="s">
        <v>20</v>
      </c>
      <c r="I30" s="60">
        <f>SUM(I27:I29)</f>
        <v>5617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5</v>
      </c>
      <c r="C32" s="94">
        <v>178</v>
      </c>
      <c r="D32" s="95">
        <v>1</v>
      </c>
      <c r="E32" s="61">
        <v>184</v>
      </c>
      <c r="F32" s="94">
        <v>3826</v>
      </c>
      <c r="G32" s="94">
        <v>9944</v>
      </c>
      <c r="H32" s="95">
        <v>13100</v>
      </c>
      <c r="I32" s="59">
        <v>1802</v>
      </c>
      <c r="J32" s="91"/>
      <c r="K32" s="91"/>
    </row>
    <row r="33" spans="1:11" ht="12.75">
      <c r="A33" s="92" t="s">
        <v>250</v>
      </c>
      <c r="B33" s="94">
        <v>10</v>
      </c>
      <c r="C33" s="94">
        <v>32</v>
      </c>
      <c r="D33" s="61" t="s">
        <v>20</v>
      </c>
      <c r="E33" s="61">
        <v>42</v>
      </c>
      <c r="F33" s="94">
        <v>5000</v>
      </c>
      <c r="G33" s="94">
        <v>8531</v>
      </c>
      <c r="H33" s="61" t="s">
        <v>20</v>
      </c>
      <c r="I33" s="59">
        <v>323</v>
      </c>
      <c r="J33" s="91"/>
      <c r="K33" s="91"/>
    </row>
    <row r="34" spans="1:11" ht="12.75">
      <c r="A34" s="92" t="s">
        <v>251</v>
      </c>
      <c r="B34" s="94" t="s">
        <v>20</v>
      </c>
      <c r="C34" s="94">
        <v>24</v>
      </c>
      <c r="D34" s="61" t="s">
        <v>20</v>
      </c>
      <c r="E34" s="61">
        <v>24</v>
      </c>
      <c r="F34" s="94" t="s">
        <v>20</v>
      </c>
      <c r="G34" s="94">
        <v>8500</v>
      </c>
      <c r="H34" s="61" t="s">
        <v>20</v>
      </c>
      <c r="I34" s="59">
        <v>204</v>
      </c>
      <c r="J34" s="91"/>
      <c r="K34" s="91"/>
    </row>
    <row r="35" spans="1:11" ht="12.75">
      <c r="A35" s="92" t="s">
        <v>252</v>
      </c>
      <c r="B35" s="94" t="s">
        <v>20</v>
      </c>
      <c r="C35" s="94">
        <v>51</v>
      </c>
      <c r="D35" s="61" t="s">
        <v>20</v>
      </c>
      <c r="E35" s="61">
        <v>51</v>
      </c>
      <c r="F35" s="94" t="s">
        <v>20</v>
      </c>
      <c r="G35" s="94">
        <v>7431</v>
      </c>
      <c r="H35" s="61" t="s">
        <v>20</v>
      </c>
      <c r="I35" s="59">
        <v>379</v>
      </c>
      <c r="J35" s="91"/>
      <c r="K35" s="91"/>
    </row>
    <row r="36" spans="1:11" ht="12.75">
      <c r="A36" s="93" t="s">
        <v>253</v>
      </c>
      <c r="B36" s="60">
        <v>15</v>
      </c>
      <c r="C36" s="60">
        <v>285</v>
      </c>
      <c r="D36" s="96">
        <v>1</v>
      </c>
      <c r="E36" s="60">
        <v>301</v>
      </c>
      <c r="F36" s="58">
        <v>4609</v>
      </c>
      <c r="G36" s="58">
        <v>9214</v>
      </c>
      <c r="H36" s="96">
        <v>13100</v>
      </c>
      <c r="I36" s="60">
        <v>2708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4</v>
      </c>
      <c r="C38" s="58">
        <v>23</v>
      </c>
      <c r="D38" s="60" t="s">
        <v>20</v>
      </c>
      <c r="E38" s="60">
        <v>27</v>
      </c>
      <c r="F38" s="58">
        <v>1400</v>
      </c>
      <c r="G38" s="58">
        <v>6000</v>
      </c>
      <c r="H38" s="60" t="s">
        <v>20</v>
      </c>
      <c r="I38" s="58">
        <v>144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95">
        <v>2</v>
      </c>
      <c r="C40" s="59">
        <v>3</v>
      </c>
      <c r="D40" s="61" t="s">
        <v>20</v>
      </c>
      <c r="E40" s="61">
        <v>5</v>
      </c>
      <c r="F40" s="95">
        <v>3000</v>
      </c>
      <c r="G40" s="59">
        <v>6000</v>
      </c>
      <c r="H40" s="61" t="s">
        <v>20</v>
      </c>
      <c r="I40" s="59">
        <v>24</v>
      </c>
      <c r="J40" s="91"/>
      <c r="K40" s="91"/>
    </row>
    <row r="41" spans="1:11" ht="12.75">
      <c r="A41" s="92" t="s">
        <v>256</v>
      </c>
      <c r="B41" s="59" t="s">
        <v>20</v>
      </c>
      <c r="C41" s="59">
        <v>9</v>
      </c>
      <c r="D41" s="61" t="s">
        <v>20</v>
      </c>
      <c r="E41" s="61">
        <v>9</v>
      </c>
      <c r="F41" s="59" t="s">
        <v>20</v>
      </c>
      <c r="G41" s="59">
        <v>12000</v>
      </c>
      <c r="H41" s="61" t="s">
        <v>20</v>
      </c>
      <c r="I41" s="59">
        <v>108</v>
      </c>
      <c r="J41" s="91"/>
      <c r="K41" s="91"/>
    </row>
    <row r="42" spans="1:11" ht="12.75">
      <c r="A42" s="92" t="s">
        <v>257</v>
      </c>
      <c r="B42" s="59">
        <v>2</v>
      </c>
      <c r="C42" s="59">
        <v>28</v>
      </c>
      <c r="D42" s="61" t="s">
        <v>20</v>
      </c>
      <c r="E42" s="61">
        <v>30</v>
      </c>
      <c r="F42" s="59">
        <v>3000</v>
      </c>
      <c r="G42" s="59">
        <v>5000</v>
      </c>
      <c r="H42" s="61" t="s">
        <v>20</v>
      </c>
      <c r="I42" s="59">
        <v>146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95">
        <v>2</v>
      </c>
      <c r="E43" s="61">
        <v>2</v>
      </c>
      <c r="F43" s="61" t="s">
        <v>20</v>
      </c>
      <c r="G43" s="59" t="s">
        <v>20</v>
      </c>
      <c r="H43" s="95">
        <v>35000</v>
      </c>
      <c r="I43" s="59">
        <v>70</v>
      </c>
      <c r="J43" s="91"/>
      <c r="K43" s="91"/>
    </row>
    <row r="44" spans="1:11" ht="12.75">
      <c r="A44" s="92" t="s">
        <v>259</v>
      </c>
      <c r="B44" s="59" t="s">
        <v>20</v>
      </c>
      <c r="C44" s="59">
        <v>3</v>
      </c>
      <c r="D44" s="61" t="s">
        <v>20</v>
      </c>
      <c r="E44" s="61">
        <v>3</v>
      </c>
      <c r="F44" s="59" t="s">
        <v>20</v>
      </c>
      <c r="G44" s="59">
        <v>6000</v>
      </c>
      <c r="H44" s="61" t="s">
        <v>20</v>
      </c>
      <c r="I44" s="59">
        <v>18</v>
      </c>
      <c r="J44" s="91"/>
      <c r="K44" s="91"/>
    </row>
    <row r="45" spans="1:11" ht="12.75">
      <c r="A45" s="92" t="s">
        <v>260</v>
      </c>
      <c r="B45" s="61" t="s">
        <v>20</v>
      </c>
      <c r="C45" s="59">
        <v>35</v>
      </c>
      <c r="D45" s="61" t="s">
        <v>20</v>
      </c>
      <c r="E45" s="61">
        <v>35</v>
      </c>
      <c r="F45" s="61" t="s">
        <v>20</v>
      </c>
      <c r="G45" s="59">
        <v>8000</v>
      </c>
      <c r="H45" s="61" t="s">
        <v>20</v>
      </c>
      <c r="I45" s="59">
        <v>280</v>
      </c>
      <c r="J45" s="91"/>
      <c r="K45" s="91"/>
    </row>
    <row r="46" spans="1:11" ht="12.75">
      <c r="A46" s="92" t="s">
        <v>261</v>
      </c>
      <c r="B46" s="59" t="s">
        <v>20</v>
      </c>
      <c r="C46" s="59">
        <v>110</v>
      </c>
      <c r="D46" s="61" t="s">
        <v>20</v>
      </c>
      <c r="E46" s="61">
        <v>110</v>
      </c>
      <c r="F46" s="59" t="s">
        <v>20</v>
      </c>
      <c r="G46" s="59">
        <v>6000</v>
      </c>
      <c r="H46" s="61" t="s">
        <v>20</v>
      </c>
      <c r="I46" s="59">
        <v>660</v>
      </c>
      <c r="J46" s="91"/>
      <c r="K46" s="91"/>
    </row>
    <row r="47" spans="1:11" ht="12.75">
      <c r="A47" s="92" t="s">
        <v>262</v>
      </c>
      <c r="B47" s="61" t="s">
        <v>20</v>
      </c>
      <c r="C47" s="59">
        <v>560</v>
      </c>
      <c r="D47" s="61" t="s">
        <v>20</v>
      </c>
      <c r="E47" s="61">
        <v>560</v>
      </c>
      <c r="F47" s="61" t="s">
        <v>20</v>
      </c>
      <c r="G47" s="59">
        <v>7000</v>
      </c>
      <c r="H47" s="61" t="s">
        <v>20</v>
      </c>
      <c r="I47" s="59">
        <v>3920</v>
      </c>
      <c r="J47" s="91"/>
      <c r="K47" s="91"/>
    </row>
    <row r="48" spans="1:11" ht="12.75">
      <c r="A48" s="92" t="s">
        <v>263</v>
      </c>
      <c r="B48" s="59">
        <v>1</v>
      </c>
      <c r="C48" s="59">
        <v>8</v>
      </c>
      <c r="D48" s="61" t="s">
        <v>20</v>
      </c>
      <c r="E48" s="61">
        <v>9</v>
      </c>
      <c r="F48" s="59">
        <v>3000</v>
      </c>
      <c r="G48" s="59">
        <v>4500</v>
      </c>
      <c r="H48" s="61" t="s">
        <v>20</v>
      </c>
      <c r="I48" s="59">
        <v>39</v>
      </c>
      <c r="J48" s="91"/>
      <c r="K48" s="91"/>
    </row>
    <row r="49" spans="1:11" ht="12.75">
      <c r="A49" s="93" t="s">
        <v>342</v>
      </c>
      <c r="B49" s="60">
        <v>5</v>
      </c>
      <c r="C49" s="60">
        <v>756</v>
      </c>
      <c r="D49" s="96">
        <v>2</v>
      </c>
      <c r="E49" s="60">
        <v>763</v>
      </c>
      <c r="F49" s="58">
        <v>3000</v>
      </c>
      <c r="G49" s="58">
        <v>6852</v>
      </c>
      <c r="H49" s="96">
        <v>35000</v>
      </c>
      <c r="I49" s="60">
        <v>5265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3</v>
      </c>
      <c r="D51" s="60" t="s">
        <v>20</v>
      </c>
      <c r="E51" s="60">
        <v>3</v>
      </c>
      <c r="F51" s="60" t="s">
        <v>20</v>
      </c>
      <c r="G51" s="58">
        <v>18000</v>
      </c>
      <c r="H51" s="60" t="s">
        <v>20</v>
      </c>
      <c r="I51" s="58">
        <v>54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95">
        <v>10</v>
      </c>
      <c r="C53" s="59">
        <v>640</v>
      </c>
      <c r="D53" s="61" t="s">
        <v>20</v>
      </c>
      <c r="E53" s="61">
        <v>650</v>
      </c>
      <c r="F53" s="95">
        <v>1700</v>
      </c>
      <c r="G53" s="59">
        <v>5800</v>
      </c>
      <c r="H53" s="61" t="s">
        <v>20</v>
      </c>
      <c r="I53" s="59">
        <v>3729</v>
      </c>
      <c r="J53" s="91"/>
      <c r="K53" s="91"/>
    </row>
    <row r="54" spans="1:11" ht="12.75">
      <c r="A54" s="92" t="s">
        <v>266</v>
      </c>
      <c r="B54" s="61" t="s">
        <v>20</v>
      </c>
      <c r="C54" s="59" t="s">
        <v>20</v>
      </c>
      <c r="D54" s="61" t="s">
        <v>20</v>
      </c>
      <c r="E54" s="61" t="s">
        <v>20</v>
      </c>
      <c r="F54" s="61" t="s">
        <v>20</v>
      </c>
      <c r="G54" s="59" t="s">
        <v>20</v>
      </c>
      <c r="H54" s="61" t="s">
        <v>20</v>
      </c>
      <c r="I54" s="59" t="s">
        <v>20</v>
      </c>
      <c r="J54" s="91"/>
      <c r="K54" s="91"/>
    </row>
    <row r="55" spans="1:11" ht="12.75">
      <c r="A55" s="92" t="s">
        <v>267</v>
      </c>
      <c r="B55" s="61" t="s">
        <v>20</v>
      </c>
      <c r="C55" s="59">
        <v>36</v>
      </c>
      <c r="D55" s="61" t="s">
        <v>20</v>
      </c>
      <c r="E55" s="61">
        <v>36</v>
      </c>
      <c r="F55" s="61" t="s">
        <v>20</v>
      </c>
      <c r="G55" s="59">
        <v>8000</v>
      </c>
      <c r="H55" s="61" t="s">
        <v>20</v>
      </c>
      <c r="I55" s="59">
        <v>288</v>
      </c>
      <c r="J55" s="91"/>
      <c r="K55" s="91"/>
    </row>
    <row r="56" spans="1:11" ht="12.75">
      <c r="A56" s="92" t="s">
        <v>268</v>
      </c>
      <c r="B56" s="61" t="s">
        <v>20</v>
      </c>
      <c r="C56" s="59">
        <v>3</v>
      </c>
      <c r="D56" s="61" t="s">
        <v>20</v>
      </c>
      <c r="E56" s="61">
        <v>3</v>
      </c>
      <c r="F56" s="61" t="s">
        <v>20</v>
      </c>
      <c r="G56" s="59">
        <v>6800</v>
      </c>
      <c r="H56" s="61" t="s">
        <v>20</v>
      </c>
      <c r="I56" s="59">
        <v>20</v>
      </c>
      <c r="J56" s="91"/>
      <c r="K56" s="91"/>
    </row>
    <row r="57" spans="1:11" ht="12.75">
      <c r="A57" s="92" t="s">
        <v>269</v>
      </c>
      <c r="B57" s="95">
        <v>2</v>
      </c>
      <c r="C57" s="59">
        <v>107</v>
      </c>
      <c r="D57" s="61" t="s">
        <v>20</v>
      </c>
      <c r="E57" s="61">
        <v>109</v>
      </c>
      <c r="F57" s="95">
        <v>1200</v>
      </c>
      <c r="G57" s="59">
        <v>7100</v>
      </c>
      <c r="H57" s="61" t="s">
        <v>20</v>
      </c>
      <c r="I57" s="59">
        <v>762</v>
      </c>
      <c r="J57" s="91"/>
      <c r="K57" s="91"/>
    </row>
    <row r="58" spans="1:11" ht="12.75">
      <c r="A58" s="93" t="s">
        <v>270</v>
      </c>
      <c r="B58" s="96">
        <v>12</v>
      </c>
      <c r="C58" s="60">
        <v>786</v>
      </c>
      <c r="D58" s="60" t="s">
        <v>20</v>
      </c>
      <c r="E58" s="60">
        <v>798</v>
      </c>
      <c r="F58" s="96">
        <v>1617</v>
      </c>
      <c r="G58" s="58">
        <v>6082</v>
      </c>
      <c r="H58" s="60" t="s">
        <v>20</v>
      </c>
      <c r="I58" s="60">
        <v>4799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122</v>
      </c>
      <c r="D60" s="59" t="s">
        <v>20</v>
      </c>
      <c r="E60" s="61">
        <v>122</v>
      </c>
      <c r="F60" s="61" t="s">
        <v>20</v>
      </c>
      <c r="G60" s="59">
        <v>9000</v>
      </c>
      <c r="H60" s="59" t="s">
        <v>20</v>
      </c>
      <c r="I60" s="59">
        <v>1098</v>
      </c>
      <c r="J60" s="91"/>
      <c r="K60" s="91"/>
    </row>
    <row r="61" spans="1:11" ht="12.75">
      <c r="A61" s="92" t="s">
        <v>272</v>
      </c>
      <c r="B61" s="59" t="s">
        <v>20</v>
      </c>
      <c r="C61" s="59">
        <v>104</v>
      </c>
      <c r="D61" s="61" t="s">
        <v>20</v>
      </c>
      <c r="E61" s="61">
        <v>104</v>
      </c>
      <c r="F61" s="59" t="s">
        <v>20</v>
      </c>
      <c r="G61" s="59">
        <v>7500</v>
      </c>
      <c r="H61" s="61" t="s">
        <v>20</v>
      </c>
      <c r="I61" s="59">
        <v>780</v>
      </c>
      <c r="J61" s="91"/>
      <c r="K61" s="91"/>
    </row>
    <row r="62" spans="1:11" ht="12.75">
      <c r="A62" s="92" t="s">
        <v>273</v>
      </c>
      <c r="B62" s="61" t="s">
        <v>20</v>
      </c>
      <c r="C62" s="59">
        <v>15</v>
      </c>
      <c r="D62" s="61" t="s">
        <v>20</v>
      </c>
      <c r="E62" s="61">
        <v>15</v>
      </c>
      <c r="F62" s="61" t="s">
        <v>20</v>
      </c>
      <c r="G62" s="59">
        <v>8000</v>
      </c>
      <c r="H62" s="61" t="s">
        <v>20</v>
      </c>
      <c r="I62" s="59">
        <v>120</v>
      </c>
      <c r="J62" s="91"/>
      <c r="K62" s="91"/>
    </row>
    <row r="63" spans="1:11" ht="12.75">
      <c r="A63" s="93" t="s">
        <v>274</v>
      </c>
      <c r="B63" s="60" t="s">
        <v>20</v>
      </c>
      <c r="C63" s="60">
        <v>241</v>
      </c>
      <c r="D63" s="60" t="s">
        <v>20</v>
      </c>
      <c r="E63" s="60">
        <v>241</v>
      </c>
      <c r="F63" s="58" t="s">
        <v>20</v>
      </c>
      <c r="G63" s="58">
        <v>8290</v>
      </c>
      <c r="H63" s="58" t="s">
        <v>20</v>
      </c>
      <c r="I63" s="60">
        <v>1998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77</v>
      </c>
      <c r="D65" s="96">
        <v>4</v>
      </c>
      <c r="E65" s="60">
        <v>81</v>
      </c>
      <c r="F65" s="60" t="s">
        <v>20</v>
      </c>
      <c r="G65" s="58">
        <v>9867</v>
      </c>
      <c r="H65" s="96">
        <v>24896</v>
      </c>
      <c r="I65" s="58">
        <v>859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40</v>
      </c>
      <c r="D67" s="61" t="s">
        <v>20</v>
      </c>
      <c r="E67" s="61">
        <v>40</v>
      </c>
      <c r="F67" s="61" t="s">
        <v>20</v>
      </c>
      <c r="G67" s="59">
        <v>8500</v>
      </c>
      <c r="H67" s="61" t="s">
        <v>20</v>
      </c>
      <c r="I67" s="59">
        <v>340</v>
      </c>
      <c r="J67" s="91"/>
      <c r="K67" s="91"/>
    </row>
    <row r="68" spans="1:11" ht="12.75">
      <c r="A68" s="92" t="s">
        <v>277</v>
      </c>
      <c r="B68" s="61" t="s">
        <v>20</v>
      </c>
      <c r="C68" s="59">
        <v>50</v>
      </c>
      <c r="D68" s="61" t="s">
        <v>20</v>
      </c>
      <c r="E68" s="61">
        <v>50</v>
      </c>
      <c r="F68" s="61" t="s">
        <v>20</v>
      </c>
      <c r="G68" s="59">
        <v>8000</v>
      </c>
      <c r="H68" s="61" t="s">
        <v>20</v>
      </c>
      <c r="I68" s="59">
        <v>400</v>
      </c>
      <c r="J68" s="91"/>
      <c r="K68" s="91"/>
    </row>
    <row r="69" spans="1:11" ht="12.75">
      <c r="A69" s="93" t="s">
        <v>278</v>
      </c>
      <c r="B69" s="60" t="s">
        <v>20</v>
      </c>
      <c r="C69" s="60">
        <v>90</v>
      </c>
      <c r="D69" s="60" t="s">
        <v>20</v>
      </c>
      <c r="E69" s="60">
        <v>90</v>
      </c>
      <c r="F69" s="60" t="s">
        <v>20</v>
      </c>
      <c r="G69" s="58">
        <v>8222</v>
      </c>
      <c r="H69" s="60" t="s">
        <v>20</v>
      </c>
      <c r="I69" s="60">
        <v>740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15</v>
      </c>
      <c r="D71" s="59" t="s">
        <v>20</v>
      </c>
      <c r="E71" s="61">
        <v>15</v>
      </c>
      <c r="F71" s="61" t="s">
        <v>20</v>
      </c>
      <c r="G71" s="59">
        <v>6000</v>
      </c>
      <c r="H71" s="59" t="s">
        <v>20</v>
      </c>
      <c r="I71" s="59">
        <v>90</v>
      </c>
      <c r="J71" s="91"/>
      <c r="K71" s="91"/>
    </row>
    <row r="72" spans="1:11" ht="12.75">
      <c r="A72" s="92" t="s">
        <v>280</v>
      </c>
      <c r="B72" s="61" t="s">
        <v>20</v>
      </c>
      <c r="C72" s="59">
        <v>150</v>
      </c>
      <c r="D72" s="61" t="s">
        <v>20</v>
      </c>
      <c r="E72" s="61">
        <v>150</v>
      </c>
      <c r="F72" s="61" t="s">
        <v>20</v>
      </c>
      <c r="G72" s="59">
        <v>14500</v>
      </c>
      <c r="H72" s="61" t="s">
        <v>20</v>
      </c>
      <c r="I72" s="59">
        <v>2175</v>
      </c>
      <c r="J72" s="91"/>
      <c r="K72" s="91"/>
    </row>
    <row r="73" spans="1:11" ht="12.75">
      <c r="A73" s="92" t="s">
        <v>281</v>
      </c>
      <c r="B73" s="59">
        <v>51</v>
      </c>
      <c r="C73" s="59">
        <v>32</v>
      </c>
      <c r="D73" s="61" t="s">
        <v>20</v>
      </c>
      <c r="E73" s="61">
        <v>83</v>
      </c>
      <c r="F73" s="59">
        <v>4000</v>
      </c>
      <c r="G73" s="59">
        <v>8000</v>
      </c>
      <c r="H73" s="61" t="s">
        <v>20</v>
      </c>
      <c r="I73" s="59">
        <v>460</v>
      </c>
      <c r="J73" s="91"/>
      <c r="K73" s="91"/>
    </row>
    <row r="74" spans="1:11" ht="12.75">
      <c r="A74" s="92" t="s">
        <v>282</v>
      </c>
      <c r="B74" s="61" t="s">
        <v>20</v>
      </c>
      <c r="C74" s="59">
        <v>185</v>
      </c>
      <c r="D74" s="95">
        <v>15</v>
      </c>
      <c r="E74" s="61">
        <v>200</v>
      </c>
      <c r="F74" s="61" t="s">
        <v>20</v>
      </c>
      <c r="G74" s="59">
        <v>15400</v>
      </c>
      <c r="H74" s="95">
        <v>28000</v>
      </c>
      <c r="I74" s="59">
        <v>3269</v>
      </c>
      <c r="J74" s="91"/>
      <c r="K74" s="91"/>
    </row>
    <row r="75" spans="1:11" ht="12.75">
      <c r="A75" s="92" t="s">
        <v>283</v>
      </c>
      <c r="B75" s="59">
        <v>30</v>
      </c>
      <c r="C75" s="59">
        <v>18</v>
      </c>
      <c r="D75" s="61" t="s">
        <v>20</v>
      </c>
      <c r="E75" s="61">
        <v>48</v>
      </c>
      <c r="F75" s="59">
        <v>4500</v>
      </c>
      <c r="G75" s="59">
        <v>6000</v>
      </c>
      <c r="H75" s="61" t="s">
        <v>20</v>
      </c>
      <c r="I75" s="59">
        <v>243</v>
      </c>
      <c r="J75" s="91"/>
      <c r="K75" s="91"/>
    </row>
    <row r="76" spans="1:11" ht="12.75">
      <c r="A76" s="92" t="s">
        <v>284</v>
      </c>
      <c r="B76" s="59">
        <v>2</v>
      </c>
      <c r="C76" s="59">
        <v>25</v>
      </c>
      <c r="D76" s="61" t="s">
        <v>20</v>
      </c>
      <c r="E76" s="61">
        <v>27</v>
      </c>
      <c r="F76" s="59">
        <v>3500</v>
      </c>
      <c r="G76" s="59">
        <v>6700</v>
      </c>
      <c r="H76" s="61" t="s">
        <v>20</v>
      </c>
      <c r="I76" s="59">
        <v>175</v>
      </c>
      <c r="J76" s="91"/>
      <c r="K76" s="91"/>
    </row>
    <row r="77" spans="1:11" ht="12.75">
      <c r="A77" s="92" t="s">
        <v>285</v>
      </c>
      <c r="B77" s="95">
        <v>16</v>
      </c>
      <c r="C77" s="59">
        <v>139</v>
      </c>
      <c r="D77" s="61" t="s">
        <v>20</v>
      </c>
      <c r="E77" s="61">
        <v>155</v>
      </c>
      <c r="F77" s="95">
        <v>4000</v>
      </c>
      <c r="G77" s="59">
        <v>7500</v>
      </c>
      <c r="H77" s="61" t="s">
        <v>20</v>
      </c>
      <c r="I77" s="59">
        <v>1107</v>
      </c>
      <c r="J77" s="91"/>
      <c r="K77" s="91"/>
    </row>
    <row r="78" spans="1:11" ht="12.75">
      <c r="A78" s="92" t="s">
        <v>286</v>
      </c>
      <c r="B78" s="95">
        <v>9</v>
      </c>
      <c r="C78" s="59">
        <v>26</v>
      </c>
      <c r="D78" s="61" t="s">
        <v>20</v>
      </c>
      <c r="E78" s="61">
        <v>35</v>
      </c>
      <c r="F78" s="95">
        <v>3500</v>
      </c>
      <c r="G78" s="59">
        <v>9500</v>
      </c>
      <c r="H78" s="61" t="s">
        <v>20</v>
      </c>
      <c r="I78" s="59">
        <v>279</v>
      </c>
      <c r="J78" s="91"/>
      <c r="K78" s="91"/>
    </row>
    <row r="79" spans="1:11" ht="12.75">
      <c r="A79" s="93" t="s">
        <v>343</v>
      </c>
      <c r="B79" s="60">
        <v>108</v>
      </c>
      <c r="C79" s="60">
        <v>590</v>
      </c>
      <c r="D79" s="60">
        <v>15</v>
      </c>
      <c r="E79" s="60">
        <v>713</v>
      </c>
      <c r="F79" s="58">
        <v>4088</v>
      </c>
      <c r="G79" s="58">
        <v>11754</v>
      </c>
      <c r="H79" s="58">
        <v>28000</v>
      </c>
      <c r="I79" s="60">
        <v>7798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95">
        <v>31</v>
      </c>
      <c r="C81" s="59">
        <v>6</v>
      </c>
      <c r="D81" s="61" t="s">
        <v>20</v>
      </c>
      <c r="E81" s="61">
        <v>37</v>
      </c>
      <c r="F81" s="95">
        <v>1500</v>
      </c>
      <c r="G81" s="59">
        <v>9167</v>
      </c>
      <c r="H81" s="61" t="s">
        <v>20</v>
      </c>
      <c r="I81" s="59">
        <v>102</v>
      </c>
      <c r="J81" s="91"/>
      <c r="K81" s="91"/>
    </row>
    <row r="82" spans="1:11" ht="12.75">
      <c r="A82" s="92" t="s">
        <v>288</v>
      </c>
      <c r="B82" s="59">
        <v>3</v>
      </c>
      <c r="C82" s="59">
        <v>8</v>
      </c>
      <c r="D82" s="61" t="s">
        <v>20</v>
      </c>
      <c r="E82" s="61">
        <v>11</v>
      </c>
      <c r="F82" s="59">
        <v>2000</v>
      </c>
      <c r="G82" s="59">
        <v>6000</v>
      </c>
      <c r="H82" s="61" t="s">
        <v>20</v>
      </c>
      <c r="I82" s="59">
        <v>54</v>
      </c>
      <c r="J82" s="91"/>
      <c r="K82" s="91"/>
    </row>
    <row r="83" spans="1:11" ht="12.75">
      <c r="A83" s="93" t="s">
        <v>289</v>
      </c>
      <c r="B83" s="58">
        <v>34</v>
      </c>
      <c r="C83" s="58">
        <v>14</v>
      </c>
      <c r="D83" s="60" t="s">
        <v>20</v>
      </c>
      <c r="E83" s="60">
        <v>48</v>
      </c>
      <c r="F83" s="58">
        <v>1544</v>
      </c>
      <c r="G83" s="58">
        <v>7357</v>
      </c>
      <c r="H83" s="60" t="s">
        <v>20</v>
      </c>
      <c r="I83" s="58">
        <v>156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401</v>
      </c>
      <c r="C85" s="98">
        <v>6230</v>
      </c>
      <c r="D85" s="98">
        <v>24</v>
      </c>
      <c r="E85" s="98">
        <v>6655</v>
      </c>
      <c r="F85" s="99">
        <v>4285</v>
      </c>
      <c r="G85" s="126">
        <f>((G12*C12)+(G21*C21)+(G23*C23)+(G25*C25)+(G30*C30)+(G36*C36)+(G38*C38)+(G49*C49)+(G51*C51)+(G58*C58)+(G63*C63)+(G65*C65)+(G69*E69)+(G79*C79)+(G83*C83))/C85</f>
        <v>7311.4900481540935</v>
      </c>
      <c r="H85" s="99">
        <v>25862</v>
      </c>
      <c r="I85" s="98">
        <f>SUM(I12:I16,I21:I25,I30,I36,I38,I49:I51,I58,I63,I65,I69,I79,I83)</f>
        <v>47897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64" customWidth="1"/>
    <col min="9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69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70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68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105">
        <v>17.1</v>
      </c>
      <c r="C9" s="106">
        <v>84.2</v>
      </c>
      <c r="D9" s="105">
        <v>143.9</v>
      </c>
      <c r="E9" s="107">
        <v>26.937362518481123</v>
      </c>
      <c r="F9" s="108">
        <v>43357.013210246056</v>
      </c>
      <c r="G9" s="106" t="s">
        <v>20</v>
      </c>
      <c r="H9" s="106">
        <v>4487</v>
      </c>
    </row>
    <row r="10" spans="1:8" ht="12.75">
      <c r="A10" s="71">
        <v>1986</v>
      </c>
      <c r="B10" s="109">
        <v>16.9</v>
      </c>
      <c r="C10" s="110">
        <v>91.9</v>
      </c>
      <c r="D10" s="109">
        <v>155.4</v>
      </c>
      <c r="E10" s="111">
        <v>22.243457983243783</v>
      </c>
      <c r="F10" s="112">
        <v>34083.396439604294</v>
      </c>
      <c r="G10" s="110" t="s">
        <v>20</v>
      </c>
      <c r="H10" s="110">
        <v>7276</v>
      </c>
    </row>
    <row r="11" spans="1:8" ht="12.75">
      <c r="A11" s="71">
        <v>1987</v>
      </c>
      <c r="B11" s="109">
        <v>18.1</v>
      </c>
      <c r="C11" s="110">
        <v>88.3</v>
      </c>
      <c r="D11" s="109">
        <v>159.8</v>
      </c>
      <c r="E11" s="111">
        <v>25.15235656846129</v>
      </c>
      <c r="F11" s="112">
        <v>37725.52979217001</v>
      </c>
      <c r="G11" s="110" t="s">
        <v>20</v>
      </c>
      <c r="H11" s="110">
        <v>5212</v>
      </c>
    </row>
    <row r="12" spans="1:8" ht="12.75">
      <c r="A12" s="71">
        <v>1988</v>
      </c>
      <c r="B12" s="109">
        <v>17.2</v>
      </c>
      <c r="C12" s="110">
        <v>88.5</v>
      </c>
      <c r="D12" s="109">
        <v>152.2</v>
      </c>
      <c r="E12" s="111">
        <v>32.93546332023127</v>
      </c>
      <c r="F12" s="112">
        <v>50130.41962665128</v>
      </c>
      <c r="G12" s="110">
        <v>80</v>
      </c>
      <c r="H12" s="110">
        <v>3875</v>
      </c>
    </row>
    <row r="13" spans="1:8" ht="12.75">
      <c r="A13" s="71">
        <v>1989</v>
      </c>
      <c r="B13" s="109">
        <v>16.6</v>
      </c>
      <c r="C13" s="110">
        <v>79</v>
      </c>
      <c r="D13" s="109">
        <v>131.2</v>
      </c>
      <c r="E13" s="111">
        <v>33.181878283028624</v>
      </c>
      <c r="F13" s="112">
        <v>43534.62430733354</v>
      </c>
      <c r="G13" s="110">
        <v>1</v>
      </c>
      <c r="H13" s="110">
        <v>3090</v>
      </c>
    </row>
    <row r="14" spans="1:8" ht="12.75">
      <c r="A14" s="71">
        <v>1990</v>
      </c>
      <c r="B14" s="109">
        <v>15.6</v>
      </c>
      <c r="C14" s="110">
        <v>80.06410256410257</v>
      </c>
      <c r="D14" s="109">
        <v>124.9</v>
      </c>
      <c r="E14" s="111">
        <v>41.22943036072746</v>
      </c>
      <c r="F14" s="112">
        <v>51495.5585205486</v>
      </c>
      <c r="G14" s="110">
        <v>45</v>
      </c>
      <c r="H14" s="110">
        <v>2403</v>
      </c>
    </row>
    <row r="15" spans="1:8" ht="12.75">
      <c r="A15" s="71">
        <v>1991</v>
      </c>
      <c r="B15" s="109">
        <v>15.7</v>
      </c>
      <c r="C15" s="110">
        <v>81.9108280254777</v>
      </c>
      <c r="D15" s="109">
        <v>128.6</v>
      </c>
      <c r="E15" s="111">
        <v>43.06251727909801</v>
      </c>
      <c r="F15" s="112">
        <v>55378.39722092003</v>
      </c>
      <c r="G15" s="110">
        <v>43</v>
      </c>
      <c r="H15" s="110">
        <v>3914</v>
      </c>
    </row>
    <row r="16" spans="1:8" ht="12.75">
      <c r="A16" s="71">
        <v>1992</v>
      </c>
      <c r="B16" s="109">
        <v>11.8</v>
      </c>
      <c r="C16" s="110">
        <v>54.252854122621564</v>
      </c>
      <c r="D16" s="109">
        <v>64.2</v>
      </c>
      <c r="E16" s="111">
        <v>39.2641207793925</v>
      </c>
      <c r="F16" s="112">
        <v>25207.565540369982</v>
      </c>
      <c r="G16" s="110">
        <v>13</v>
      </c>
      <c r="H16" s="110">
        <v>3479</v>
      </c>
    </row>
    <row r="17" spans="1:8" ht="12.75">
      <c r="A17" s="71">
        <v>1993</v>
      </c>
      <c r="B17" s="109">
        <v>12.4</v>
      </c>
      <c r="C17" s="110">
        <v>71.77419354838709</v>
      </c>
      <c r="D17" s="109">
        <v>89</v>
      </c>
      <c r="E17" s="111">
        <v>43.176709578930925</v>
      </c>
      <c r="F17" s="112">
        <v>38427.27152524852</v>
      </c>
      <c r="G17" s="110">
        <v>19598</v>
      </c>
      <c r="H17" s="110">
        <v>3936</v>
      </c>
    </row>
    <row r="18" spans="1:8" ht="12.75">
      <c r="A18" s="71">
        <v>1994</v>
      </c>
      <c r="B18" s="109">
        <v>10.917</v>
      </c>
      <c r="C18" s="110">
        <v>75.38701108363104</v>
      </c>
      <c r="D18" s="109">
        <v>82.3</v>
      </c>
      <c r="E18" s="111">
        <v>38.5969973435265</v>
      </c>
      <c r="F18" s="112">
        <v>31765.328813722306</v>
      </c>
      <c r="G18" s="110">
        <v>9183</v>
      </c>
      <c r="H18" s="110">
        <v>5179</v>
      </c>
    </row>
    <row r="19" spans="1:8" ht="12.75">
      <c r="A19" s="113">
        <v>1995</v>
      </c>
      <c r="B19" s="114">
        <v>10.392</v>
      </c>
      <c r="C19" s="115">
        <v>69.848922247883</v>
      </c>
      <c r="D19" s="114">
        <v>72.587</v>
      </c>
      <c r="E19" s="116">
        <v>45.887274169701776</v>
      </c>
      <c r="F19" s="117">
        <v>33308.19570156143</v>
      </c>
      <c r="G19" s="115">
        <v>40850</v>
      </c>
      <c r="H19" s="110">
        <v>4017</v>
      </c>
    </row>
    <row r="20" spans="1:8" ht="12.75">
      <c r="A20" s="113">
        <v>1996</v>
      </c>
      <c r="B20" s="118">
        <v>8.1</v>
      </c>
      <c r="C20" s="115">
        <v>80.49382716049382</v>
      </c>
      <c r="D20" s="118">
        <v>65.2</v>
      </c>
      <c r="E20" s="119">
        <v>51.843304124145064</v>
      </c>
      <c r="F20" s="115">
        <v>33801.834288942584</v>
      </c>
      <c r="G20" s="115">
        <v>7096</v>
      </c>
      <c r="H20" s="110">
        <v>4356</v>
      </c>
    </row>
    <row r="21" spans="1:8" ht="12.75">
      <c r="A21" s="113">
        <v>1997</v>
      </c>
      <c r="B21" s="118">
        <v>8.2</v>
      </c>
      <c r="C21" s="115">
        <v>85</v>
      </c>
      <c r="D21" s="118">
        <v>69.7</v>
      </c>
      <c r="E21" s="119">
        <v>50.100369021432094</v>
      </c>
      <c r="F21" s="115">
        <v>34919.95720793817</v>
      </c>
      <c r="G21" s="115">
        <v>2870</v>
      </c>
      <c r="H21" s="110">
        <v>5292</v>
      </c>
    </row>
    <row r="22" spans="1:8" ht="12.75">
      <c r="A22" s="113">
        <v>1998</v>
      </c>
      <c r="B22" s="118">
        <v>8.3</v>
      </c>
      <c r="C22" s="115">
        <v>87.83132530120481</v>
      </c>
      <c r="D22" s="118">
        <v>72.9</v>
      </c>
      <c r="E22" s="119">
        <v>65.0535501785006</v>
      </c>
      <c r="F22" s="115">
        <v>47424.038080126935</v>
      </c>
      <c r="G22" s="115">
        <v>3437</v>
      </c>
      <c r="H22" s="110">
        <v>3930</v>
      </c>
    </row>
    <row r="23" spans="1:8" ht="12.75">
      <c r="A23" s="113">
        <v>1999</v>
      </c>
      <c r="B23" s="118">
        <v>8.1</v>
      </c>
      <c r="C23" s="115">
        <f>D23/B23*10</f>
        <v>90.74074074074075</v>
      </c>
      <c r="D23" s="118">
        <v>73.5</v>
      </c>
      <c r="E23" s="119">
        <v>64.50061904246752</v>
      </c>
      <c r="F23" s="115">
        <f>D23*E23*10</f>
        <v>47407.95499621363</v>
      </c>
      <c r="G23" s="115">
        <v>602</v>
      </c>
      <c r="H23" s="110">
        <v>3968</v>
      </c>
    </row>
    <row r="24" spans="1:8" ht="12.75">
      <c r="A24" s="113">
        <v>2000</v>
      </c>
      <c r="B24" s="118">
        <v>9</v>
      </c>
      <c r="C24" s="115">
        <f>D24/B24*10</f>
        <v>86.66666666666666</v>
      </c>
      <c r="D24" s="118">
        <v>78</v>
      </c>
      <c r="E24" s="119">
        <v>57.841404925895205</v>
      </c>
      <c r="F24" s="115">
        <f>D24*E24*10</f>
        <v>45116.29584219826</v>
      </c>
      <c r="G24" s="115">
        <v>14272.983</v>
      </c>
      <c r="H24" s="110">
        <v>12792.575</v>
      </c>
    </row>
    <row r="25" spans="1:8" ht="12.75">
      <c r="A25" s="113">
        <v>2001</v>
      </c>
      <c r="B25" s="118">
        <v>8.649</v>
      </c>
      <c r="C25" s="115">
        <f>D25/B25*10</f>
        <v>75.7278298069141</v>
      </c>
      <c r="D25" s="118">
        <v>65.497</v>
      </c>
      <c r="E25" s="119">
        <v>60.68</v>
      </c>
      <c r="F25" s="115">
        <f>D25*E25*10</f>
        <v>39743.5796</v>
      </c>
      <c r="G25" s="115">
        <v>1656.235</v>
      </c>
      <c r="H25" s="110">
        <v>12368.773</v>
      </c>
    </row>
    <row r="26" spans="1:8" ht="13.5" thickBot="1">
      <c r="A26" s="73" t="s">
        <v>22</v>
      </c>
      <c r="B26" s="120">
        <v>7.4</v>
      </c>
      <c r="C26" s="121">
        <f>D26/B26*10</f>
        <v>98.78378378378378</v>
      </c>
      <c r="D26" s="120">
        <v>73.1</v>
      </c>
      <c r="E26" s="122">
        <v>58.57</v>
      </c>
      <c r="F26" s="121">
        <f>D26*E26*10</f>
        <v>42814.67</v>
      </c>
      <c r="G26" s="121"/>
      <c r="H26" s="123"/>
    </row>
    <row r="27" ht="12.75">
      <c r="A27" s="124" t="s">
        <v>71</v>
      </c>
    </row>
    <row r="28" ht="12.75">
      <c r="A28" s="64" t="s">
        <v>72</v>
      </c>
    </row>
    <row r="29" ht="12.75">
      <c r="A29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453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339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 t="s">
        <v>20</v>
      </c>
      <c r="C8" s="89" t="s">
        <v>20</v>
      </c>
      <c r="D8" s="90" t="s">
        <v>20</v>
      </c>
      <c r="E8" s="90" t="s">
        <v>20</v>
      </c>
      <c r="F8" s="89" t="s">
        <v>20</v>
      </c>
      <c r="G8" s="89" t="s">
        <v>20</v>
      </c>
      <c r="H8" s="90" t="s">
        <v>20</v>
      </c>
      <c r="I8" s="89" t="s">
        <v>20</v>
      </c>
      <c r="J8" s="91"/>
      <c r="K8" s="91"/>
    </row>
    <row r="9" spans="1:11" ht="12.75">
      <c r="A9" s="92" t="s">
        <v>235</v>
      </c>
      <c r="B9" s="59" t="s">
        <v>20</v>
      </c>
      <c r="C9" s="59" t="s">
        <v>20</v>
      </c>
      <c r="D9" s="61" t="s">
        <v>20</v>
      </c>
      <c r="E9" s="61" t="s">
        <v>20</v>
      </c>
      <c r="F9" s="59" t="s">
        <v>20</v>
      </c>
      <c r="G9" s="59" t="s">
        <v>20</v>
      </c>
      <c r="H9" s="61" t="s">
        <v>20</v>
      </c>
      <c r="I9" s="59" t="s">
        <v>20</v>
      </c>
      <c r="J9" s="91"/>
      <c r="K9" s="91"/>
    </row>
    <row r="10" spans="1:11" ht="12.75">
      <c r="A10" s="92" t="s">
        <v>236</v>
      </c>
      <c r="B10" s="61" t="s">
        <v>20</v>
      </c>
      <c r="C10" s="61" t="s">
        <v>20</v>
      </c>
      <c r="D10" s="61" t="s">
        <v>20</v>
      </c>
      <c r="E10" s="61" t="s">
        <v>20</v>
      </c>
      <c r="F10" s="59" t="s">
        <v>20</v>
      </c>
      <c r="G10" s="59" t="s">
        <v>20</v>
      </c>
      <c r="H10" s="61" t="s">
        <v>20</v>
      </c>
      <c r="I10" s="61" t="s">
        <v>20</v>
      </c>
      <c r="J10" s="91"/>
      <c r="K10" s="91"/>
    </row>
    <row r="11" spans="1:11" ht="12.75">
      <c r="A11" s="92" t="s">
        <v>237</v>
      </c>
      <c r="B11" s="59" t="s">
        <v>20</v>
      </c>
      <c r="C11" s="59">
        <v>5</v>
      </c>
      <c r="D11" s="61" t="s">
        <v>20</v>
      </c>
      <c r="E11" s="61">
        <f>SUM(B11:D11)</f>
        <v>5</v>
      </c>
      <c r="F11" s="59">
        <v>5000</v>
      </c>
      <c r="G11" s="59">
        <v>8000</v>
      </c>
      <c r="H11" s="61" t="s">
        <v>20</v>
      </c>
      <c r="I11" s="59">
        <v>40</v>
      </c>
      <c r="J11" s="91"/>
      <c r="K11" s="91"/>
    </row>
    <row r="12" spans="1:11" ht="12.75">
      <c r="A12" s="93" t="s">
        <v>238</v>
      </c>
      <c r="B12" s="60" t="s">
        <v>20</v>
      </c>
      <c r="C12" s="60">
        <v>5</v>
      </c>
      <c r="D12" s="60" t="s">
        <v>20</v>
      </c>
      <c r="E12" s="60">
        <f>SUM(B12:D12)</f>
        <v>5</v>
      </c>
      <c r="F12" s="58" t="s">
        <v>20</v>
      </c>
      <c r="G12" s="58">
        <v>8000</v>
      </c>
      <c r="H12" s="60" t="s">
        <v>20</v>
      </c>
      <c r="I12" s="60">
        <v>40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17</v>
      </c>
      <c r="C14" s="60" t="s">
        <v>20</v>
      </c>
      <c r="D14" s="60" t="s">
        <v>20</v>
      </c>
      <c r="E14" s="60">
        <f>SUM(B14:D14)</f>
        <v>17</v>
      </c>
      <c r="F14" s="58">
        <v>8000</v>
      </c>
      <c r="G14" s="60" t="s">
        <v>20</v>
      </c>
      <c r="H14" s="60" t="s">
        <v>20</v>
      </c>
      <c r="I14" s="58">
        <v>136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16</v>
      </c>
      <c r="C16" s="60" t="s">
        <v>20</v>
      </c>
      <c r="D16" s="60" t="s">
        <v>20</v>
      </c>
      <c r="E16" s="60">
        <f>SUM(B16:D16)</f>
        <v>16</v>
      </c>
      <c r="F16" s="58">
        <v>7000</v>
      </c>
      <c r="G16" s="58" t="s">
        <v>20</v>
      </c>
      <c r="H16" s="60" t="s">
        <v>20</v>
      </c>
      <c r="I16" s="60">
        <v>112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 t="s">
        <v>20</v>
      </c>
      <c r="C18" s="59">
        <v>25</v>
      </c>
      <c r="D18" s="61" t="s">
        <v>20</v>
      </c>
      <c r="E18" s="61">
        <v>25</v>
      </c>
      <c r="F18" s="59" t="s">
        <v>20</v>
      </c>
      <c r="G18" s="59">
        <v>7000</v>
      </c>
      <c r="H18" s="61" t="s">
        <v>20</v>
      </c>
      <c r="I18" s="59">
        <v>175</v>
      </c>
      <c r="J18" s="91"/>
      <c r="K18" s="91"/>
    </row>
    <row r="19" spans="1:11" ht="12.75">
      <c r="A19" s="92" t="s">
        <v>242</v>
      </c>
      <c r="B19" s="59">
        <v>12</v>
      </c>
      <c r="C19" s="61" t="s">
        <v>20</v>
      </c>
      <c r="D19" s="61" t="s">
        <v>20</v>
      </c>
      <c r="E19" s="61">
        <v>12</v>
      </c>
      <c r="F19" s="59">
        <v>6000</v>
      </c>
      <c r="G19" s="61" t="s">
        <v>20</v>
      </c>
      <c r="H19" s="61" t="s">
        <v>20</v>
      </c>
      <c r="I19" s="59">
        <v>72</v>
      </c>
      <c r="J19" s="91"/>
      <c r="K19" s="91"/>
    </row>
    <row r="20" spans="1:11" ht="12.75">
      <c r="A20" s="92" t="s">
        <v>243</v>
      </c>
      <c r="B20" s="59">
        <v>20</v>
      </c>
      <c r="C20" s="59" t="s">
        <v>20</v>
      </c>
      <c r="D20" s="61" t="s">
        <v>20</v>
      </c>
      <c r="E20" s="61">
        <v>20</v>
      </c>
      <c r="F20" s="59">
        <v>5500</v>
      </c>
      <c r="G20" s="59" t="s">
        <v>20</v>
      </c>
      <c r="H20" s="61" t="s">
        <v>20</v>
      </c>
      <c r="I20" s="59">
        <v>110</v>
      </c>
      <c r="J20" s="91"/>
      <c r="K20" s="91"/>
    </row>
    <row r="21" spans="1:11" ht="12.75">
      <c r="A21" s="93" t="s">
        <v>340</v>
      </c>
      <c r="B21" s="60">
        <v>32</v>
      </c>
      <c r="C21" s="60">
        <v>25</v>
      </c>
      <c r="D21" s="60" t="s">
        <v>20</v>
      </c>
      <c r="E21" s="60">
        <f>SUM(B21:D21)</f>
        <v>57</v>
      </c>
      <c r="F21" s="58">
        <v>5688</v>
      </c>
      <c r="G21" s="58">
        <v>7000</v>
      </c>
      <c r="H21" s="60" t="s">
        <v>20</v>
      </c>
      <c r="I21" s="60">
        <v>357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296</v>
      </c>
      <c r="D23" s="60" t="s">
        <v>20</v>
      </c>
      <c r="E23" s="60">
        <f>SUM(B23:D23)</f>
        <v>296</v>
      </c>
      <c r="F23" s="60" t="s">
        <v>20</v>
      </c>
      <c r="G23" s="58">
        <v>2837</v>
      </c>
      <c r="H23" s="60" t="s">
        <v>20</v>
      </c>
      <c r="I23" s="58">
        <v>840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61</v>
      </c>
      <c r="D25" s="60" t="s">
        <v>20</v>
      </c>
      <c r="E25" s="60">
        <f>SUM(B25:D25)</f>
        <v>61</v>
      </c>
      <c r="F25" s="60" t="s">
        <v>20</v>
      </c>
      <c r="G25" s="58">
        <v>7000</v>
      </c>
      <c r="H25" s="60" t="s">
        <v>20</v>
      </c>
      <c r="I25" s="58">
        <v>427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>
        <v>85</v>
      </c>
      <c r="D27" s="61" t="s">
        <v>20</v>
      </c>
      <c r="E27" s="61">
        <v>85</v>
      </c>
      <c r="F27" s="61" t="s">
        <v>20</v>
      </c>
      <c r="G27" s="59">
        <v>6000</v>
      </c>
      <c r="H27" s="61" t="s">
        <v>20</v>
      </c>
      <c r="I27" s="61">
        <v>510</v>
      </c>
      <c r="J27" s="91"/>
      <c r="K27" s="91"/>
    </row>
    <row r="28" spans="1:11" ht="12.75">
      <c r="A28" s="92" t="s">
        <v>247</v>
      </c>
      <c r="B28" s="61" t="s">
        <v>20</v>
      </c>
      <c r="C28" s="61">
        <v>47</v>
      </c>
      <c r="D28" s="61" t="s">
        <v>20</v>
      </c>
      <c r="E28" s="61">
        <v>47</v>
      </c>
      <c r="F28" s="61" t="s">
        <v>20</v>
      </c>
      <c r="G28" s="59">
        <v>15000</v>
      </c>
      <c r="H28" s="61" t="s">
        <v>20</v>
      </c>
      <c r="I28" s="61">
        <v>705</v>
      </c>
      <c r="J28" s="91"/>
      <c r="K28" s="91"/>
    </row>
    <row r="29" spans="1:11" ht="12.75">
      <c r="A29" s="92" t="s">
        <v>248</v>
      </c>
      <c r="B29" s="61" t="s">
        <v>20</v>
      </c>
      <c r="C29" s="59">
        <v>470</v>
      </c>
      <c r="D29" s="61" t="s">
        <v>20</v>
      </c>
      <c r="E29" s="61">
        <v>470</v>
      </c>
      <c r="F29" s="61" t="s">
        <v>20</v>
      </c>
      <c r="G29" s="59">
        <v>5500</v>
      </c>
      <c r="H29" s="61" t="s">
        <v>20</v>
      </c>
      <c r="I29" s="59">
        <v>2585</v>
      </c>
      <c r="J29" s="91"/>
      <c r="K29" s="91"/>
    </row>
    <row r="30" spans="1:11" ht="12.75">
      <c r="A30" s="93" t="s">
        <v>341</v>
      </c>
      <c r="B30" s="60" t="s">
        <v>20</v>
      </c>
      <c r="C30" s="60">
        <v>602</v>
      </c>
      <c r="D30" s="60" t="s">
        <v>20</v>
      </c>
      <c r="E30" s="60">
        <f>SUM(B30:D30)</f>
        <v>602</v>
      </c>
      <c r="F30" s="60" t="s">
        <v>20</v>
      </c>
      <c r="G30" s="58">
        <v>6312</v>
      </c>
      <c r="H30" s="60" t="s">
        <v>20</v>
      </c>
      <c r="I30" s="60">
        <v>3800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35</v>
      </c>
      <c r="C32" s="94">
        <v>306</v>
      </c>
      <c r="D32" s="61" t="s">
        <v>20</v>
      </c>
      <c r="E32" s="61">
        <v>341</v>
      </c>
      <c r="F32" s="94">
        <v>3965</v>
      </c>
      <c r="G32" s="94">
        <v>12618</v>
      </c>
      <c r="H32" s="61" t="s">
        <v>20</v>
      </c>
      <c r="I32" s="59">
        <v>4000</v>
      </c>
      <c r="J32" s="91"/>
      <c r="K32" s="91"/>
    </row>
    <row r="33" spans="1:11" ht="12.75">
      <c r="A33" s="92" t="s">
        <v>250</v>
      </c>
      <c r="B33" s="94">
        <v>10</v>
      </c>
      <c r="C33" s="94">
        <v>44</v>
      </c>
      <c r="D33" s="61" t="s">
        <v>20</v>
      </c>
      <c r="E33" s="61">
        <v>54</v>
      </c>
      <c r="F33" s="94">
        <v>5000</v>
      </c>
      <c r="G33" s="94">
        <v>10432</v>
      </c>
      <c r="H33" s="61" t="s">
        <v>20</v>
      </c>
      <c r="I33" s="59">
        <v>509</v>
      </c>
      <c r="J33" s="91"/>
      <c r="K33" s="91"/>
    </row>
    <row r="34" spans="1:11" ht="12.75">
      <c r="A34" s="92" t="s">
        <v>251</v>
      </c>
      <c r="B34" s="94" t="s">
        <v>20</v>
      </c>
      <c r="C34" s="94">
        <v>12</v>
      </c>
      <c r="D34" s="61" t="s">
        <v>20</v>
      </c>
      <c r="E34" s="61">
        <v>12</v>
      </c>
      <c r="F34" s="94" t="s">
        <v>20</v>
      </c>
      <c r="G34" s="94">
        <v>9833</v>
      </c>
      <c r="H34" s="61" t="s">
        <v>20</v>
      </c>
      <c r="I34" s="59">
        <v>118</v>
      </c>
      <c r="J34" s="91"/>
      <c r="K34" s="91"/>
    </row>
    <row r="35" spans="1:11" ht="12.75">
      <c r="A35" s="92" t="s">
        <v>252</v>
      </c>
      <c r="B35" s="94" t="s">
        <v>20</v>
      </c>
      <c r="C35" s="94">
        <v>151</v>
      </c>
      <c r="D35" s="61" t="s">
        <v>20</v>
      </c>
      <c r="E35" s="61">
        <v>151</v>
      </c>
      <c r="F35" s="94" t="s">
        <v>20</v>
      </c>
      <c r="G35" s="94">
        <v>9656</v>
      </c>
      <c r="H35" s="61" t="s">
        <v>20</v>
      </c>
      <c r="I35" s="59">
        <v>1458</v>
      </c>
      <c r="J35" s="91"/>
      <c r="K35" s="91"/>
    </row>
    <row r="36" spans="1:11" ht="12.75">
      <c r="A36" s="93" t="s">
        <v>253</v>
      </c>
      <c r="B36" s="60">
        <v>45</v>
      </c>
      <c r="C36" s="60">
        <v>513</v>
      </c>
      <c r="D36" s="60" t="s">
        <v>20</v>
      </c>
      <c r="E36" s="60">
        <f>SUM(B36:D36)</f>
        <v>558</v>
      </c>
      <c r="F36" s="58">
        <v>4195</v>
      </c>
      <c r="G36" s="58">
        <v>11494</v>
      </c>
      <c r="H36" s="60" t="s">
        <v>20</v>
      </c>
      <c r="I36" s="60">
        <v>6085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20</v>
      </c>
      <c r="C38" s="58">
        <v>76</v>
      </c>
      <c r="D38" s="60" t="s">
        <v>20</v>
      </c>
      <c r="E38" s="60">
        <f>SUM(B38:D38)</f>
        <v>96</v>
      </c>
      <c r="F38" s="58">
        <v>3800</v>
      </c>
      <c r="G38" s="58">
        <v>12500</v>
      </c>
      <c r="H38" s="60" t="s">
        <v>20</v>
      </c>
      <c r="I38" s="58">
        <v>1026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1</v>
      </c>
      <c r="D40" s="61" t="s">
        <v>20</v>
      </c>
      <c r="E40" s="61">
        <v>1</v>
      </c>
      <c r="F40" s="61" t="s">
        <v>20</v>
      </c>
      <c r="G40" s="59">
        <v>7000</v>
      </c>
      <c r="H40" s="61" t="s">
        <v>20</v>
      </c>
      <c r="I40" s="59">
        <v>7</v>
      </c>
      <c r="J40" s="91"/>
      <c r="K40" s="91"/>
    </row>
    <row r="41" spans="1:11" ht="12.75">
      <c r="A41" s="92" t="s">
        <v>256</v>
      </c>
      <c r="B41" s="59">
        <v>2</v>
      </c>
      <c r="C41" s="59">
        <v>3</v>
      </c>
      <c r="D41" s="61" t="s">
        <v>20</v>
      </c>
      <c r="E41" s="61">
        <v>5</v>
      </c>
      <c r="F41" s="59">
        <v>5000</v>
      </c>
      <c r="G41" s="59">
        <v>10000</v>
      </c>
      <c r="H41" s="61" t="s">
        <v>20</v>
      </c>
      <c r="I41" s="59">
        <v>40</v>
      </c>
      <c r="J41" s="91"/>
      <c r="K41" s="91"/>
    </row>
    <row r="42" spans="1:11" ht="12.75">
      <c r="A42" s="92" t="s">
        <v>257</v>
      </c>
      <c r="B42" s="59" t="s">
        <v>20</v>
      </c>
      <c r="C42" s="59">
        <v>10</v>
      </c>
      <c r="D42" s="61" t="s">
        <v>20</v>
      </c>
      <c r="E42" s="61">
        <v>10</v>
      </c>
      <c r="F42" s="59" t="s">
        <v>20</v>
      </c>
      <c r="G42" s="59">
        <v>8000</v>
      </c>
      <c r="H42" s="61" t="s">
        <v>20</v>
      </c>
      <c r="I42" s="59">
        <v>80</v>
      </c>
      <c r="J42" s="91"/>
      <c r="K42" s="91"/>
    </row>
    <row r="43" spans="1:11" ht="12.75">
      <c r="A43" s="92" t="s">
        <v>258</v>
      </c>
      <c r="B43" s="61" t="s">
        <v>20</v>
      </c>
      <c r="C43" s="59" t="s">
        <v>20</v>
      </c>
      <c r="D43" s="61" t="s">
        <v>20</v>
      </c>
      <c r="E43" s="61" t="s">
        <v>20</v>
      </c>
      <c r="F43" s="61" t="s">
        <v>20</v>
      </c>
      <c r="G43" s="59" t="s">
        <v>20</v>
      </c>
      <c r="H43" s="61" t="s">
        <v>20</v>
      </c>
      <c r="I43" s="59" t="s">
        <v>20</v>
      </c>
      <c r="J43" s="91"/>
      <c r="K43" s="91"/>
    </row>
    <row r="44" spans="1:11" ht="12.75">
      <c r="A44" s="92" t="s">
        <v>259</v>
      </c>
      <c r="B44" s="59" t="s">
        <v>20</v>
      </c>
      <c r="C44" s="59">
        <v>1</v>
      </c>
      <c r="D44" s="61" t="s">
        <v>20</v>
      </c>
      <c r="E44" s="61">
        <v>1</v>
      </c>
      <c r="F44" s="59" t="s">
        <v>20</v>
      </c>
      <c r="G44" s="59">
        <v>7000</v>
      </c>
      <c r="H44" s="61" t="s">
        <v>20</v>
      </c>
      <c r="I44" s="59">
        <v>7</v>
      </c>
      <c r="J44" s="91"/>
      <c r="K44" s="91"/>
    </row>
    <row r="45" spans="1:11" ht="12.75">
      <c r="A45" s="92" t="s">
        <v>260</v>
      </c>
      <c r="B45" s="61" t="s">
        <v>20</v>
      </c>
      <c r="C45" s="59" t="s">
        <v>20</v>
      </c>
      <c r="D45" s="61" t="s">
        <v>20</v>
      </c>
      <c r="E45" s="61" t="s">
        <v>20</v>
      </c>
      <c r="F45" s="61" t="s">
        <v>20</v>
      </c>
      <c r="G45" s="59" t="s">
        <v>20</v>
      </c>
      <c r="H45" s="61" t="s">
        <v>20</v>
      </c>
      <c r="I45" s="59" t="s">
        <v>20</v>
      </c>
      <c r="J45" s="91"/>
      <c r="K45" s="91"/>
    </row>
    <row r="46" spans="1:11" ht="12.75">
      <c r="A46" s="92" t="s">
        <v>261</v>
      </c>
      <c r="B46" s="59" t="s">
        <v>20</v>
      </c>
      <c r="C46" s="59" t="s">
        <v>20</v>
      </c>
      <c r="D46" s="61" t="s">
        <v>20</v>
      </c>
      <c r="E46" s="61" t="s">
        <v>20</v>
      </c>
      <c r="F46" s="59" t="s">
        <v>20</v>
      </c>
      <c r="G46" s="59" t="s">
        <v>20</v>
      </c>
      <c r="H46" s="61" t="s">
        <v>20</v>
      </c>
      <c r="I46" s="59" t="s">
        <v>20</v>
      </c>
      <c r="J46" s="91"/>
      <c r="K46" s="91"/>
    </row>
    <row r="47" spans="1:11" ht="12.75">
      <c r="A47" s="92" t="s">
        <v>262</v>
      </c>
      <c r="B47" s="61" t="s">
        <v>20</v>
      </c>
      <c r="C47" s="59" t="s">
        <v>20</v>
      </c>
      <c r="D47" s="61" t="s">
        <v>20</v>
      </c>
      <c r="E47" s="61" t="s">
        <v>20</v>
      </c>
      <c r="F47" s="61" t="s">
        <v>20</v>
      </c>
      <c r="G47" s="59" t="s">
        <v>20</v>
      </c>
      <c r="H47" s="61" t="s">
        <v>20</v>
      </c>
      <c r="I47" s="59" t="s">
        <v>20</v>
      </c>
      <c r="J47" s="91"/>
      <c r="K47" s="91"/>
    </row>
    <row r="48" spans="1:11" ht="12.75">
      <c r="A48" s="92" t="s">
        <v>263</v>
      </c>
      <c r="B48" s="59" t="s">
        <v>20</v>
      </c>
      <c r="C48" s="59" t="s">
        <v>20</v>
      </c>
      <c r="D48" s="61" t="s">
        <v>20</v>
      </c>
      <c r="E48" s="61" t="s">
        <v>20</v>
      </c>
      <c r="F48" s="59" t="s">
        <v>20</v>
      </c>
      <c r="G48" s="59" t="s">
        <v>20</v>
      </c>
      <c r="H48" s="61" t="s">
        <v>20</v>
      </c>
      <c r="I48" s="59" t="s">
        <v>20</v>
      </c>
      <c r="J48" s="91"/>
      <c r="K48" s="91"/>
    </row>
    <row r="49" spans="1:11" ht="12.75">
      <c r="A49" s="93" t="s">
        <v>342</v>
      </c>
      <c r="B49" s="60">
        <v>2</v>
      </c>
      <c r="C49" s="60">
        <v>15</v>
      </c>
      <c r="D49" s="60" t="s">
        <v>20</v>
      </c>
      <c r="E49" s="60">
        <f>SUM(B49:D49)</f>
        <v>17</v>
      </c>
      <c r="F49" s="58">
        <v>5000</v>
      </c>
      <c r="G49" s="58">
        <v>8267</v>
      </c>
      <c r="H49" s="60" t="s">
        <v>20</v>
      </c>
      <c r="I49" s="60">
        <v>134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14</v>
      </c>
      <c r="D51" s="60" t="s">
        <v>20</v>
      </c>
      <c r="E51" s="60">
        <f>SUM(B51:D51)</f>
        <v>14</v>
      </c>
      <c r="F51" s="60" t="s">
        <v>20</v>
      </c>
      <c r="G51" s="58">
        <v>20000</v>
      </c>
      <c r="H51" s="60" t="s">
        <v>20</v>
      </c>
      <c r="I51" s="58">
        <v>280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95">
        <v>85</v>
      </c>
      <c r="C53" s="59">
        <v>146</v>
      </c>
      <c r="D53" s="61" t="s">
        <v>20</v>
      </c>
      <c r="E53" s="61">
        <v>231</v>
      </c>
      <c r="F53" s="95">
        <v>1500</v>
      </c>
      <c r="G53" s="59">
        <v>7500</v>
      </c>
      <c r="H53" s="61" t="s">
        <v>20</v>
      </c>
      <c r="I53" s="59">
        <v>1223</v>
      </c>
      <c r="J53" s="91"/>
      <c r="K53" s="91"/>
    </row>
    <row r="54" spans="1:11" ht="12.75">
      <c r="A54" s="92" t="s">
        <v>266</v>
      </c>
      <c r="B54" s="61" t="s">
        <v>20</v>
      </c>
      <c r="C54" s="59">
        <v>52</v>
      </c>
      <c r="D54" s="61" t="s">
        <v>20</v>
      </c>
      <c r="E54" s="61">
        <v>52</v>
      </c>
      <c r="F54" s="61" t="s">
        <v>20</v>
      </c>
      <c r="G54" s="59">
        <v>7115</v>
      </c>
      <c r="H54" s="61" t="s">
        <v>20</v>
      </c>
      <c r="I54" s="59">
        <v>370</v>
      </c>
      <c r="J54" s="91"/>
      <c r="K54" s="91"/>
    </row>
    <row r="55" spans="1:11" ht="12.75">
      <c r="A55" s="92" t="s">
        <v>267</v>
      </c>
      <c r="B55" s="95">
        <v>4</v>
      </c>
      <c r="C55" s="59">
        <v>39</v>
      </c>
      <c r="D55" s="61" t="s">
        <v>20</v>
      </c>
      <c r="E55" s="61">
        <v>43</v>
      </c>
      <c r="F55" s="95">
        <v>1200</v>
      </c>
      <c r="G55" s="59">
        <v>7500</v>
      </c>
      <c r="H55" s="61" t="s">
        <v>20</v>
      </c>
      <c r="I55" s="59">
        <v>297</v>
      </c>
      <c r="J55" s="91"/>
      <c r="K55" s="91"/>
    </row>
    <row r="56" spans="1:11" ht="12.75">
      <c r="A56" s="92" t="s">
        <v>268</v>
      </c>
      <c r="B56" s="61" t="s">
        <v>20</v>
      </c>
      <c r="C56" s="59">
        <v>3</v>
      </c>
      <c r="D56" s="61" t="s">
        <v>20</v>
      </c>
      <c r="E56" s="61">
        <v>3</v>
      </c>
      <c r="F56" s="61" t="s">
        <v>20</v>
      </c>
      <c r="G56" s="59">
        <v>7800</v>
      </c>
      <c r="H56" s="61" t="s">
        <v>20</v>
      </c>
      <c r="I56" s="59">
        <v>23</v>
      </c>
      <c r="J56" s="91"/>
      <c r="K56" s="91"/>
    </row>
    <row r="57" spans="1:11" ht="12.75">
      <c r="A57" s="92" t="s">
        <v>269</v>
      </c>
      <c r="B57" s="95">
        <v>4</v>
      </c>
      <c r="C57" s="59">
        <v>84</v>
      </c>
      <c r="D57" s="61" t="s">
        <v>20</v>
      </c>
      <c r="E57" s="61">
        <v>88</v>
      </c>
      <c r="F57" s="95">
        <v>1500</v>
      </c>
      <c r="G57" s="59">
        <v>8300</v>
      </c>
      <c r="H57" s="61" t="s">
        <v>20</v>
      </c>
      <c r="I57" s="59">
        <v>703</v>
      </c>
      <c r="J57" s="91"/>
      <c r="K57" s="91"/>
    </row>
    <row r="58" spans="1:11" ht="12.75">
      <c r="A58" s="93" t="s">
        <v>270</v>
      </c>
      <c r="B58" s="96">
        <v>93</v>
      </c>
      <c r="C58" s="60">
        <v>324</v>
      </c>
      <c r="D58" s="60" t="s">
        <v>20</v>
      </c>
      <c r="E58" s="60">
        <f>SUM(B58:D58)</f>
        <v>417</v>
      </c>
      <c r="F58" s="96">
        <v>1487</v>
      </c>
      <c r="G58" s="58">
        <v>7648</v>
      </c>
      <c r="H58" s="60" t="s">
        <v>20</v>
      </c>
      <c r="I58" s="60">
        <v>2616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404</v>
      </c>
      <c r="D60" s="59" t="s">
        <v>20</v>
      </c>
      <c r="E60" s="61">
        <v>404</v>
      </c>
      <c r="F60" s="61" t="s">
        <v>20</v>
      </c>
      <c r="G60" s="59">
        <v>10000</v>
      </c>
      <c r="H60" s="59" t="s">
        <v>20</v>
      </c>
      <c r="I60" s="59">
        <v>4040</v>
      </c>
      <c r="J60" s="91"/>
      <c r="K60" s="91"/>
    </row>
    <row r="61" spans="1:11" ht="12.75">
      <c r="A61" s="92" t="s">
        <v>272</v>
      </c>
      <c r="B61" s="59" t="s">
        <v>20</v>
      </c>
      <c r="C61" s="59">
        <v>93</v>
      </c>
      <c r="D61" s="61" t="s">
        <v>20</v>
      </c>
      <c r="E61" s="61">
        <v>93</v>
      </c>
      <c r="F61" s="59" t="s">
        <v>20</v>
      </c>
      <c r="G61" s="59">
        <v>12000</v>
      </c>
      <c r="H61" s="61" t="s">
        <v>20</v>
      </c>
      <c r="I61" s="59">
        <v>1116</v>
      </c>
      <c r="J61" s="91"/>
      <c r="K61" s="91"/>
    </row>
    <row r="62" spans="1:11" ht="12.75">
      <c r="A62" s="92" t="s">
        <v>273</v>
      </c>
      <c r="B62" s="95">
        <v>2</v>
      </c>
      <c r="C62" s="59">
        <v>159</v>
      </c>
      <c r="D62" s="61" t="s">
        <v>20</v>
      </c>
      <c r="E62" s="61">
        <v>161</v>
      </c>
      <c r="F62" s="95">
        <v>5000</v>
      </c>
      <c r="G62" s="59">
        <v>15000</v>
      </c>
      <c r="H62" s="61" t="s">
        <v>20</v>
      </c>
      <c r="I62" s="59">
        <v>2395</v>
      </c>
      <c r="J62" s="91"/>
      <c r="K62" s="91"/>
    </row>
    <row r="63" spans="1:11" ht="12.75">
      <c r="A63" s="93" t="s">
        <v>274</v>
      </c>
      <c r="B63" s="60">
        <v>2</v>
      </c>
      <c r="C63" s="60">
        <v>656</v>
      </c>
      <c r="D63" s="60" t="s">
        <v>20</v>
      </c>
      <c r="E63" s="60">
        <f>SUM(B63:D63)</f>
        <v>658</v>
      </c>
      <c r="F63" s="58">
        <v>5000</v>
      </c>
      <c r="G63" s="58">
        <v>11495</v>
      </c>
      <c r="H63" s="58" t="s">
        <v>20</v>
      </c>
      <c r="I63" s="60">
        <v>7551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740</v>
      </c>
      <c r="D65" s="60" t="s">
        <v>20</v>
      </c>
      <c r="E65" s="60">
        <f>SUM(B65:D65)</f>
        <v>740</v>
      </c>
      <c r="F65" s="60" t="s">
        <v>20</v>
      </c>
      <c r="G65" s="58">
        <v>11658</v>
      </c>
      <c r="H65" s="60" t="s">
        <v>20</v>
      </c>
      <c r="I65" s="58">
        <v>8627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95">
        <v>1100</v>
      </c>
      <c r="C67" s="59" t="s">
        <v>20</v>
      </c>
      <c r="D67" s="61" t="s">
        <v>20</v>
      </c>
      <c r="E67" s="61">
        <v>1100</v>
      </c>
      <c r="F67" s="95">
        <v>4000</v>
      </c>
      <c r="G67" s="59" t="s">
        <v>20</v>
      </c>
      <c r="H67" s="61" t="s">
        <v>20</v>
      </c>
      <c r="I67" s="59">
        <v>4400</v>
      </c>
      <c r="J67" s="91"/>
      <c r="K67" s="91"/>
    </row>
    <row r="68" spans="1:11" ht="12.75">
      <c r="A68" s="92" t="s">
        <v>277</v>
      </c>
      <c r="B68" s="95">
        <v>70</v>
      </c>
      <c r="C68" s="59" t="s">
        <v>20</v>
      </c>
      <c r="D68" s="61" t="s">
        <v>20</v>
      </c>
      <c r="E68" s="61">
        <v>70</v>
      </c>
      <c r="F68" s="95">
        <v>4000</v>
      </c>
      <c r="G68" s="59" t="s">
        <v>20</v>
      </c>
      <c r="H68" s="61" t="s">
        <v>20</v>
      </c>
      <c r="I68" s="59">
        <v>280</v>
      </c>
      <c r="J68" s="91"/>
      <c r="K68" s="91"/>
    </row>
    <row r="69" spans="1:11" ht="12.75">
      <c r="A69" s="93" t="s">
        <v>278</v>
      </c>
      <c r="B69" s="96">
        <v>1170</v>
      </c>
      <c r="C69" s="60" t="s">
        <v>20</v>
      </c>
      <c r="D69" s="60" t="s">
        <v>20</v>
      </c>
      <c r="E69" s="60">
        <f>SUM(B69:D69)</f>
        <v>1170</v>
      </c>
      <c r="F69" s="96">
        <v>4000</v>
      </c>
      <c r="G69" s="58" t="s">
        <v>20</v>
      </c>
      <c r="H69" s="60" t="s">
        <v>20</v>
      </c>
      <c r="I69" s="60">
        <v>4680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240</v>
      </c>
      <c r="D71" s="59" t="s">
        <v>20</v>
      </c>
      <c r="E71" s="61">
        <f aca="true" t="shared" si="0" ref="E71:E79">SUM(B71:D71)</f>
        <v>240</v>
      </c>
      <c r="F71" s="61" t="s">
        <v>20</v>
      </c>
      <c r="G71" s="59">
        <v>9000</v>
      </c>
      <c r="H71" s="59" t="s">
        <v>20</v>
      </c>
      <c r="I71" s="59">
        <v>2160</v>
      </c>
      <c r="J71" s="91"/>
      <c r="K71" s="91"/>
    </row>
    <row r="72" spans="1:11" ht="12.75">
      <c r="A72" s="92" t="s">
        <v>280</v>
      </c>
      <c r="B72" s="61" t="s">
        <v>20</v>
      </c>
      <c r="C72" s="59">
        <v>250</v>
      </c>
      <c r="D72" s="61" t="s">
        <v>20</v>
      </c>
      <c r="E72" s="61">
        <f t="shared" si="0"/>
        <v>250</v>
      </c>
      <c r="F72" s="61" t="s">
        <v>20</v>
      </c>
      <c r="G72" s="59">
        <v>14000</v>
      </c>
      <c r="H72" s="61" t="s">
        <v>20</v>
      </c>
      <c r="I72" s="59">
        <v>3500</v>
      </c>
      <c r="J72" s="91"/>
      <c r="K72" s="91"/>
    </row>
    <row r="73" spans="1:11" ht="12.75">
      <c r="A73" s="92" t="s">
        <v>281</v>
      </c>
      <c r="B73" s="59">
        <v>217</v>
      </c>
      <c r="C73" s="59">
        <v>547</v>
      </c>
      <c r="D73" s="61" t="s">
        <v>20</v>
      </c>
      <c r="E73" s="61">
        <f t="shared" si="0"/>
        <v>764</v>
      </c>
      <c r="F73" s="59">
        <v>4000</v>
      </c>
      <c r="G73" s="59">
        <v>9000</v>
      </c>
      <c r="H73" s="61" t="s">
        <v>20</v>
      </c>
      <c r="I73" s="59">
        <v>5791</v>
      </c>
      <c r="J73" s="91"/>
      <c r="K73" s="91"/>
    </row>
    <row r="74" spans="1:11" ht="12.75">
      <c r="A74" s="92" t="s">
        <v>282</v>
      </c>
      <c r="B74" s="61" t="s">
        <v>20</v>
      </c>
      <c r="C74" s="59">
        <v>1000</v>
      </c>
      <c r="D74" s="61" t="s">
        <v>20</v>
      </c>
      <c r="E74" s="61">
        <f t="shared" si="0"/>
        <v>1000</v>
      </c>
      <c r="F74" s="61" t="s">
        <v>20</v>
      </c>
      <c r="G74" s="59">
        <v>7000</v>
      </c>
      <c r="H74" s="61" t="s">
        <v>20</v>
      </c>
      <c r="I74" s="59">
        <v>7000</v>
      </c>
      <c r="J74" s="91"/>
      <c r="K74" s="91"/>
    </row>
    <row r="75" spans="1:11" ht="12.75">
      <c r="A75" s="92" t="s">
        <v>283</v>
      </c>
      <c r="B75" s="59">
        <v>60</v>
      </c>
      <c r="C75" s="59">
        <v>35</v>
      </c>
      <c r="D75" s="61" t="s">
        <v>20</v>
      </c>
      <c r="E75" s="61">
        <f t="shared" si="0"/>
        <v>95</v>
      </c>
      <c r="F75" s="59">
        <v>4500</v>
      </c>
      <c r="G75" s="59">
        <v>7500</v>
      </c>
      <c r="H75" s="61" t="s">
        <v>20</v>
      </c>
      <c r="I75" s="59">
        <v>533</v>
      </c>
      <c r="J75" s="91"/>
      <c r="K75" s="91"/>
    </row>
    <row r="76" spans="1:11" ht="12.75">
      <c r="A76" s="92" t="s">
        <v>284</v>
      </c>
      <c r="B76" s="59">
        <v>36</v>
      </c>
      <c r="C76" s="59">
        <v>331</v>
      </c>
      <c r="D76" s="61" t="s">
        <v>20</v>
      </c>
      <c r="E76" s="61">
        <f t="shared" si="0"/>
        <v>367</v>
      </c>
      <c r="F76" s="59">
        <v>2500</v>
      </c>
      <c r="G76" s="59">
        <v>7600</v>
      </c>
      <c r="H76" s="61" t="s">
        <v>20</v>
      </c>
      <c r="I76" s="59">
        <v>2606</v>
      </c>
      <c r="J76" s="91"/>
      <c r="K76" s="91"/>
    </row>
    <row r="77" spans="1:11" ht="12.75">
      <c r="A77" s="92" t="s">
        <v>285</v>
      </c>
      <c r="B77" s="95">
        <v>616</v>
      </c>
      <c r="C77" s="59">
        <v>368</v>
      </c>
      <c r="D77" s="61" t="s">
        <v>20</v>
      </c>
      <c r="E77" s="61">
        <f t="shared" si="0"/>
        <v>984</v>
      </c>
      <c r="F77" s="95">
        <v>4500</v>
      </c>
      <c r="G77" s="59">
        <v>8000</v>
      </c>
      <c r="H77" s="61" t="s">
        <v>20</v>
      </c>
      <c r="I77" s="59">
        <v>5716</v>
      </c>
      <c r="J77" s="91"/>
      <c r="K77" s="91"/>
    </row>
    <row r="78" spans="1:11" ht="12.75">
      <c r="A78" s="92" t="s">
        <v>286</v>
      </c>
      <c r="B78" s="95">
        <v>70</v>
      </c>
      <c r="C78" s="59">
        <v>116</v>
      </c>
      <c r="D78" s="61" t="s">
        <v>20</v>
      </c>
      <c r="E78" s="61">
        <f t="shared" si="0"/>
        <v>186</v>
      </c>
      <c r="F78" s="95">
        <v>3500</v>
      </c>
      <c r="G78" s="59">
        <v>8750</v>
      </c>
      <c r="H78" s="61" t="s">
        <v>20</v>
      </c>
      <c r="I78" s="59">
        <v>1260</v>
      </c>
      <c r="J78" s="91"/>
      <c r="K78" s="91"/>
    </row>
    <row r="79" spans="1:11" ht="12.75">
      <c r="A79" s="93" t="s">
        <v>343</v>
      </c>
      <c r="B79" s="60">
        <v>999</v>
      </c>
      <c r="C79" s="60">
        <v>2887</v>
      </c>
      <c r="D79" s="60" t="s">
        <v>20</v>
      </c>
      <c r="E79" s="60">
        <f t="shared" si="0"/>
        <v>3886</v>
      </c>
      <c r="F79" s="58">
        <v>4249</v>
      </c>
      <c r="G79" s="58">
        <v>8424</v>
      </c>
      <c r="H79" s="58" t="s">
        <v>20</v>
      </c>
      <c r="I79" s="60">
        <v>28566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61" t="s">
        <v>20</v>
      </c>
      <c r="C81" s="59">
        <v>3</v>
      </c>
      <c r="D81" s="61" t="s">
        <v>20</v>
      </c>
      <c r="E81" s="61">
        <v>3</v>
      </c>
      <c r="F81" s="61" t="s">
        <v>20</v>
      </c>
      <c r="G81" s="59">
        <v>13333</v>
      </c>
      <c r="H81" s="61" t="s">
        <v>20</v>
      </c>
      <c r="I81" s="59">
        <v>40</v>
      </c>
      <c r="J81" s="91"/>
      <c r="K81" s="91"/>
    </row>
    <row r="82" spans="1:11" ht="12.75">
      <c r="A82" s="92" t="s">
        <v>288</v>
      </c>
      <c r="B82" s="59">
        <v>12</v>
      </c>
      <c r="C82" s="59">
        <v>24</v>
      </c>
      <c r="D82" s="61" t="s">
        <v>20</v>
      </c>
      <c r="E82" s="61">
        <v>36</v>
      </c>
      <c r="F82" s="59">
        <v>3000</v>
      </c>
      <c r="G82" s="59">
        <v>6000</v>
      </c>
      <c r="H82" s="61" t="s">
        <v>20</v>
      </c>
      <c r="I82" s="59">
        <v>180</v>
      </c>
      <c r="J82" s="91"/>
      <c r="K82" s="91"/>
    </row>
    <row r="83" spans="1:11" ht="12.75">
      <c r="A83" s="93" t="s">
        <v>289</v>
      </c>
      <c r="B83" s="58">
        <v>12</v>
      </c>
      <c r="C83" s="58">
        <v>27</v>
      </c>
      <c r="D83" s="60" t="s">
        <v>20</v>
      </c>
      <c r="E83" s="60">
        <f>SUM(B83:D83)</f>
        <v>39</v>
      </c>
      <c r="F83" s="58">
        <v>3000</v>
      </c>
      <c r="G83" s="58">
        <v>6815</v>
      </c>
      <c r="H83" s="60" t="s">
        <v>20</v>
      </c>
      <c r="I83" s="58">
        <v>220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f>SUM(B12:B16,B21:B25,B30,B36:B38,B49:B51,B58,B63:B65,B69,B79,B83)</f>
        <v>2408</v>
      </c>
      <c r="C85" s="98">
        <f>SUM(C12:C16,C21:C25,C30,C36:C38,C49:C51,C58,C63:C65,C69,C79,C83)</f>
        <v>6241</v>
      </c>
      <c r="D85" s="98" t="s">
        <v>20</v>
      </c>
      <c r="E85" s="98">
        <f>SUM(E12:E16,E21:E25,E30,E36:E38,E49:E51,E58,E63:E65,E69,E79,E83)</f>
        <v>8649</v>
      </c>
      <c r="F85" s="99">
        <v>4076</v>
      </c>
      <c r="G85" s="99">
        <v>8922</v>
      </c>
      <c r="H85" s="99" t="s">
        <v>20</v>
      </c>
      <c r="I85" s="98">
        <v>65497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64" customWidth="1"/>
    <col min="10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8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</row>
    <row r="2" s="78" customFormat="1" ht="14.25"/>
    <row r="3" spans="1:8" s="78" customFormat="1" ht="15">
      <c r="A3" s="320" t="s">
        <v>9</v>
      </c>
      <c r="B3" s="320"/>
      <c r="C3" s="320"/>
      <c r="D3" s="320"/>
      <c r="E3" s="320"/>
      <c r="F3" s="320"/>
      <c r="G3" s="320"/>
      <c r="H3" s="320"/>
    </row>
    <row r="4" spans="1:8" s="78" customFormat="1" ht="15">
      <c r="A4" s="100"/>
      <c r="B4" s="101"/>
      <c r="C4" s="101"/>
      <c r="D4" s="101"/>
      <c r="E4" s="101"/>
      <c r="F4" s="101"/>
      <c r="G4" s="101"/>
      <c r="H4" s="101"/>
    </row>
    <row r="5" spans="2:8" ht="12.75">
      <c r="B5" s="102"/>
      <c r="C5" s="102"/>
      <c r="D5" s="102"/>
      <c r="E5" s="85" t="s">
        <v>10</v>
      </c>
      <c r="F5" s="102"/>
      <c r="G5" s="84" t="s">
        <v>11</v>
      </c>
      <c r="H5" s="103"/>
    </row>
    <row r="6" spans="1:8" ht="12.75">
      <c r="A6" s="104" t="s">
        <v>5</v>
      </c>
      <c r="B6" s="85" t="s">
        <v>2</v>
      </c>
      <c r="C6" s="85" t="s">
        <v>12</v>
      </c>
      <c r="D6" s="85" t="s">
        <v>3</v>
      </c>
      <c r="E6" s="85" t="s">
        <v>13</v>
      </c>
      <c r="F6" s="85" t="s">
        <v>4</v>
      </c>
      <c r="G6" s="81" t="s">
        <v>14</v>
      </c>
      <c r="H6" s="82"/>
    </row>
    <row r="7" spans="2:8" ht="12.75">
      <c r="B7" s="85" t="s">
        <v>6</v>
      </c>
      <c r="C7" s="85" t="s">
        <v>15</v>
      </c>
      <c r="D7" s="68" t="s">
        <v>7</v>
      </c>
      <c r="E7" s="85" t="s">
        <v>16</v>
      </c>
      <c r="F7" s="85" t="s">
        <v>8</v>
      </c>
      <c r="G7" s="85" t="s">
        <v>17</v>
      </c>
      <c r="H7" s="85" t="s">
        <v>18</v>
      </c>
    </row>
    <row r="8" spans="1:8" ht="13.5" thickBot="1">
      <c r="A8" s="92"/>
      <c r="B8" s="102"/>
      <c r="C8" s="102"/>
      <c r="D8" s="102"/>
      <c r="E8" s="85" t="s">
        <v>19</v>
      </c>
      <c r="F8" s="102"/>
      <c r="G8" s="102"/>
      <c r="H8" s="102"/>
    </row>
    <row r="9" spans="1:8" ht="12.75">
      <c r="A9" s="69">
        <v>1985</v>
      </c>
      <c r="B9" s="271">
        <v>17.5</v>
      </c>
      <c r="C9" s="278">
        <v>261</v>
      </c>
      <c r="D9" s="271">
        <v>456.8</v>
      </c>
      <c r="E9" s="272">
        <v>16.107124397485368</v>
      </c>
      <c r="F9" s="271">
        <v>76899.49875590495</v>
      </c>
      <c r="G9" s="184" t="s">
        <v>20</v>
      </c>
      <c r="H9" s="184">
        <v>22498</v>
      </c>
    </row>
    <row r="10" spans="1:8" ht="12.75">
      <c r="A10" s="71">
        <v>1986</v>
      </c>
      <c r="B10" s="273">
        <v>17.2</v>
      </c>
      <c r="C10" s="279">
        <v>253</v>
      </c>
      <c r="D10" s="273">
        <v>435.7</v>
      </c>
      <c r="E10" s="274">
        <v>19.791328597357953</v>
      </c>
      <c r="F10" s="273">
        <v>78456.12010625894</v>
      </c>
      <c r="G10" s="187">
        <v>152</v>
      </c>
      <c r="H10" s="187">
        <v>25473</v>
      </c>
    </row>
    <row r="11" spans="1:8" ht="12.75">
      <c r="A11" s="71">
        <v>1987</v>
      </c>
      <c r="B11" s="273">
        <v>17.6</v>
      </c>
      <c r="C11" s="279">
        <v>249</v>
      </c>
      <c r="D11" s="273">
        <v>432</v>
      </c>
      <c r="E11" s="274">
        <v>20.163956102075897</v>
      </c>
      <c r="F11" s="273">
        <v>85800.48802182876</v>
      </c>
      <c r="G11" s="187">
        <v>650</v>
      </c>
      <c r="H11" s="187">
        <v>27895</v>
      </c>
    </row>
    <row r="12" spans="1:8" ht="12.75">
      <c r="A12" s="71">
        <v>1988</v>
      </c>
      <c r="B12" s="273">
        <v>18.3</v>
      </c>
      <c r="C12" s="279">
        <v>256</v>
      </c>
      <c r="D12" s="273">
        <v>469.2</v>
      </c>
      <c r="E12" s="274">
        <v>19.881480413015517</v>
      </c>
      <c r="F12" s="273">
        <v>93283.08872140685</v>
      </c>
      <c r="G12" s="187">
        <v>1461</v>
      </c>
      <c r="H12" s="187">
        <v>1708</v>
      </c>
    </row>
    <row r="13" spans="1:8" ht="12.75">
      <c r="A13" s="71">
        <v>1989</v>
      </c>
      <c r="B13" s="273">
        <v>17.1</v>
      </c>
      <c r="C13" s="279">
        <v>258</v>
      </c>
      <c r="D13" s="273">
        <v>439.9</v>
      </c>
      <c r="E13" s="274">
        <v>22.141285925498543</v>
      </c>
      <c r="F13" s="273">
        <v>97399.51678626807</v>
      </c>
      <c r="G13" s="187">
        <v>3985</v>
      </c>
      <c r="H13" s="187">
        <v>29715</v>
      </c>
    </row>
    <row r="14" spans="1:8" ht="12.75">
      <c r="A14" s="71">
        <v>1990</v>
      </c>
      <c r="B14" s="273">
        <v>16.1</v>
      </c>
      <c r="C14" s="279">
        <v>263.664596273292</v>
      </c>
      <c r="D14" s="273">
        <v>424.5</v>
      </c>
      <c r="E14" s="274">
        <v>19.52087315038525</v>
      </c>
      <c r="F14" s="273">
        <v>82866.10652338537</v>
      </c>
      <c r="G14" s="187">
        <v>3361</v>
      </c>
      <c r="H14" s="187">
        <v>38297</v>
      </c>
    </row>
    <row r="15" spans="1:8" ht="12.75">
      <c r="A15" s="71">
        <v>1991</v>
      </c>
      <c r="B15" s="273">
        <v>16</v>
      </c>
      <c r="C15" s="279">
        <v>256.625</v>
      </c>
      <c r="D15" s="273">
        <v>410.6</v>
      </c>
      <c r="E15" s="274">
        <v>20.01971319702379</v>
      </c>
      <c r="F15" s="273">
        <v>82200.94238697967</v>
      </c>
      <c r="G15" s="187">
        <v>3441</v>
      </c>
      <c r="H15" s="187">
        <v>45226</v>
      </c>
    </row>
    <row r="16" spans="1:8" ht="12.75">
      <c r="A16" s="71">
        <v>1992</v>
      </c>
      <c r="B16" s="273">
        <v>15.9</v>
      </c>
      <c r="C16" s="279">
        <v>252.8930817610063</v>
      </c>
      <c r="D16" s="273">
        <v>402.1</v>
      </c>
      <c r="E16" s="274">
        <v>17.405310542954336</v>
      </c>
      <c r="F16" s="273">
        <v>69986.75369321938</v>
      </c>
      <c r="G16" s="187">
        <v>3082</v>
      </c>
      <c r="H16" s="187">
        <v>57770</v>
      </c>
    </row>
    <row r="17" spans="1:8" ht="12.75">
      <c r="A17" s="71">
        <v>1993</v>
      </c>
      <c r="B17" s="273">
        <v>14.5</v>
      </c>
      <c r="C17" s="279">
        <v>256</v>
      </c>
      <c r="D17" s="273">
        <v>371.2</v>
      </c>
      <c r="E17" s="274">
        <v>17.77793804767228</v>
      </c>
      <c r="F17" s="273">
        <v>65991.7060329595</v>
      </c>
      <c r="G17" s="187">
        <v>3156</v>
      </c>
      <c r="H17" s="187">
        <v>58257</v>
      </c>
    </row>
    <row r="18" spans="1:8" ht="12.75">
      <c r="A18" s="71">
        <v>1994</v>
      </c>
      <c r="B18" s="273">
        <v>14.2</v>
      </c>
      <c r="C18" s="279">
        <v>252.6760563380282</v>
      </c>
      <c r="D18" s="273">
        <v>358.8</v>
      </c>
      <c r="E18" s="274">
        <v>19.328549276982436</v>
      </c>
      <c r="F18" s="273">
        <v>69350.83480581299</v>
      </c>
      <c r="G18" s="187">
        <v>3561</v>
      </c>
      <c r="H18" s="187">
        <v>68722</v>
      </c>
    </row>
    <row r="19" spans="1:8" ht="12.75">
      <c r="A19" s="71">
        <v>1995</v>
      </c>
      <c r="B19" s="273">
        <v>14.89</v>
      </c>
      <c r="C19" s="279">
        <v>266.0161182001343</v>
      </c>
      <c r="D19" s="273">
        <v>396.098</v>
      </c>
      <c r="E19" s="274">
        <v>28.63221665284339</v>
      </c>
      <c r="F19" s="273">
        <v>113411.6375175796</v>
      </c>
      <c r="G19" s="187">
        <v>3012</v>
      </c>
      <c r="H19" s="187">
        <v>66077</v>
      </c>
    </row>
    <row r="20" spans="1:8" ht="12.75">
      <c r="A20" s="113">
        <v>1996</v>
      </c>
      <c r="B20" s="118">
        <v>12.2</v>
      </c>
      <c r="C20" s="280">
        <v>290.35</v>
      </c>
      <c r="D20" s="118">
        <v>354.227</v>
      </c>
      <c r="E20" s="189">
        <v>20.620725301407575</v>
      </c>
      <c r="F20" s="118">
        <v>73044.17661341699</v>
      </c>
      <c r="G20" s="188">
        <v>2936</v>
      </c>
      <c r="H20" s="185">
        <v>73355</v>
      </c>
    </row>
    <row r="21" spans="1:8" ht="12.75">
      <c r="A21" s="113">
        <v>1997</v>
      </c>
      <c r="B21" s="118">
        <v>13</v>
      </c>
      <c r="C21" s="280">
        <v>282.6153846153846</v>
      </c>
      <c r="D21" s="118">
        <v>367.4</v>
      </c>
      <c r="E21" s="189">
        <v>19.8153690815333</v>
      </c>
      <c r="F21" s="118">
        <v>72801.66600555334</v>
      </c>
      <c r="G21" s="188">
        <v>3489</v>
      </c>
      <c r="H21" s="185">
        <v>78147</v>
      </c>
    </row>
    <row r="22" spans="1:8" ht="12.75">
      <c r="A22" s="113">
        <v>1998</v>
      </c>
      <c r="B22" s="118">
        <v>11.8</v>
      </c>
      <c r="C22" s="280">
        <v>288.3050847457627</v>
      </c>
      <c r="D22" s="118">
        <v>340.2</v>
      </c>
      <c r="E22" s="189">
        <v>22.820429603452215</v>
      </c>
      <c r="F22" s="118">
        <v>77635.10151094441</v>
      </c>
      <c r="G22" s="188">
        <v>4915</v>
      </c>
      <c r="H22" s="185">
        <v>81234</v>
      </c>
    </row>
    <row r="23" spans="1:8" ht="12.75">
      <c r="A23" s="113">
        <v>1999</v>
      </c>
      <c r="B23" s="118">
        <v>11.1</v>
      </c>
      <c r="C23" s="280">
        <f>D23/B23*10</f>
        <v>293.4234234234234</v>
      </c>
      <c r="D23" s="118">
        <v>325.7</v>
      </c>
      <c r="E23" s="189">
        <v>23.87821090716767</v>
      </c>
      <c r="F23" s="118">
        <f>D23*E23*10</f>
        <v>77771.3329246451</v>
      </c>
      <c r="G23" s="188">
        <v>6201</v>
      </c>
      <c r="H23" s="185">
        <v>62726</v>
      </c>
    </row>
    <row r="24" spans="1:8" ht="12.75">
      <c r="A24" s="113">
        <v>2000</v>
      </c>
      <c r="B24" s="118">
        <v>10.151</v>
      </c>
      <c r="C24" s="281">
        <f>D24*10/B24</f>
        <v>304.1079696581618</v>
      </c>
      <c r="D24" s="118">
        <v>308.7</v>
      </c>
      <c r="E24" s="189">
        <v>27.472263291382692</v>
      </c>
      <c r="F24" s="118">
        <f>D24*E24*10</f>
        <v>84806.87678049837</v>
      </c>
      <c r="G24" s="188">
        <v>4962.011</v>
      </c>
      <c r="H24" s="185">
        <v>58866.267</v>
      </c>
    </row>
    <row r="25" spans="1:8" ht="12.75">
      <c r="A25" s="113">
        <v>2001</v>
      </c>
      <c r="B25" s="118">
        <v>9.926</v>
      </c>
      <c r="C25" s="281">
        <f>D25*10/B25</f>
        <v>290.79588958291356</v>
      </c>
      <c r="D25" s="118">
        <v>288.644</v>
      </c>
      <c r="E25" s="189">
        <v>28.17</v>
      </c>
      <c r="F25" s="118">
        <f>D25*E25*10</f>
        <v>81311.0148</v>
      </c>
      <c r="G25" s="188">
        <v>6864.979</v>
      </c>
      <c r="H25" s="185">
        <v>66566.018</v>
      </c>
    </row>
    <row r="26" spans="1:8" ht="13.5" thickBot="1">
      <c r="A26" s="73" t="s">
        <v>22</v>
      </c>
      <c r="B26" s="120">
        <v>9.3</v>
      </c>
      <c r="C26" s="282">
        <f>D26*10/B26</f>
        <v>272.258064516129</v>
      </c>
      <c r="D26" s="120">
        <v>253.2</v>
      </c>
      <c r="E26" s="191">
        <v>36.17</v>
      </c>
      <c r="F26" s="120">
        <f>D26*E26*10</f>
        <v>91582.44</v>
      </c>
      <c r="G26" s="190"/>
      <c r="H26" s="192"/>
    </row>
    <row r="27" ht="12.75">
      <c r="A27" s="64" t="s">
        <v>21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64" customWidth="1"/>
    <col min="10" max="10" width="11.421875" style="64" customWidth="1"/>
    <col min="11" max="11" width="11.140625" style="64" customWidth="1"/>
    <col min="12" max="19" width="12.00390625" style="64" customWidth="1"/>
    <col min="2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4.25"/>
    <row r="3" spans="1:9" ht="15">
      <c r="A3" s="320" t="s">
        <v>347</v>
      </c>
      <c r="B3" s="320"/>
      <c r="C3" s="320"/>
      <c r="D3" s="320"/>
      <c r="E3" s="320"/>
      <c r="F3" s="320"/>
      <c r="G3" s="320"/>
      <c r="H3" s="320"/>
      <c r="I3" s="320"/>
    </row>
    <row r="4" spans="1:9" ht="12.75">
      <c r="A4" s="166"/>
      <c r="B4" s="82"/>
      <c r="C4" s="82"/>
      <c r="D4" s="82"/>
      <c r="E4" s="82"/>
      <c r="F4" s="82"/>
      <c r="G4" s="82"/>
      <c r="H4" s="82"/>
      <c r="I4" s="82"/>
    </row>
    <row r="5" spans="2:9" ht="12.75">
      <c r="B5" s="84" t="s">
        <v>23</v>
      </c>
      <c r="C5" s="103"/>
      <c r="D5" s="84" t="s">
        <v>23</v>
      </c>
      <c r="E5" s="103"/>
      <c r="F5" s="84" t="s">
        <v>24</v>
      </c>
      <c r="G5" s="103"/>
      <c r="H5" s="84" t="s">
        <v>25</v>
      </c>
      <c r="I5" s="103"/>
    </row>
    <row r="6" spans="2:9" ht="12.75">
      <c r="B6" s="81" t="s">
        <v>26</v>
      </c>
      <c r="C6" s="82"/>
      <c r="D6" s="81" t="s">
        <v>27</v>
      </c>
      <c r="E6" s="82"/>
      <c r="F6" s="276"/>
      <c r="G6" s="277"/>
      <c r="H6" s="276"/>
      <c r="I6" s="277"/>
    </row>
    <row r="7" spans="1:9" ht="12.75">
      <c r="A7" s="104" t="s">
        <v>5</v>
      </c>
      <c r="B7" s="85" t="s">
        <v>2</v>
      </c>
      <c r="C7" s="85" t="s">
        <v>3</v>
      </c>
      <c r="D7" s="85" t="s">
        <v>2</v>
      </c>
      <c r="E7" s="85" t="s">
        <v>3</v>
      </c>
      <c r="F7" s="85" t="s">
        <v>2</v>
      </c>
      <c r="G7" s="85" t="s">
        <v>3</v>
      </c>
      <c r="H7" s="85" t="s">
        <v>2</v>
      </c>
      <c r="I7" s="85" t="s">
        <v>3</v>
      </c>
    </row>
    <row r="8" spans="1:9" ht="13.5" thickBot="1">
      <c r="A8" s="92"/>
      <c r="B8" s="85" t="s">
        <v>6</v>
      </c>
      <c r="C8" s="85" t="s">
        <v>7</v>
      </c>
      <c r="D8" s="85" t="s">
        <v>6</v>
      </c>
      <c r="E8" s="85" t="s">
        <v>7</v>
      </c>
      <c r="F8" s="85" t="s">
        <v>6</v>
      </c>
      <c r="G8" s="85" t="s">
        <v>7</v>
      </c>
      <c r="H8" s="85" t="s">
        <v>6</v>
      </c>
      <c r="I8" s="85" t="s">
        <v>7</v>
      </c>
    </row>
    <row r="9" spans="1:9" ht="12.75">
      <c r="A9" s="69">
        <v>1985</v>
      </c>
      <c r="B9" s="144">
        <v>7.9</v>
      </c>
      <c r="C9" s="144">
        <v>227</v>
      </c>
      <c r="D9" s="144">
        <v>3</v>
      </c>
      <c r="E9" s="144">
        <v>81.4</v>
      </c>
      <c r="F9" s="260">
        <v>0.7</v>
      </c>
      <c r="G9" s="144">
        <v>14</v>
      </c>
      <c r="H9" s="144">
        <v>5.9</v>
      </c>
      <c r="I9" s="144">
        <v>134.3</v>
      </c>
    </row>
    <row r="10" spans="1:9" ht="12.75">
      <c r="A10" s="71">
        <v>1986</v>
      </c>
      <c r="B10" s="146">
        <v>7.9</v>
      </c>
      <c r="C10" s="146">
        <v>215.4</v>
      </c>
      <c r="D10" s="146">
        <v>2.9</v>
      </c>
      <c r="E10" s="146">
        <v>81.2</v>
      </c>
      <c r="F10" s="262">
        <v>0.55</v>
      </c>
      <c r="G10" s="146">
        <v>11.9</v>
      </c>
      <c r="H10" s="146">
        <v>5.9</v>
      </c>
      <c r="I10" s="146">
        <v>121.7</v>
      </c>
    </row>
    <row r="11" spans="1:9" ht="12.75">
      <c r="A11" s="71">
        <v>1987</v>
      </c>
      <c r="B11" s="146">
        <v>8</v>
      </c>
      <c r="C11" s="146">
        <v>221.3</v>
      </c>
      <c r="D11" s="146">
        <v>2.7</v>
      </c>
      <c r="E11" s="146">
        <v>77.9</v>
      </c>
      <c r="F11" s="262">
        <v>0.56</v>
      </c>
      <c r="G11" s="146">
        <v>11.8</v>
      </c>
      <c r="H11" s="146">
        <v>6.3</v>
      </c>
      <c r="I11" s="146">
        <v>128</v>
      </c>
    </row>
    <row r="12" spans="1:9" ht="12.75">
      <c r="A12" s="71">
        <v>1988</v>
      </c>
      <c r="B12" s="146">
        <v>7.9</v>
      </c>
      <c r="C12" s="146">
        <v>227.8</v>
      </c>
      <c r="D12" s="146">
        <v>3.2</v>
      </c>
      <c r="E12" s="146">
        <v>90.3</v>
      </c>
      <c r="F12" s="262">
        <v>0.69</v>
      </c>
      <c r="G12" s="146">
        <v>15.7</v>
      </c>
      <c r="H12" s="146">
        <v>6.6</v>
      </c>
      <c r="I12" s="146">
        <v>135.4</v>
      </c>
    </row>
    <row r="13" spans="1:9" ht="12.75">
      <c r="A13" s="71">
        <v>1989</v>
      </c>
      <c r="B13" s="146">
        <v>7.9</v>
      </c>
      <c r="C13" s="146">
        <v>226.5</v>
      </c>
      <c r="D13" s="146">
        <v>3.5</v>
      </c>
      <c r="E13" s="146">
        <v>99.7</v>
      </c>
      <c r="F13" s="262">
        <v>0.49</v>
      </c>
      <c r="G13" s="146">
        <v>8.7</v>
      </c>
      <c r="H13" s="146">
        <v>5.2</v>
      </c>
      <c r="I13" s="146">
        <v>107</v>
      </c>
    </row>
    <row r="14" spans="1:9" ht="12.75">
      <c r="A14" s="71">
        <v>1990</v>
      </c>
      <c r="B14" s="146">
        <v>7.4</v>
      </c>
      <c r="C14" s="146">
        <v>215.2</v>
      </c>
      <c r="D14" s="146">
        <v>3.3</v>
      </c>
      <c r="E14" s="146">
        <v>94.9</v>
      </c>
      <c r="F14" s="262">
        <v>0.58</v>
      </c>
      <c r="G14" s="146">
        <v>11.6</v>
      </c>
      <c r="H14" s="146">
        <v>4.8</v>
      </c>
      <c r="I14" s="146">
        <v>102.7</v>
      </c>
    </row>
    <row r="15" spans="1:9" ht="12.75">
      <c r="A15" s="71">
        <v>1991</v>
      </c>
      <c r="B15" s="146">
        <v>7.5</v>
      </c>
      <c r="C15" s="146">
        <v>204.5</v>
      </c>
      <c r="D15" s="146">
        <v>2.9</v>
      </c>
      <c r="E15" s="146">
        <v>84.3</v>
      </c>
      <c r="F15" s="262">
        <v>0.44</v>
      </c>
      <c r="G15" s="146">
        <v>9.6</v>
      </c>
      <c r="H15" s="146">
        <v>5.1</v>
      </c>
      <c r="I15" s="146">
        <v>112.2</v>
      </c>
    </row>
    <row r="16" spans="1:9" ht="12.75">
      <c r="A16" s="71">
        <v>1992</v>
      </c>
      <c r="B16" s="146">
        <v>6.9</v>
      </c>
      <c r="C16" s="146">
        <v>188.9</v>
      </c>
      <c r="D16" s="146">
        <v>3.2</v>
      </c>
      <c r="E16" s="146">
        <v>91.4</v>
      </c>
      <c r="F16" s="262">
        <v>0.41</v>
      </c>
      <c r="G16" s="146">
        <v>9</v>
      </c>
      <c r="H16" s="146">
        <v>5.3</v>
      </c>
      <c r="I16" s="146">
        <v>111.8</v>
      </c>
    </row>
    <row r="17" spans="1:9" ht="12.75">
      <c r="A17" s="71">
        <v>1993</v>
      </c>
      <c r="B17" s="146">
        <v>6.2</v>
      </c>
      <c r="C17" s="146">
        <v>172.8</v>
      </c>
      <c r="D17" s="146">
        <v>2.9</v>
      </c>
      <c r="E17" s="146">
        <v>84.6</v>
      </c>
      <c r="F17" s="262">
        <v>0.55</v>
      </c>
      <c r="G17" s="146">
        <v>11.4</v>
      </c>
      <c r="H17" s="146">
        <v>4.9</v>
      </c>
      <c r="I17" s="146">
        <v>102.4</v>
      </c>
    </row>
    <row r="18" spans="1:9" ht="12.75">
      <c r="A18" s="113">
        <v>1994</v>
      </c>
      <c r="B18" s="148">
        <v>5.4</v>
      </c>
      <c r="C18" s="148">
        <v>147.4</v>
      </c>
      <c r="D18" s="148">
        <v>3.1</v>
      </c>
      <c r="E18" s="148">
        <v>93.3</v>
      </c>
      <c r="F18" s="264">
        <v>0.31</v>
      </c>
      <c r="G18" s="148">
        <v>6.9</v>
      </c>
      <c r="H18" s="148">
        <v>5.5</v>
      </c>
      <c r="I18" s="146">
        <v>111.2</v>
      </c>
    </row>
    <row r="19" spans="1:9" ht="12.75">
      <c r="A19" s="113">
        <v>1995</v>
      </c>
      <c r="B19" s="148">
        <v>5</v>
      </c>
      <c r="C19" s="148">
        <v>132.8</v>
      </c>
      <c r="D19" s="148">
        <v>3.2</v>
      </c>
      <c r="E19" s="148">
        <v>103.4</v>
      </c>
      <c r="F19" s="264">
        <v>0.39</v>
      </c>
      <c r="G19" s="148">
        <v>9.4</v>
      </c>
      <c r="H19" s="148">
        <v>6.3</v>
      </c>
      <c r="I19" s="146">
        <v>150.6</v>
      </c>
    </row>
    <row r="20" spans="1:9" ht="12.75">
      <c r="A20" s="113">
        <v>1996</v>
      </c>
      <c r="B20" s="148">
        <v>5</v>
      </c>
      <c r="C20" s="148">
        <v>141.7</v>
      </c>
      <c r="D20" s="148">
        <v>3</v>
      </c>
      <c r="E20" s="148">
        <v>97.5</v>
      </c>
      <c r="F20" s="265">
        <v>0.37</v>
      </c>
      <c r="G20" s="148">
        <v>10.2</v>
      </c>
      <c r="H20" s="148">
        <v>3.9</v>
      </c>
      <c r="I20" s="146">
        <v>104.9</v>
      </c>
    </row>
    <row r="21" spans="1:9" ht="12.75">
      <c r="A21" s="113">
        <v>1997</v>
      </c>
      <c r="B21" s="148">
        <v>5.4</v>
      </c>
      <c r="C21" s="148">
        <v>156.5</v>
      </c>
      <c r="D21" s="148">
        <v>2.9</v>
      </c>
      <c r="E21" s="148">
        <v>107.3</v>
      </c>
      <c r="F21" s="265">
        <v>0.27</v>
      </c>
      <c r="G21" s="148">
        <v>6.6</v>
      </c>
      <c r="H21" s="148">
        <v>4.4</v>
      </c>
      <c r="I21" s="146">
        <v>96.9</v>
      </c>
    </row>
    <row r="22" spans="1:9" ht="12.75">
      <c r="A22" s="113">
        <v>1998</v>
      </c>
      <c r="B22" s="148">
        <v>5</v>
      </c>
      <c r="C22" s="148">
        <v>146.2</v>
      </c>
      <c r="D22" s="148">
        <v>3.2</v>
      </c>
      <c r="E22" s="148">
        <v>106.6</v>
      </c>
      <c r="F22" s="265">
        <v>0.22</v>
      </c>
      <c r="G22" s="148">
        <v>5.6</v>
      </c>
      <c r="H22" s="148">
        <v>3.5</v>
      </c>
      <c r="I22" s="146">
        <v>81.2</v>
      </c>
    </row>
    <row r="23" spans="1:9" ht="12.75">
      <c r="A23" s="113">
        <v>1999</v>
      </c>
      <c r="B23" s="148">
        <v>4.5</v>
      </c>
      <c r="C23" s="148">
        <v>133.2</v>
      </c>
      <c r="D23" s="148">
        <v>2.7</v>
      </c>
      <c r="E23" s="148">
        <v>88.9</v>
      </c>
      <c r="F23" s="265">
        <v>0.21</v>
      </c>
      <c r="G23" s="148">
        <v>5.7</v>
      </c>
      <c r="H23" s="148">
        <v>3.6</v>
      </c>
      <c r="I23" s="146">
        <v>98</v>
      </c>
    </row>
    <row r="24" spans="1:9" ht="12.75">
      <c r="A24" s="113">
        <v>2000</v>
      </c>
      <c r="B24" s="148">
        <v>4.5</v>
      </c>
      <c r="C24" s="148">
        <v>138</v>
      </c>
      <c r="D24" s="148">
        <v>2.3</v>
      </c>
      <c r="E24" s="148">
        <v>82.113</v>
      </c>
      <c r="F24" s="265">
        <v>0.19</v>
      </c>
      <c r="G24" s="148">
        <v>5.584</v>
      </c>
      <c r="H24" s="148">
        <v>3.1</v>
      </c>
      <c r="I24" s="146">
        <v>82.983</v>
      </c>
    </row>
    <row r="25" spans="1:9" ht="13.5" thickBot="1">
      <c r="A25" s="73">
        <v>2001</v>
      </c>
      <c r="B25" s="150">
        <v>3.449</v>
      </c>
      <c r="C25" s="150">
        <v>97.958</v>
      </c>
      <c r="D25" s="150">
        <v>1.901</v>
      </c>
      <c r="E25" s="150">
        <v>57.59</v>
      </c>
      <c r="F25" s="195">
        <v>0.16</v>
      </c>
      <c r="G25" s="150">
        <v>4.634</v>
      </c>
      <c r="H25" s="150">
        <v>4.416</v>
      </c>
      <c r="I25" s="172">
        <v>128.462</v>
      </c>
    </row>
  </sheetData>
  <mergeCells count="2"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45">
    <pageSetUpPr fitToPage="1"/>
  </sheetPr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64" customWidth="1"/>
    <col min="2" max="9" width="12.7109375" style="64" customWidth="1"/>
    <col min="10" max="16384" width="11.421875" style="64" customWidth="1"/>
  </cols>
  <sheetData>
    <row r="1" spans="1:9" s="77" customFormat="1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</row>
    <row r="2" s="78" customFormat="1" ht="15">
      <c r="A2" s="1"/>
    </row>
    <row r="3" spans="1:9" s="78" customFormat="1" ht="15">
      <c r="A3" s="52" t="s">
        <v>303</v>
      </c>
      <c r="B3" s="79"/>
      <c r="C3" s="79"/>
      <c r="D3" s="79"/>
      <c r="E3" s="79"/>
      <c r="F3" s="79"/>
      <c r="G3" s="79"/>
      <c r="H3" s="79"/>
      <c r="I3" s="79"/>
    </row>
    <row r="4" spans="1:9" s="78" customFormat="1" ht="15">
      <c r="A4" s="52"/>
      <c r="B4" s="79"/>
      <c r="C4" s="79"/>
      <c r="D4" s="79"/>
      <c r="E4" s="79"/>
      <c r="F4" s="79"/>
      <c r="G4" s="79"/>
      <c r="H4" s="79"/>
      <c r="I4" s="79"/>
    </row>
    <row r="5" spans="1:9" ht="12.75">
      <c r="A5" s="310" t="s">
        <v>230</v>
      </c>
      <c r="B5" s="270" t="s">
        <v>158</v>
      </c>
      <c r="C5" s="269"/>
      <c r="D5" s="269"/>
      <c r="E5" s="269"/>
      <c r="F5" s="270" t="s">
        <v>159</v>
      </c>
      <c r="G5" s="269"/>
      <c r="H5" s="269"/>
      <c r="I5" s="66" t="s">
        <v>3</v>
      </c>
    </row>
    <row r="6" spans="1:9" ht="12.75">
      <c r="A6" s="67" t="s">
        <v>232</v>
      </c>
      <c r="B6" s="80"/>
      <c r="C6" s="81" t="s">
        <v>161</v>
      </c>
      <c r="D6" s="82"/>
      <c r="E6" s="83" t="s">
        <v>103</v>
      </c>
      <c r="F6" s="84"/>
      <c r="G6" s="81" t="s">
        <v>161</v>
      </c>
      <c r="H6" s="82"/>
      <c r="I6" s="85" t="s">
        <v>14</v>
      </c>
    </row>
    <row r="7" spans="1:9" ht="13.5" thickBot="1">
      <c r="A7" s="86"/>
      <c r="B7" s="87" t="s">
        <v>162</v>
      </c>
      <c r="C7" s="87" t="s">
        <v>163</v>
      </c>
      <c r="D7" s="87" t="s">
        <v>164</v>
      </c>
      <c r="E7" s="87" t="s">
        <v>165</v>
      </c>
      <c r="F7" s="87" t="s">
        <v>162</v>
      </c>
      <c r="G7" s="87" t="s">
        <v>163</v>
      </c>
      <c r="H7" s="87" t="s">
        <v>164</v>
      </c>
      <c r="I7" s="87"/>
    </row>
    <row r="8" spans="1:11" ht="12.75">
      <c r="A8" s="88" t="s">
        <v>234</v>
      </c>
      <c r="B8" s="89">
        <v>890</v>
      </c>
      <c r="C8" s="89">
        <v>20</v>
      </c>
      <c r="D8" s="90" t="s">
        <v>20</v>
      </c>
      <c r="E8" s="90">
        <v>910</v>
      </c>
      <c r="F8" s="89">
        <v>22000</v>
      </c>
      <c r="G8" s="89">
        <v>30000</v>
      </c>
      <c r="H8" s="90" t="s">
        <v>20</v>
      </c>
      <c r="I8" s="89">
        <v>20180</v>
      </c>
      <c r="J8" s="91"/>
      <c r="K8" s="91"/>
    </row>
    <row r="9" spans="1:11" ht="12.75">
      <c r="A9" s="92" t="s">
        <v>235</v>
      </c>
      <c r="B9" s="59">
        <v>742</v>
      </c>
      <c r="C9" s="59">
        <v>280</v>
      </c>
      <c r="D9" s="61" t="s">
        <v>20</v>
      </c>
      <c r="E9" s="61">
        <v>1022</v>
      </c>
      <c r="F9" s="59">
        <v>18000</v>
      </c>
      <c r="G9" s="59">
        <v>23000</v>
      </c>
      <c r="H9" s="61" t="s">
        <v>20</v>
      </c>
      <c r="I9" s="59">
        <v>19796</v>
      </c>
      <c r="J9" s="91"/>
      <c r="K9" s="91"/>
    </row>
    <row r="10" spans="1:11" ht="12.75">
      <c r="A10" s="92" t="s">
        <v>236</v>
      </c>
      <c r="B10" s="61">
        <v>317</v>
      </c>
      <c r="C10" s="61">
        <v>200</v>
      </c>
      <c r="D10" s="61" t="s">
        <v>20</v>
      </c>
      <c r="E10" s="61">
        <v>517</v>
      </c>
      <c r="F10" s="59">
        <v>18000</v>
      </c>
      <c r="G10" s="59">
        <v>23000</v>
      </c>
      <c r="H10" s="61" t="s">
        <v>20</v>
      </c>
      <c r="I10" s="61">
        <v>10306</v>
      </c>
      <c r="J10" s="91"/>
      <c r="K10" s="91"/>
    </row>
    <row r="11" spans="1:11" ht="12.75">
      <c r="A11" s="92" t="s">
        <v>237</v>
      </c>
      <c r="B11" s="59">
        <v>58</v>
      </c>
      <c r="C11" s="59">
        <v>430</v>
      </c>
      <c r="D11" s="61" t="s">
        <v>20</v>
      </c>
      <c r="E11" s="61">
        <v>488</v>
      </c>
      <c r="F11" s="59">
        <v>28000</v>
      </c>
      <c r="G11" s="59">
        <v>44000</v>
      </c>
      <c r="H11" s="61" t="s">
        <v>20</v>
      </c>
      <c r="I11" s="59">
        <v>20544</v>
      </c>
      <c r="J11" s="91"/>
      <c r="K11" s="91"/>
    </row>
    <row r="12" spans="1:11" ht="12.75">
      <c r="A12" s="93" t="s">
        <v>238</v>
      </c>
      <c r="B12" s="60">
        <v>2007</v>
      </c>
      <c r="C12" s="60">
        <v>930</v>
      </c>
      <c r="D12" s="60" t="s">
        <v>20</v>
      </c>
      <c r="E12" s="60">
        <v>2937</v>
      </c>
      <c r="F12" s="58">
        <v>20063</v>
      </c>
      <c r="G12" s="58">
        <v>32860</v>
      </c>
      <c r="H12" s="60" t="s">
        <v>20</v>
      </c>
      <c r="I12" s="60">
        <v>70826</v>
      </c>
      <c r="J12" s="91"/>
      <c r="K12" s="91"/>
    </row>
    <row r="13" spans="1:11" ht="12.75">
      <c r="A13" s="92"/>
      <c r="B13" s="61"/>
      <c r="C13" s="61"/>
      <c r="D13" s="61"/>
      <c r="E13" s="61"/>
      <c r="F13" s="59"/>
      <c r="G13" s="59"/>
      <c r="H13" s="61"/>
      <c r="I13" s="61"/>
      <c r="J13" s="91"/>
      <c r="K13" s="91"/>
    </row>
    <row r="14" spans="1:11" ht="12.75">
      <c r="A14" s="93" t="s">
        <v>239</v>
      </c>
      <c r="B14" s="58">
        <v>115</v>
      </c>
      <c r="C14" s="60" t="s">
        <v>20</v>
      </c>
      <c r="D14" s="60" t="s">
        <v>20</v>
      </c>
      <c r="E14" s="60">
        <v>115</v>
      </c>
      <c r="F14" s="58">
        <v>24000</v>
      </c>
      <c r="G14" s="60" t="s">
        <v>20</v>
      </c>
      <c r="H14" s="60" t="s">
        <v>20</v>
      </c>
      <c r="I14" s="58">
        <v>2760</v>
      </c>
      <c r="J14" s="91"/>
      <c r="K14" s="91"/>
    </row>
    <row r="15" spans="1:11" ht="12.75">
      <c r="A15" s="92"/>
      <c r="B15" s="61"/>
      <c r="C15" s="61"/>
      <c r="D15" s="61"/>
      <c r="E15" s="61"/>
      <c r="F15" s="59"/>
      <c r="G15" s="59"/>
      <c r="H15" s="61"/>
      <c r="I15" s="61"/>
      <c r="J15" s="91"/>
      <c r="K15" s="91"/>
    </row>
    <row r="16" spans="1:11" ht="12.75">
      <c r="A16" s="93" t="s">
        <v>240</v>
      </c>
      <c r="B16" s="60">
        <v>78</v>
      </c>
      <c r="C16" s="60">
        <v>2</v>
      </c>
      <c r="D16" s="60" t="s">
        <v>20</v>
      </c>
      <c r="E16" s="60">
        <v>80</v>
      </c>
      <c r="F16" s="58">
        <v>16115</v>
      </c>
      <c r="G16" s="58">
        <v>25000</v>
      </c>
      <c r="H16" s="60" t="s">
        <v>20</v>
      </c>
      <c r="I16" s="60">
        <v>1307</v>
      </c>
      <c r="J16" s="91"/>
      <c r="K16" s="91"/>
    </row>
    <row r="17" spans="1:11" ht="12.75">
      <c r="A17" s="92"/>
      <c r="B17" s="61"/>
      <c r="C17" s="61"/>
      <c r="D17" s="61"/>
      <c r="E17" s="61"/>
      <c r="F17" s="59"/>
      <c r="G17" s="59"/>
      <c r="H17" s="61"/>
      <c r="I17" s="61"/>
      <c r="J17" s="91"/>
      <c r="K17" s="91"/>
    </row>
    <row r="18" spans="1:11" ht="12.75">
      <c r="A18" s="92" t="s">
        <v>241</v>
      </c>
      <c r="B18" s="59">
        <v>11</v>
      </c>
      <c r="C18" s="59">
        <v>25</v>
      </c>
      <c r="D18" s="61" t="s">
        <v>20</v>
      </c>
      <c r="E18" s="61">
        <v>36</v>
      </c>
      <c r="F18" s="59">
        <v>21000</v>
      </c>
      <c r="G18" s="59">
        <v>31500</v>
      </c>
      <c r="H18" s="61" t="s">
        <v>20</v>
      </c>
      <c r="I18" s="59">
        <v>1019</v>
      </c>
      <c r="J18" s="91"/>
      <c r="K18" s="91"/>
    </row>
    <row r="19" spans="1:11" ht="12.75">
      <c r="A19" s="92" t="s">
        <v>242</v>
      </c>
      <c r="B19" s="59">
        <v>16</v>
      </c>
      <c r="C19" s="61" t="s">
        <v>20</v>
      </c>
      <c r="D19" s="61" t="s">
        <v>20</v>
      </c>
      <c r="E19" s="61">
        <v>16</v>
      </c>
      <c r="F19" s="59">
        <v>25000</v>
      </c>
      <c r="G19" s="61" t="s">
        <v>20</v>
      </c>
      <c r="H19" s="61" t="s">
        <v>20</v>
      </c>
      <c r="I19" s="59">
        <v>400</v>
      </c>
      <c r="J19" s="91"/>
      <c r="K19" s="91"/>
    </row>
    <row r="20" spans="1:11" ht="12.75">
      <c r="A20" s="92" t="s">
        <v>243</v>
      </c>
      <c r="B20" s="59">
        <v>33</v>
      </c>
      <c r="C20" s="59">
        <v>15</v>
      </c>
      <c r="D20" s="61" t="s">
        <v>20</v>
      </c>
      <c r="E20" s="61">
        <v>48</v>
      </c>
      <c r="F20" s="59">
        <v>22000</v>
      </c>
      <c r="G20" s="59">
        <v>32000</v>
      </c>
      <c r="H20" s="61" t="s">
        <v>20</v>
      </c>
      <c r="I20" s="59">
        <v>1206</v>
      </c>
      <c r="J20" s="91"/>
      <c r="K20" s="91"/>
    </row>
    <row r="21" spans="1:11" ht="12.75">
      <c r="A21" s="93" t="s">
        <v>340</v>
      </c>
      <c r="B21" s="60">
        <v>60</v>
      </c>
      <c r="C21" s="60">
        <v>40</v>
      </c>
      <c r="D21" s="60" t="s">
        <v>20</v>
      </c>
      <c r="E21" s="60">
        <v>100</v>
      </c>
      <c r="F21" s="58">
        <v>22617</v>
      </c>
      <c r="G21" s="58">
        <v>31688</v>
      </c>
      <c r="H21" s="60" t="s">
        <v>20</v>
      </c>
      <c r="I21" s="60">
        <v>2625</v>
      </c>
      <c r="J21" s="91"/>
      <c r="K21" s="91"/>
    </row>
    <row r="22" spans="1:11" ht="12.75">
      <c r="A22" s="92"/>
      <c r="B22" s="61"/>
      <c r="C22" s="61"/>
      <c r="D22" s="61"/>
      <c r="E22" s="61"/>
      <c r="F22" s="59"/>
      <c r="G22" s="59"/>
      <c r="H22" s="61"/>
      <c r="I22" s="61"/>
      <c r="J22" s="91"/>
      <c r="K22" s="91"/>
    </row>
    <row r="23" spans="1:11" ht="12.75">
      <c r="A23" s="93" t="s">
        <v>244</v>
      </c>
      <c r="B23" s="60" t="s">
        <v>20</v>
      </c>
      <c r="C23" s="58">
        <v>72</v>
      </c>
      <c r="D23" s="60" t="s">
        <v>20</v>
      </c>
      <c r="E23" s="60">
        <v>72</v>
      </c>
      <c r="F23" s="60" t="s">
        <v>20</v>
      </c>
      <c r="G23" s="58">
        <v>28145</v>
      </c>
      <c r="H23" s="60" t="s">
        <v>20</v>
      </c>
      <c r="I23" s="58">
        <v>2026</v>
      </c>
      <c r="J23" s="91"/>
      <c r="K23" s="91"/>
    </row>
    <row r="24" spans="1:11" ht="12.75">
      <c r="A24" s="92"/>
      <c r="B24" s="61"/>
      <c r="C24" s="61"/>
      <c r="D24" s="61"/>
      <c r="E24" s="61"/>
      <c r="F24" s="59"/>
      <c r="G24" s="59"/>
      <c r="H24" s="61"/>
      <c r="I24" s="61"/>
      <c r="J24" s="91"/>
      <c r="K24" s="91"/>
    </row>
    <row r="25" spans="1:11" ht="12.75">
      <c r="A25" s="93" t="s">
        <v>245</v>
      </c>
      <c r="B25" s="60" t="s">
        <v>20</v>
      </c>
      <c r="C25" s="58">
        <v>229</v>
      </c>
      <c r="D25" s="60" t="s">
        <v>20</v>
      </c>
      <c r="E25" s="60">
        <v>229</v>
      </c>
      <c r="F25" s="60" t="s">
        <v>20</v>
      </c>
      <c r="G25" s="58">
        <v>37500</v>
      </c>
      <c r="H25" s="60" t="s">
        <v>20</v>
      </c>
      <c r="I25" s="58">
        <v>8588</v>
      </c>
      <c r="J25" s="91"/>
      <c r="K25" s="91"/>
    </row>
    <row r="26" spans="1:11" ht="12.75">
      <c r="A26" s="92"/>
      <c r="B26" s="61"/>
      <c r="C26" s="61"/>
      <c r="D26" s="61"/>
      <c r="E26" s="61"/>
      <c r="F26" s="59"/>
      <c r="G26" s="59"/>
      <c r="H26" s="61"/>
      <c r="I26" s="61"/>
      <c r="J26" s="91"/>
      <c r="K26" s="91"/>
    </row>
    <row r="27" spans="1:11" ht="12.75">
      <c r="A27" s="92" t="s">
        <v>246</v>
      </c>
      <c r="B27" s="61" t="s">
        <v>20</v>
      </c>
      <c r="C27" s="61" t="s">
        <v>20</v>
      </c>
      <c r="D27" s="61" t="s">
        <v>20</v>
      </c>
      <c r="E27" s="61" t="s">
        <v>20</v>
      </c>
      <c r="F27" s="61" t="s">
        <v>20</v>
      </c>
      <c r="G27" s="59" t="s">
        <v>20</v>
      </c>
      <c r="H27" s="61" t="s">
        <v>20</v>
      </c>
      <c r="I27" s="61" t="s">
        <v>20</v>
      </c>
      <c r="J27" s="91"/>
      <c r="K27" s="91"/>
    </row>
    <row r="28" spans="1:11" ht="12.75">
      <c r="A28" s="92" t="s">
        <v>247</v>
      </c>
      <c r="B28" s="61" t="s">
        <v>20</v>
      </c>
      <c r="C28" s="61">
        <v>12</v>
      </c>
      <c r="D28" s="61" t="s">
        <v>20</v>
      </c>
      <c r="E28" s="61">
        <v>12</v>
      </c>
      <c r="F28" s="61" t="s">
        <v>20</v>
      </c>
      <c r="G28" s="59">
        <v>26000</v>
      </c>
      <c r="H28" s="61" t="s">
        <v>20</v>
      </c>
      <c r="I28" s="61">
        <v>312</v>
      </c>
      <c r="J28" s="91"/>
      <c r="K28" s="91"/>
    </row>
    <row r="29" spans="1:11" ht="12.75">
      <c r="A29" s="92" t="s">
        <v>248</v>
      </c>
      <c r="B29" s="61" t="s">
        <v>20</v>
      </c>
      <c r="C29" s="59">
        <v>323</v>
      </c>
      <c r="D29" s="61" t="s">
        <v>20</v>
      </c>
      <c r="E29" s="61">
        <v>323</v>
      </c>
      <c r="F29" s="61" t="s">
        <v>20</v>
      </c>
      <c r="G29" s="59">
        <v>25000</v>
      </c>
      <c r="H29" s="61" t="s">
        <v>20</v>
      </c>
      <c r="I29" s="59">
        <v>8075</v>
      </c>
      <c r="J29" s="91"/>
      <c r="K29" s="91"/>
    </row>
    <row r="30" spans="1:11" ht="12.75">
      <c r="A30" s="93" t="s">
        <v>341</v>
      </c>
      <c r="B30" s="60" t="s">
        <v>20</v>
      </c>
      <c r="C30" s="60">
        <v>335</v>
      </c>
      <c r="D30" s="60" t="s">
        <v>20</v>
      </c>
      <c r="E30" s="60">
        <v>335</v>
      </c>
      <c r="F30" s="60" t="s">
        <v>20</v>
      </c>
      <c r="G30" s="58">
        <v>25036</v>
      </c>
      <c r="H30" s="60" t="s">
        <v>20</v>
      </c>
      <c r="I30" s="60">
        <v>8387</v>
      </c>
      <c r="J30" s="91"/>
      <c r="K30" s="91"/>
    </row>
    <row r="31" spans="1:11" ht="12.75">
      <c r="A31" s="92"/>
      <c r="B31" s="61"/>
      <c r="C31" s="61"/>
      <c r="D31" s="61"/>
      <c r="E31" s="61"/>
      <c r="F31" s="59"/>
      <c r="G31" s="59"/>
      <c r="H31" s="61"/>
      <c r="I31" s="61"/>
      <c r="J31" s="91"/>
      <c r="K31" s="91"/>
    </row>
    <row r="32" spans="1:11" ht="12.75">
      <c r="A32" s="92" t="s">
        <v>249</v>
      </c>
      <c r="B32" s="94">
        <v>36</v>
      </c>
      <c r="C32" s="94">
        <v>451</v>
      </c>
      <c r="D32" s="61" t="s">
        <v>20</v>
      </c>
      <c r="E32" s="61">
        <v>487</v>
      </c>
      <c r="F32" s="94">
        <v>12800</v>
      </c>
      <c r="G32" s="94">
        <v>29735</v>
      </c>
      <c r="H32" s="61" t="s">
        <v>20</v>
      </c>
      <c r="I32" s="59">
        <v>13871</v>
      </c>
      <c r="J32" s="91"/>
      <c r="K32" s="91"/>
    </row>
    <row r="33" spans="1:11" ht="12.75">
      <c r="A33" s="92" t="s">
        <v>250</v>
      </c>
      <c r="B33" s="94">
        <v>2</v>
      </c>
      <c r="C33" s="94">
        <v>51</v>
      </c>
      <c r="D33" s="61" t="s">
        <v>20</v>
      </c>
      <c r="E33" s="61">
        <v>53</v>
      </c>
      <c r="F33" s="94">
        <v>15000</v>
      </c>
      <c r="G33" s="94">
        <v>38824</v>
      </c>
      <c r="H33" s="61" t="s">
        <v>20</v>
      </c>
      <c r="I33" s="59">
        <v>2010</v>
      </c>
      <c r="J33" s="91"/>
      <c r="K33" s="91"/>
    </row>
    <row r="34" spans="1:11" ht="12.75">
      <c r="A34" s="92" t="s">
        <v>251</v>
      </c>
      <c r="B34" s="94">
        <v>4</v>
      </c>
      <c r="C34" s="94">
        <v>82</v>
      </c>
      <c r="D34" s="61" t="s">
        <v>20</v>
      </c>
      <c r="E34" s="61">
        <v>86</v>
      </c>
      <c r="F34" s="94">
        <v>15000</v>
      </c>
      <c r="G34" s="94">
        <v>30183</v>
      </c>
      <c r="H34" s="61" t="s">
        <v>20</v>
      </c>
      <c r="I34" s="59">
        <v>2535</v>
      </c>
      <c r="J34" s="91"/>
      <c r="K34" s="91"/>
    </row>
    <row r="35" spans="1:11" ht="12.75">
      <c r="A35" s="92" t="s">
        <v>252</v>
      </c>
      <c r="B35" s="94">
        <v>1</v>
      </c>
      <c r="C35" s="94">
        <v>372</v>
      </c>
      <c r="D35" s="61" t="s">
        <v>20</v>
      </c>
      <c r="E35" s="61">
        <v>373</v>
      </c>
      <c r="F35" s="94">
        <v>11000</v>
      </c>
      <c r="G35" s="94">
        <v>30116</v>
      </c>
      <c r="H35" s="61" t="s">
        <v>20</v>
      </c>
      <c r="I35" s="59">
        <v>11214</v>
      </c>
      <c r="J35" s="91"/>
      <c r="K35" s="91"/>
    </row>
    <row r="36" spans="1:11" ht="12.75">
      <c r="A36" s="93" t="s">
        <v>253</v>
      </c>
      <c r="B36" s="60">
        <v>43</v>
      </c>
      <c r="C36" s="60">
        <v>956</v>
      </c>
      <c r="D36" s="60" t="s">
        <v>20</v>
      </c>
      <c r="E36" s="60">
        <v>999</v>
      </c>
      <c r="F36" s="58">
        <v>13065</v>
      </c>
      <c r="G36" s="58">
        <v>30407</v>
      </c>
      <c r="H36" s="60" t="s">
        <v>20</v>
      </c>
      <c r="I36" s="60">
        <v>29630</v>
      </c>
      <c r="J36" s="91"/>
      <c r="K36" s="91"/>
    </row>
    <row r="37" spans="1:11" ht="12.75">
      <c r="A37" s="92"/>
      <c r="B37" s="61"/>
      <c r="C37" s="61"/>
      <c r="D37" s="61"/>
      <c r="E37" s="61"/>
      <c r="F37" s="59"/>
      <c r="G37" s="59"/>
      <c r="H37" s="59"/>
      <c r="I37" s="61"/>
      <c r="J37" s="91"/>
      <c r="K37" s="91"/>
    </row>
    <row r="38" spans="1:11" ht="12.75">
      <c r="A38" s="93" t="s">
        <v>254</v>
      </c>
      <c r="B38" s="58">
        <v>18</v>
      </c>
      <c r="C38" s="58">
        <v>480</v>
      </c>
      <c r="D38" s="60" t="s">
        <v>20</v>
      </c>
      <c r="E38" s="60">
        <v>498</v>
      </c>
      <c r="F38" s="58">
        <v>13500</v>
      </c>
      <c r="G38" s="58">
        <v>43000</v>
      </c>
      <c r="H38" s="60" t="s">
        <v>20</v>
      </c>
      <c r="I38" s="58">
        <v>20883</v>
      </c>
      <c r="J38" s="91"/>
      <c r="K38" s="91"/>
    </row>
    <row r="39" spans="1:11" ht="12.75">
      <c r="A39" s="92"/>
      <c r="B39" s="61"/>
      <c r="C39" s="61"/>
      <c r="D39" s="61"/>
      <c r="E39" s="61"/>
      <c r="F39" s="59"/>
      <c r="G39" s="59"/>
      <c r="H39" s="59"/>
      <c r="I39" s="61"/>
      <c r="J39" s="91"/>
      <c r="K39" s="91"/>
    </row>
    <row r="40" spans="1:11" ht="12.75">
      <c r="A40" s="92" t="s">
        <v>255</v>
      </c>
      <c r="B40" s="61" t="s">
        <v>20</v>
      </c>
      <c r="C40" s="59">
        <v>27</v>
      </c>
      <c r="D40" s="61" t="s">
        <v>20</v>
      </c>
      <c r="E40" s="61">
        <v>27</v>
      </c>
      <c r="F40" s="61" t="s">
        <v>20</v>
      </c>
      <c r="G40" s="59">
        <v>25000</v>
      </c>
      <c r="H40" s="61" t="s">
        <v>20</v>
      </c>
      <c r="I40" s="59">
        <v>675</v>
      </c>
      <c r="J40" s="91"/>
      <c r="K40" s="91"/>
    </row>
    <row r="41" spans="1:11" ht="12.75">
      <c r="A41" s="92" t="s">
        <v>256</v>
      </c>
      <c r="B41" s="59">
        <v>57</v>
      </c>
      <c r="C41" s="59">
        <v>116</v>
      </c>
      <c r="D41" s="61" t="s">
        <v>20</v>
      </c>
      <c r="E41" s="61">
        <v>173</v>
      </c>
      <c r="F41" s="59">
        <v>24000</v>
      </c>
      <c r="G41" s="59">
        <v>37000</v>
      </c>
      <c r="H41" s="61" t="s">
        <v>20</v>
      </c>
      <c r="I41" s="59">
        <v>5660</v>
      </c>
      <c r="J41" s="91"/>
      <c r="K41" s="91"/>
    </row>
    <row r="42" spans="1:11" ht="12.75">
      <c r="A42" s="92" t="s">
        <v>257</v>
      </c>
      <c r="B42" s="59">
        <v>46</v>
      </c>
      <c r="C42" s="59">
        <v>324</v>
      </c>
      <c r="D42" s="61" t="s">
        <v>20</v>
      </c>
      <c r="E42" s="61">
        <v>370</v>
      </c>
      <c r="F42" s="59">
        <v>14717</v>
      </c>
      <c r="G42" s="59">
        <v>30108</v>
      </c>
      <c r="H42" s="61" t="s">
        <v>20</v>
      </c>
      <c r="I42" s="59">
        <v>10432</v>
      </c>
      <c r="J42" s="91"/>
      <c r="K42" s="91"/>
    </row>
    <row r="43" spans="1:11" ht="12.75">
      <c r="A43" s="92" t="s">
        <v>258</v>
      </c>
      <c r="B43" s="61" t="s">
        <v>20</v>
      </c>
      <c r="C43" s="59">
        <v>5</v>
      </c>
      <c r="D43" s="61" t="s">
        <v>20</v>
      </c>
      <c r="E43" s="61">
        <v>5</v>
      </c>
      <c r="F43" s="61" t="s">
        <v>20</v>
      </c>
      <c r="G43" s="59">
        <v>25000</v>
      </c>
      <c r="H43" s="61" t="s">
        <v>20</v>
      </c>
      <c r="I43" s="59">
        <v>125</v>
      </c>
      <c r="J43" s="91"/>
      <c r="K43" s="91"/>
    </row>
    <row r="44" spans="1:11" ht="12.75">
      <c r="A44" s="92" t="s">
        <v>259</v>
      </c>
      <c r="B44" s="59">
        <v>5</v>
      </c>
      <c r="C44" s="59">
        <v>47</v>
      </c>
      <c r="D44" s="61" t="s">
        <v>20</v>
      </c>
      <c r="E44" s="61">
        <v>52</v>
      </c>
      <c r="F44" s="59">
        <v>3000</v>
      </c>
      <c r="G44" s="59">
        <v>9000</v>
      </c>
      <c r="H44" s="61" t="s">
        <v>20</v>
      </c>
      <c r="I44" s="59">
        <v>438</v>
      </c>
      <c r="J44" s="91"/>
      <c r="K44" s="91"/>
    </row>
    <row r="45" spans="1:11" ht="12.75">
      <c r="A45" s="92" t="s">
        <v>260</v>
      </c>
      <c r="B45" s="61" t="s">
        <v>20</v>
      </c>
      <c r="C45" s="59">
        <v>13</v>
      </c>
      <c r="D45" s="61" t="s">
        <v>20</v>
      </c>
      <c r="E45" s="61">
        <v>13</v>
      </c>
      <c r="F45" s="61" t="s">
        <v>20</v>
      </c>
      <c r="G45" s="59">
        <v>40000</v>
      </c>
      <c r="H45" s="61" t="s">
        <v>20</v>
      </c>
      <c r="I45" s="59">
        <v>520</v>
      </c>
      <c r="J45" s="91"/>
      <c r="K45" s="91"/>
    </row>
    <row r="46" spans="1:11" ht="12.75">
      <c r="A46" s="92" t="s">
        <v>261</v>
      </c>
      <c r="B46" s="59">
        <v>2</v>
      </c>
      <c r="C46" s="59">
        <v>26</v>
      </c>
      <c r="D46" s="61" t="s">
        <v>20</v>
      </c>
      <c r="E46" s="61">
        <v>28</v>
      </c>
      <c r="F46" s="59">
        <v>20000</v>
      </c>
      <c r="G46" s="59">
        <v>30000</v>
      </c>
      <c r="H46" s="61" t="s">
        <v>20</v>
      </c>
      <c r="I46" s="59">
        <v>820</v>
      </c>
      <c r="J46" s="91"/>
      <c r="K46" s="91"/>
    </row>
    <row r="47" spans="1:11" ht="12.75">
      <c r="A47" s="92" t="s">
        <v>262</v>
      </c>
      <c r="B47" s="61" t="s">
        <v>20</v>
      </c>
      <c r="C47" s="59">
        <v>15</v>
      </c>
      <c r="D47" s="61" t="s">
        <v>20</v>
      </c>
      <c r="E47" s="61">
        <v>15</v>
      </c>
      <c r="F47" s="61" t="s">
        <v>20</v>
      </c>
      <c r="G47" s="59">
        <v>26000</v>
      </c>
      <c r="H47" s="61" t="s">
        <v>20</v>
      </c>
      <c r="I47" s="59">
        <v>390</v>
      </c>
      <c r="J47" s="91"/>
      <c r="K47" s="91"/>
    </row>
    <row r="48" spans="1:11" ht="12.75">
      <c r="A48" s="92" t="s">
        <v>263</v>
      </c>
      <c r="B48" s="59">
        <v>4</v>
      </c>
      <c r="C48" s="59">
        <v>56</v>
      </c>
      <c r="D48" s="61" t="s">
        <v>20</v>
      </c>
      <c r="E48" s="61">
        <v>60</v>
      </c>
      <c r="F48" s="59">
        <v>12000</v>
      </c>
      <c r="G48" s="59">
        <v>22000</v>
      </c>
      <c r="H48" s="61" t="s">
        <v>20</v>
      </c>
      <c r="I48" s="59">
        <v>1280</v>
      </c>
      <c r="J48" s="91"/>
      <c r="K48" s="91"/>
    </row>
    <row r="49" spans="1:11" ht="12.75">
      <c r="A49" s="93" t="s">
        <v>342</v>
      </c>
      <c r="B49" s="60">
        <v>114</v>
      </c>
      <c r="C49" s="60">
        <v>629</v>
      </c>
      <c r="D49" s="60" t="s">
        <v>20</v>
      </c>
      <c r="E49" s="60">
        <v>743</v>
      </c>
      <c r="F49" s="58">
        <v>18842</v>
      </c>
      <c r="G49" s="58">
        <v>28922</v>
      </c>
      <c r="H49" s="60" t="s">
        <v>20</v>
      </c>
      <c r="I49" s="60">
        <v>20340</v>
      </c>
      <c r="J49" s="91"/>
      <c r="K49" s="91"/>
    </row>
    <row r="50" spans="1:11" ht="12.75">
      <c r="A50" s="92"/>
      <c r="B50" s="61"/>
      <c r="C50" s="61"/>
      <c r="D50" s="61"/>
      <c r="E50" s="61"/>
      <c r="F50" s="59"/>
      <c r="G50" s="59"/>
      <c r="H50" s="59"/>
      <c r="I50" s="61"/>
      <c r="J50" s="91"/>
      <c r="K50" s="91"/>
    </row>
    <row r="51" spans="1:11" ht="12.75">
      <c r="A51" s="93" t="s">
        <v>264</v>
      </c>
      <c r="B51" s="60" t="s">
        <v>20</v>
      </c>
      <c r="C51" s="58">
        <v>275</v>
      </c>
      <c r="D51" s="60" t="s">
        <v>20</v>
      </c>
      <c r="E51" s="60">
        <v>275</v>
      </c>
      <c r="F51" s="60" t="s">
        <v>20</v>
      </c>
      <c r="G51" s="58">
        <v>28000</v>
      </c>
      <c r="H51" s="60" t="s">
        <v>20</v>
      </c>
      <c r="I51" s="58">
        <v>7700</v>
      </c>
      <c r="J51" s="91"/>
      <c r="K51" s="91"/>
    </row>
    <row r="52" spans="1:11" ht="12.75">
      <c r="A52" s="92"/>
      <c r="B52" s="61"/>
      <c r="C52" s="61"/>
      <c r="D52" s="61"/>
      <c r="E52" s="61"/>
      <c r="F52" s="59"/>
      <c r="G52" s="59"/>
      <c r="H52" s="59"/>
      <c r="I52" s="61"/>
      <c r="J52" s="91"/>
      <c r="K52" s="91"/>
    </row>
    <row r="53" spans="1:11" ht="12.75">
      <c r="A53" s="92" t="s">
        <v>265</v>
      </c>
      <c r="B53" s="61" t="s">
        <v>20</v>
      </c>
      <c r="C53" s="59">
        <v>112</v>
      </c>
      <c r="D53" s="61" t="s">
        <v>20</v>
      </c>
      <c r="E53" s="61">
        <v>112</v>
      </c>
      <c r="F53" s="61" t="s">
        <v>20</v>
      </c>
      <c r="G53" s="59">
        <v>25000</v>
      </c>
      <c r="H53" s="61" t="s">
        <v>20</v>
      </c>
      <c r="I53" s="59">
        <v>2800</v>
      </c>
      <c r="J53" s="91"/>
      <c r="K53" s="91"/>
    </row>
    <row r="54" spans="1:11" ht="12.75">
      <c r="A54" s="92" t="s">
        <v>266</v>
      </c>
      <c r="B54" s="61" t="s">
        <v>20</v>
      </c>
      <c r="C54" s="59">
        <v>80</v>
      </c>
      <c r="D54" s="61" t="s">
        <v>20</v>
      </c>
      <c r="E54" s="61">
        <v>80</v>
      </c>
      <c r="F54" s="61" t="s">
        <v>20</v>
      </c>
      <c r="G54" s="59">
        <v>25250</v>
      </c>
      <c r="H54" s="61" t="s">
        <v>20</v>
      </c>
      <c r="I54" s="59">
        <v>2020</v>
      </c>
      <c r="J54" s="91"/>
      <c r="K54" s="91"/>
    </row>
    <row r="55" spans="1:11" ht="12.75">
      <c r="A55" s="92" t="s">
        <v>267</v>
      </c>
      <c r="B55" s="61" t="s">
        <v>20</v>
      </c>
      <c r="C55" s="59">
        <v>25</v>
      </c>
      <c r="D55" s="61" t="s">
        <v>20</v>
      </c>
      <c r="E55" s="61">
        <v>25</v>
      </c>
      <c r="F55" s="61" t="s">
        <v>20</v>
      </c>
      <c r="G55" s="59">
        <v>26000</v>
      </c>
      <c r="H55" s="61" t="s">
        <v>20</v>
      </c>
      <c r="I55" s="59">
        <v>650</v>
      </c>
      <c r="J55" s="91"/>
      <c r="K55" s="91"/>
    </row>
    <row r="56" spans="1:11" ht="12.75">
      <c r="A56" s="92" t="s">
        <v>268</v>
      </c>
      <c r="B56" s="61" t="s">
        <v>20</v>
      </c>
      <c r="C56" s="59">
        <v>24</v>
      </c>
      <c r="D56" s="61" t="s">
        <v>20</v>
      </c>
      <c r="E56" s="61">
        <v>24</v>
      </c>
      <c r="F56" s="61" t="s">
        <v>20</v>
      </c>
      <c r="G56" s="59">
        <v>28300</v>
      </c>
      <c r="H56" s="61" t="s">
        <v>20</v>
      </c>
      <c r="I56" s="59">
        <v>679</v>
      </c>
      <c r="J56" s="91"/>
      <c r="K56" s="91"/>
    </row>
    <row r="57" spans="1:11" ht="12.75">
      <c r="A57" s="92" t="s">
        <v>269</v>
      </c>
      <c r="B57" s="61" t="s">
        <v>20</v>
      </c>
      <c r="C57" s="59">
        <v>383</v>
      </c>
      <c r="D57" s="61" t="s">
        <v>20</v>
      </c>
      <c r="E57" s="61">
        <v>383</v>
      </c>
      <c r="F57" s="61" t="s">
        <v>20</v>
      </c>
      <c r="G57" s="59">
        <v>42000</v>
      </c>
      <c r="H57" s="61" t="s">
        <v>20</v>
      </c>
      <c r="I57" s="59">
        <v>16086</v>
      </c>
      <c r="J57" s="91"/>
      <c r="K57" s="91"/>
    </row>
    <row r="58" spans="1:11" ht="12.75">
      <c r="A58" s="93" t="s">
        <v>270</v>
      </c>
      <c r="B58" s="60" t="s">
        <v>20</v>
      </c>
      <c r="C58" s="60">
        <v>624</v>
      </c>
      <c r="D58" s="60" t="s">
        <v>20</v>
      </c>
      <c r="E58" s="60">
        <v>624</v>
      </c>
      <c r="F58" s="60" t="s">
        <v>20</v>
      </c>
      <c r="G58" s="58">
        <v>35633</v>
      </c>
      <c r="H58" s="60" t="s">
        <v>20</v>
      </c>
      <c r="I58" s="60">
        <v>22235</v>
      </c>
      <c r="J58" s="91"/>
      <c r="K58" s="91"/>
    </row>
    <row r="59" spans="1:11" ht="12.75">
      <c r="A59" s="92"/>
      <c r="B59" s="61"/>
      <c r="C59" s="61"/>
      <c r="D59" s="61"/>
      <c r="E59" s="61"/>
      <c r="F59" s="59"/>
      <c r="G59" s="59"/>
      <c r="H59" s="59"/>
      <c r="I59" s="61"/>
      <c r="J59" s="91"/>
      <c r="K59" s="91"/>
    </row>
    <row r="60" spans="1:11" ht="12.75">
      <c r="A60" s="92" t="s">
        <v>271</v>
      </c>
      <c r="B60" s="61" t="s">
        <v>20</v>
      </c>
      <c r="C60" s="59">
        <v>153</v>
      </c>
      <c r="D60" s="59" t="s">
        <v>20</v>
      </c>
      <c r="E60" s="61">
        <v>153</v>
      </c>
      <c r="F60" s="61" t="s">
        <v>20</v>
      </c>
      <c r="G60" s="59">
        <v>30000</v>
      </c>
      <c r="H60" s="59" t="s">
        <v>20</v>
      </c>
      <c r="I60" s="59">
        <v>4590</v>
      </c>
      <c r="J60" s="91"/>
      <c r="K60" s="91"/>
    </row>
    <row r="61" spans="1:11" ht="12.75">
      <c r="A61" s="92" t="s">
        <v>272</v>
      </c>
      <c r="B61" s="59">
        <v>21</v>
      </c>
      <c r="C61" s="59">
        <v>153</v>
      </c>
      <c r="D61" s="61" t="s">
        <v>20</v>
      </c>
      <c r="E61" s="61">
        <v>174</v>
      </c>
      <c r="F61" s="59">
        <v>8000</v>
      </c>
      <c r="G61" s="59">
        <v>26407</v>
      </c>
      <c r="H61" s="61" t="s">
        <v>20</v>
      </c>
      <c r="I61" s="59">
        <v>4208</v>
      </c>
      <c r="J61" s="91"/>
      <c r="K61" s="91"/>
    </row>
    <row r="62" spans="1:11" ht="12.75">
      <c r="A62" s="92" t="s">
        <v>273</v>
      </c>
      <c r="B62" s="61" t="s">
        <v>20</v>
      </c>
      <c r="C62" s="59">
        <v>261</v>
      </c>
      <c r="D62" s="61" t="s">
        <v>20</v>
      </c>
      <c r="E62" s="61">
        <v>261</v>
      </c>
      <c r="F62" s="61" t="s">
        <v>20</v>
      </c>
      <c r="G62" s="59">
        <v>32900</v>
      </c>
      <c r="H62" s="61" t="s">
        <v>20</v>
      </c>
      <c r="I62" s="59">
        <v>8587</v>
      </c>
      <c r="J62" s="91"/>
      <c r="K62" s="91"/>
    </row>
    <row r="63" spans="1:11" ht="12.75">
      <c r="A63" s="93" t="s">
        <v>274</v>
      </c>
      <c r="B63" s="60">
        <v>21</v>
      </c>
      <c r="C63" s="60">
        <v>567</v>
      </c>
      <c r="D63" s="60" t="s">
        <v>20</v>
      </c>
      <c r="E63" s="60">
        <v>588</v>
      </c>
      <c r="F63" s="58">
        <v>8000</v>
      </c>
      <c r="G63" s="58">
        <v>30365</v>
      </c>
      <c r="H63" s="58" t="s">
        <v>20</v>
      </c>
      <c r="I63" s="60">
        <v>17385</v>
      </c>
      <c r="J63" s="91"/>
      <c r="K63" s="91"/>
    </row>
    <row r="64" spans="1:11" ht="12.75">
      <c r="A64" s="92"/>
      <c r="B64" s="61"/>
      <c r="C64" s="61"/>
      <c r="D64" s="61"/>
      <c r="E64" s="61"/>
      <c r="F64" s="59"/>
      <c r="G64" s="59"/>
      <c r="H64" s="59"/>
      <c r="I64" s="61"/>
      <c r="J64" s="91"/>
      <c r="K64" s="91"/>
    </row>
    <row r="65" spans="1:11" ht="12.75">
      <c r="A65" s="93" t="s">
        <v>275</v>
      </c>
      <c r="B65" s="60" t="s">
        <v>20</v>
      </c>
      <c r="C65" s="58">
        <v>117</v>
      </c>
      <c r="D65" s="60" t="s">
        <v>20</v>
      </c>
      <c r="E65" s="60">
        <v>117</v>
      </c>
      <c r="F65" s="60" t="s">
        <v>20</v>
      </c>
      <c r="G65" s="58">
        <v>30590</v>
      </c>
      <c r="H65" s="60" t="s">
        <v>20</v>
      </c>
      <c r="I65" s="58">
        <v>3579</v>
      </c>
      <c r="J65" s="91"/>
      <c r="K65" s="91"/>
    </row>
    <row r="66" spans="1:11" ht="12.75">
      <c r="A66" s="92"/>
      <c r="B66" s="61"/>
      <c r="C66" s="61"/>
      <c r="D66" s="61"/>
      <c r="E66" s="61"/>
      <c r="F66" s="59"/>
      <c r="G66" s="59"/>
      <c r="H66" s="59"/>
      <c r="I66" s="61"/>
      <c r="J66" s="91"/>
      <c r="K66" s="91"/>
    </row>
    <row r="67" spans="1:11" ht="12.75">
      <c r="A67" s="92" t="s">
        <v>276</v>
      </c>
      <c r="B67" s="61" t="s">
        <v>20</v>
      </c>
      <c r="C67" s="59">
        <v>200</v>
      </c>
      <c r="D67" s="61" t="s">
        <v>20</v>
      </c>
      <c r="E67" s="61">
        <v>200</v>
      </c>
      <c r="F67" s="61" t="s">
        <v>20</v>
      </c>
      <c r="G67" s="59">
        <v>50000</v>
      </c>
      <c r="H67" s="61" t="s">
        <v>20</v>
      </c>
      <c r="I67" s="59">
        <v>10000</v>
      </c>
      <c r="J67" s="91"/>
      <c r="K67" s="91"/>
    </row>
    <row r="68" spans="1:11" ht="12.75">
      <c r="A68" s="92" t="s">
        <v>277</v>
      </c>
      <c r="B68" s="61" t="s">
        <v>20</v>
      </c>
      <c r="C68" s="59">
        <v>150</v>
      </c>
      <c r="D68" s="61" t="s">
        <v>20</v>
      </c>
      <c r="E68" s="61">
        <v>150</v>
      </c>
      <c r="F68" s="61" t="s">
        <v>20</v>
      </c>
      <c r="G68" s="59">
        <v>40000</v>
      </c>
      <c r="H68" s="61" t="s">
        <v>20</v>
      </c>
      <c r="I68" s="59">
        <v>6000</v>
      </c>
      <c r="J68" s="91"/>
      <c r="K68" s="91"/>
    </row>
    <row r="69" spans="1:11" ht="12.75">
      <c r="A69" s="93" t="s">
        <v>278</v>
      </c>
      <c r="B69" s="60" t="s">
        <v>20</v>
      </c>
      <c r="C69" s="60">
        <v>350</v>
      </c>
      <c r="D69" s="60" t="s">
        <v>20</v>
      </c>
      <c r="E69" s="60">
        <v>350</v>
      </c>
      <c r="F69" s="60" t="s">
        <v>20</v>
      </c>
      <c r="G69" s="58">
        <v>45714</v>
      </c>
      <c r="H69" s="60" t="s">
        <v>20</v>
      </c>
      <c r="I69" s="60">
        <v>16000</v>
      </c>
      <c r="J69" s="91"/>
      <c r="K69" s="91"/>
    </row>
    <row r="70" spans="1:11" ht="12.75">
      <c r="A70" s="92"/>
      <c r="B70" s="61"/>
      <c r="C70" s="61"/>
      <c r="D70" s="61"/>
      <c r="E70" s="61"/>
      <c r="F70" s="59"/>
      <c r="G70" s="59"/>
      <c r="H70" s="59"/>
      <c r="I70" s="61"/>
      <c r="J70" s="91"/>
      <c r="K70" s="91"/>
    </row>
    <row r="71" spans="1:11" ht="12.75">
      <c r="A71" s="92" t="s">
        <v>279</v>
      </c>
      <c r="B71" s="61" t="s">
        <v>20</v>
      </c>
      <c r="C71" s="59">
        <v>270</v>
      </c>
      <c r="D71" s="59">
        <v>150</v>
      </c>
      <c r="E71" s="61">
        <v>420</v>
      </c>
      <c r="F71" s="61" t="s">
        <v>20</v>
      </c>
      <c r="G71" s="59">
        <v>20000</v>
      </c>
      <c r="H71" s="59">
        <v>30000</v>
      </c>
      <c r="I71" s="59">
        <v>9900</v>
      </c>
      <c r="J71" s="91"/>
      <c r="K71" s="91"/>
    </row>
    <row r="72" spans="1:11" ht="12.75">
      <c r="A72" s="92" t="s">
        <v>280</v>
      </c>
      <c r="B72" s="61" t="s">
        <v>20</v>
      </c>
      <c r="C72" s="59">
        <v>300</v>
      </c>
      <c r="D72" s="61" t="s">
        <v>20</v>
      </c>
      <c r="E72" s="61">
        <v>300</v>
      </c>
      <c r="F72" s="61" t="s">
        <v>20</v>
      </c>
      <c r="G72" s="59">
        <v>43500</v>
      </c>
      <c r="H72" s="61" t="s">
        <v>20</v>
      </c>
      <c r="I72" s="59">
        <v>13050</v>
      </c>
      <c r="J72" s="91"/>
      <c r="K72" s="91"/>
    </row>
    <row r="73" spans="1:11" ht="12.75">
      <c r="A73" s="92" t="s">
        <v>281</v>
      </c>
      <c r="B73" s="59">
        <v>3</v>
      </c>
      <c r="C73" s="59">
        <v>86</v>
      </c>
      <c r="D73" s="61" t="s">
        <v>20</v>
      </c>
      <c r="E73" s="61">
        <v>89</v>
      </c>
      <c r="F73" s="59">
        <v>12000</v>
      </c>
      <c r="G73" s="59">
        <v>25000</v>
      </c>
      <c r="H73" s="61" t="s">
        <v>20</v>
      </c>
      <c r="I73" s="59">
        <v>2186</v>
      </c>
      <c r="J73" s="91"/>
      <c r="K73" s="91"/>
    </row>
    <row r="74" spans="1:11" ht="12.75">
      <c r="A74" s="92" t="s">
        <v>282</v>
      </c>
      <c r="B74" s="61" t="s">
        <v>20</v>
      </c>
      <c r="C74" s="59">
        <v>355</v>
      </c>
      <c r="D74" s="61" t="s">
        <v>20</v>
      </c>
      <c r="E74" s="61">
        <v>355</v>
      </c>
      <c r="F74" s="61" t="s">
        <v>20</v>
      </c>
      <c r="G74" s="59">
        <v>30510</v>
      </c>
      <c r="H74" s="61" t="s">
        <v>20</v>
      </c>
      <c r="I74" s="59">
        <v>10831</v>
      </c>
      <c r="J74" s="91"/>
      <c r="K74" s="91"/>
    </row>
    <row r="75" spans="1:11" ht="12.75">
      <c r="A75" s="92" t="s">
        <v>283</v>
      </c>
      <c r="B75" s="59">
        <v>33</v>
      </c>
      <c r="C75" s="59">
        <v>37</v>
      </c>
      <c r="D75" s="61" t="s">
        <v>20</v>
      </c>
      <c r="E75" s="61">
        <v>70</v>
      </c>
      <c r="F75" s="59">
        <v>10000</v>
      </c>
      <c r="G75" s="59">
        <v>28000</v>
      </c>
      <c r="H75" s="61" t="s">
        <v>20</v>
      </c>
      <c r="I75" s="59">
        <v>1366</v>
      </c>
      <c r="J75" s="91"/>
      <c r="K75" s="91"/>
    </row>
    <row r="76" spans="1:11" ht="12.75">
      <c r="A76" s="92" t="s">
        <v>284</v>
      </c>
      <c r="B76" s="59">
        <v>1</v>
      </c>
      <c r="C76" s="59">
        <v>50</v>
      </c>
      <c r="D76" s="61" t="s">
        <v>20</v>
      </c>
      <c r="E76" s="61">
        <v>51</v>
      </c>
      <c r="F76" s="59">
        <v>7100</v>
      </c>
      <c r="G76" s="59">
        <v>15700</v>
      </c>
      <c r="H76" s="61" t="s">
        <v>20</v>
      </c>
      <c r="I76" s="59">
        <v>792</v>
      </c>
      <c r="J76" s="91"/>
      <c r="K76" s="91"/>
    </row>
    <row r="77" spans="1:11" ht="12.75">
      <c r="A77" s="92" t="s">
        <v>285</v>
      </c>
      <c r="B77" s="61" t="s">
        <v>20</v>
      </c>
      <c r="C77" s="59">
        <v>214</v>
      </c>
      <c r="D77" s="61" t="s">
        <v>20</v>
      </c>
      <c r="E77" s="61">
        <v>214</v>
      </c>
      <c r="F77" s="61" t="s">
        <v>20</v>
      </c>
      <c r="G77" s="59">
        <v>40000</v>
      </c>
      <c r="H77" s="61" t="s">
        <v>20</v>
      </c>
      <c r="I77" s="59">
        <v>8560</v>
      </c>
      <c r="J77" s="91"/>
      <c r="K77" s="91"/>
    </row>
    <row r="78" spans="1:11" ht="12.75">
      <c r="A78" s="92" t="s">
        <v>286</v>
      </c>
      <c r="B78" s="95">
        <v>5</v>
      </c>
      <c r="C78" s="59">
        <v>96</v>
      </c>
      <c r="D78" s="61" t="s">
        <v>20</v>
      </c>
      <c r="E78" s="61">
        <v>101</v>
      </c>
      <c r="F78" s="95">
        <v>7250</v>
      </c>
      <c r="G78" s="59">
        <v>27993</v>
      </c>
      <c r="H78" s="61" t="s">
        <v>20</v>
      </c>
      <c r="I78" s="59">
        <v>2724</v>
      </c>
      <c r="J78" s="91"/>
      <c r="K78" s="91"/>
    </row>
    <row r="79" spans="1:11" ht="12.75">
      <c r="A79" s="93" t="s">
        <v>343</v>
      </c>
      <c r="B79" s="60">
        <v>42</v>
      </c>
      <c r="C79" s="60">
        <v>1408</v>
      </c>
      <c r="D79" s="60">
        <v>150</v>
      </c>
      <c r="E79" s="60">
        <v>1600</v>
      </c>
      <c r="F79" s="58">
        <v>9746</v>
      </c>
      <c r="G79" s="58">
        <v>31605</v>
      </c>
      <c r="H79" s="58">
        <v>30000</v>
      </c>
      <c r="I79" s="60">
        <v>49409</v>
      </c>
      <c r="J79" s="91"/>
      <c r="K79" s="91"/>
    </row>
    <row r="80" spans="1:11" ht="12.75">
      <c r="A80" s="92"/>
      <c r="B80" s="61"/>
      <c r="C80" s="61"/>
      <c r="D80" s="61"/>
      <c r="E80" s="61"/>
      <c r="F80" s="59"/>
      <c r="G80" s="59"/>
      <c r="H80" s="59"/>
      <c r="I80" s="61"/>
      <c r="J80" s="91"/>
      <c r="K80" s="91"/>
    </row>
    <row r="81" spans="1:11" ht="12.75">
      <c r="A81" s="92" t="s">
        <v>287</v>
      </c>
      <c r="B81" s="95">
        <v>9</v>
      </c>
      <c r="C81" s="59">
        <v>89</v>
      </c>
      <c r="D81" s="61" t="s">
        <v>20</v>
      </c>
      <c r="E81" s="61">
        <v>98</v>
      </c>
      <c r="F81" s="95">
        <v>2000</v>
      </c>
      <c r="G81" s="59">
        <v>19254</v>
      </c>
      <c r="H81" s="61" t="s">
        <v>20</v>
      </c>
      <c r="I81" s="59">
        <v>1732</v>
      </c>
      <c r="J81" s="91"/>
      <c r="K81" s="91"/>
    </row>
    <row r="82" spans="1:11" ht="12.75">
      <c r="A82" s="92" t="s">
        <v>288</v>
      </c>
      <c r="B82" s="59">
        <v>11</v>
      </c>
      <c r="C82" s="59">
        <v>155</v>
      </c>
      <c r="D82" s="61" t="s">
        <v>20</v>
      </c>
      <c r="E82" s="61">
        <v>166</v>
      </c>
      <c r="F82" s="59">
        <v>12000</v>
      </c>
      <c r="G82" s="59">
        <v>20000</v>
      </c>
      <c r="H82" s="61" t="s">
        <v>20</v>
      </c>
      <c r="I82" s="59">
        <v>3232</v>
      </c>
      <c r="J82" s="91"/>
      <c r="K82" s="91"/>
    </row>
    <row r="83" spans="1:11" ht="12.75">
      <c r="A83" s="93" t="s">
        <v>289</v>
      </c>
      <c r="B83" s="58">
        <v>20</v>
      </c>
      <c r="C83" s="58">
        <v>244</v>
      </c>
      <c r="D83" s="60" t="s">
        <v>20</v>
      </c>
      <c r="E83" s="60">
        <v>264</v>
      </c>
      <c r="F83" s="58">
        <v>7500</v>
      </c>
      <c r="G83" s="58">
        <v>19728</v>
      </c>
      <c r="H83" s="60" t="s">
        <v>20</v>
      </c>
      <c r="I83" s="58">
        <v>4964</v>
      </c>
      <c r="J83" s="91"/>
      <c r="K83" s="91"/>
    </row>
    <row r="84" spans="1:11" ht="12.75">
      <c r="A84" s="92"/>
      <c r="B84" s="61"/>
      <c r="C84" s="61"/>
      <c r="D84" s="61"/>
      <c r="E84" s="61"/>
      <c r="F84" s="59"/>
      <c r="G84" s="59"/>
      <c r="H84" s="59"/>
      <c r="I84" s="59"/>
      <c r="J84" s="91"/>
      <c r="K84" s="91"/>
    </row>
    <row r="85" spans="1:11" ht="13.5" thickBot="1">
      <c r="A85" s="97" t="s">
        <v>290</v>
      </c>
      <c r="B85" s="98">
        <v>2518</v>
      </c>
      <c r="C85" s="98">
        <v>7258</v>
      </c>
      <c r="D85" s="98">
        <v>150</v>
      </c>
      <c r="E85" s="98">
        <v>9926</v>
      </c>
      <c r="F85" s="99">
        <v>19587</v>
      </c>
      <c r="G85" s="99">
        <v>32354</v>
      </c>
      <c r="H85" s="99">
        <v>30000</v>
      </c>
      <c r="I85" s="98">
        <v>288644</v>
      </c>
      <c r="J85" s="91"/>
      <c r="K85" s="9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