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firstSheet="17" activeTab="27"/>
  </bookViews>
  <sheets>
    <sheet name="26.1" sheetId="1" r:id="rId1"/>
    <sheet name="26.2" sheetId="2" r:id="rId2"/>
    <sheet name="26.3" sheetId="3" r:id="rId3"/>
    <sheet name="26.4" sheetId="4" r:id="rId4"/>
    <sheet name="26.5" sheetId="5" r:id="rId5"/>
    <sheet name="26.6" sheetId="6" r:id="rId6"/>
    <sheet name="26.7" sheetId="7" r:id="rId7"/>
    <sheet name="26.8" sheetId="8" r:id="rId8"/>
    <sheet name="26.9" sheetId="9" r:id="rId9"/>
    <sheet name="26.10" sheetId="10" r:id="rId10"/>
    <sheet name="26.11" sheetId="11" r:id="rId11"/>
    <sheet name="26.12" sheetId="12" r:id="rId12"/>
    <sheet name="26.13" sheetId="13" r:id="rId13"/>
    <sheet name="26.14" sheetId="14" r:id="rId14"/>
    <sheet name="26.15" sheetId="15" r:id="rId15"/>
    <sheet name="26.16" sheetId="16" r:id="rId16"/>
    <sheet name="26.17" sheetId="17" r:id="rId17"/>
    <sheet name="26.18" sheetId="18" r:id="rId18"/>
    <sheet name="26.19" sheetId="19" r:id="rId19"/>
    <sheet name="26.20" sheetId="20" r:id="rId20"/>
    <sheet name="26.21" sheetId="21" r:id="rId21"/>
    <sheet name="26.22" sheetId="22" r:id="rId22"/>
    <sheet name="26.23" sheetId="23" r:id="rId23"/>
    <sheet name="26.24" sheetId="24" r:id="rId24"/>
    <sheet name="26.25" sheetId="25" r:id="rId25"/>
    <sheet name="26.26" sheetId="26" r:id="rId26"/>
    <sheet name="26.27" sheetId="27" r:id="rId27"/>
    <sheet name="26.28" sheetId="28" r:id="rId28"/>
    <sheet name="26.29" sheetId="29" r:id="rId29"/>
    <sheet name="26.30" sheetId="30" r:id="rId30"/>
    <sheet name="26.31" sheetId="31" r:id="rId31"/>
    <sheet name="26.32" sheetId="32" r:id="rId32"/>
    <sheet name="26.33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'26.1'!$A$1:$F$88</definedName>
    <definedName name="_xlnm.Print_Area" localSheetId="9">'26.10'!$A$1:$F$86</definedName>
    <definedName name="_xlnm.Print_Area" localSheetId="10">'26.11'!$A$1:$H$86</definedName>
    <definedName name="_xlnm.Print_Area" localSheetId="11">'26.12'!$A$1:$J$87</definedName>
    <definedName name="_xlnm.Print_Area" localSheetId="12">'26.13'!$A$1:$G$86</definedName>
    <definedName name="_xlnm.Print_Area" localSheetId="13">'26.14'!$A$1:$G$40</definedName>
    <definedName name="_xlnm.Print_Area" localSheetId="14">'26.15'!$A$1:$I$41</definedName>
    <definedName name="_xlnm.Print_Area" localSheetId="15">'26.16'!$A$1:$J$88</definedName>
    <definedName name="_xlnm.Print_Area" localSheetId="16">'26.17'!$A$1:$I$39</definedName>
    <definedName name="_xlnm.Print_Area" localSheetId="17">'26.18'!$A$1:$I$39</definedName>
    <definedName name="_xlnm.Print_Area" localSheetId="18">'26.19'!$A$1:$E$87</definedName>
    <definedName name="_xlnm.Print_Area" localSheetId="1">'26.2'!$A$1:$E$87</definedName>
    <definedName name="_xlnm.Print_Area" localSheetId="19">'26.20'!$A$1:$I$87</definedName>
    <definedName name="_xlnm.Print_Area" localSheetId="20">'26.21'!$A$1:$J$87</definedName>
    <definedName name="_xlnm.Print_Area" localSheetId="23">'26.24'!$A$1:$H$28</definedName>
    <definedName name="_xlnm.Print_Area" localSheetId="24">'26.25'!$A$1:$L$19</definedName>
    <definedName name="_xlnm.Print_Area" localSheetId="25">'26.26'!$A$1:$L$16</definedName>
    <definedName name="_xlnm.Print_Area" localSheetId="26">'26.27'!$A$1:$I$28</definedName>
    <definedName name="_xlnm.Print_Area" localSheetId="27">'26.28'!$A$1:$E$86</definedName>
    <definedName name="_xlnm.Print_Area" localSheetId="28">'26.29'!$A$1:$I$13</definedName>
    <definedName name="_xlnm.Print_Area" localSheetId="2">'26.3'!$A$1:$G$63</definedName>
    <definedName name="_xlnm.Print_Area" localSheetId="29">'26.30'!$A$1:$I$13</definedName>
    <definedName name="_xlnm.Print_Area" localSheetId="30">'26.31'!$A$1:$I$13</definedName>
    <definedName name="_xlnm.Print_Area" localSheetId="31">'26.32'!$A$1:$I$13</definedName>
    <definedName name="_xlnm.Print_Area" localSheetId="32">'26.33'!$A$1:$I$13</definedName>
    <definedName name="_xlnm.Print_Area" localSheetId="3">'26.4'!$A$1:$J$13</definedName>
    <definedName name="_xlnm.Print_Area" localSheetId="4">'26.5'!$A$1:$J$12</definedName>
    <definedName name="_xlnm.Print_Area" localSheetId="5">'26.6'!$A$1:$K$86</definedName>
    <definedName name="_xlnm.Print_Area" localSheetId="6">'26.7'!$A$1:$I$85</definedName>
    <definedName name="_xlnm.Print_Area" localSheetId="7">'26.8'!$A$1:$I$87</definedName>
    <definedName name="_xlnm.Print_Area" localSheetId="8">'26.9'!$A$1:$J$90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<sst xmlns="http://schemas.openxmlformats.org/spreadsheetml/2006/main" count="3679" uniqueCount="449">
  <si>
    <t>ESTRUCTURA FORESTAL</t>
  </si>
  <si>
    <t>Provincias y</t>
  </si>
  <si>
    <t>Montes del</t>
  </si>
  <si>
    <t xml:space="preserve">Montes </t>
  </si>
  <si>
    <t xml:space="preserve">Montes de </t>
  </si>
  <si>
    <t>Comunidades Autónomas</t>
  </si>
  <si>
    <t>Estado</t>
  </si>
  <si>
    <t>consorciados</t>
  </si>
  <si>
    <t>de U.P. no</t>
  </si>
  <si>
    <t>particulares</t>
  </si>
  <si>
    <t>Total montes</t>
  </si>
  <si>
    <t>(1)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</si>
  <si>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</si>
  <si>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</si>
  <si>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</si>
  <si>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</si>
  <si>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</si>
  <si>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</si>
  <si>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</si>
  <si>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</si>
  <si>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–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</si>
  <si>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</si>
  <si>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</si>
  <si>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</si>
  <si>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</si>
  <si>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</si>
  <si>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</si>
  <si>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</si>
  <si>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</si>
  <si>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</si>
  <si>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</si>
  <si>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</si>
  <si>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</si>
  <si>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</si>
  <si>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</si>
  <si>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</si>
  <si>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</si>
  <si>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</si>
  <si>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</si>
  <si>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</si>
  <si>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</si>
  <si>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</si>
  <si>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</si>
  <si>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</si>
  <si>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</si>
  <si>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</si>
  <si>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</si>
  <si>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</si>
  <si>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</si>
  <si>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</si>
  <si>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</si>
  <si>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</si>
  <si>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</si>
  <si>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</si>
  <si>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</si>
  <si>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</si>
  <si>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</si>
  <si>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</si>
  <si>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</si>
  <si>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</si>
  <si>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</si>
  <si>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</si>
  <si>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</si>
  <si>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</si>
  <si>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</si>
  <si>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</si>
  <si>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</si>
  <si>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</si>
  <si>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</si>
  <si>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</si>
  <si>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</si>
  <si>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</si>
  <si>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</si>
  <si>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</si>
  <si>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(1) Incluye la superficie arbolada de los Parque Nacionales.</t>
  </si>
  <si>
    <t>Fuente: Inventario Forestal Nacional. ICONA. Años 1965 a 1974.</t>
  </si>
  <si>
    <t>Coníferas</t>
  </si>
  <si>
    <t>Frondosas</t>
  </si>
  <si>
    <t>Mixtas</t>
  </si>
  <si>
    <t>Total</t>
  </si>
  <si>
    <t xml:space="preserve"> VASCO</t>
  </si>
  <si>
    <t>ENCUESTA DE ESTRUCTURA FORESTAL, DICIEMBRE 1986</t>
  </si>
  <si>
    <t>Bosque</t>
  </si>
  <si>
    <t>Clases de pertenencias</t>
  </si>
  <si>
    <t>Explotada regularmente</t>
  </si>
  <si>
    <t>No explotada</t>
  </si>
  <si>
    <t>Monte alto</t>
  </si>
  <si>
    <t>Monte medio</t>
  </si>
  <si>
    <t>Monte bajo</t>
  </si>
  <si>
    <t>Subtotal</t>
  </si>
  <si>
    <t>regularmente</t>
  </si>
  <si>
    <t>total</t>
  </si>
  <si>
    <t>Montes del Estado (2)</t>
  </si>
  <si>
    <t>Montes públicos (3)</t>
  </si>
  <si>
    <t xml:space="preserve">   Municipales de U.P.</t>
  </si>
  <si>
    <t xml:space="preserve">   De E.L. de libre disposición</t>
  </si>
  <si>
    <t>Montes de particulares</t>
  </si>
  <si>
    <t>Superficie</t>
  </si>
  <si>
    <t>Otras</t>
  </si>
  <si>
    <t>Arbusto</t>
  </si>
  <si>
    <t>complementaria</t>
  </si>
  <si>
    <t>boscosa</t>
  </si>
  <si>
    <t>superficies</t>
  </si>
  <si>
    <t>y</t>
  </si>
  <si>
    <t>superficie</t>
  </si>
  <si>
    <t>calculada</t>
  </si>
  <si>
    <t>del bosque</t>
  </si>
  <si>
    <t>arboladas</t>
  </si>
  <si>
    <t>matorral</t>
  </si>
  <si>
    <t>forestal</t>
  </si>
  <si>
    <t xml:space="preserve"> (1) Determinación de la superficie de plantaciones lineales o pequeños grupos de árboles no considerada separadamente.</t>
  </si>
  <si>
    <t xml:space="preserve"> (2) Pertenecientes al Estado y a las Comunidades Autónomas.</t>
  </si>
  <si>
    <t xml:space="preserve"> (3) Incluye los montes municipales de Utilidad Pública y los de entidades locales de libre disposición.</t>
  </si>
  <si>
    <t>Pino</t>
  </si>
  <si>
    <t>Otros</t>
  </si>
  <si>
    <t>Ocupación</t>
  </si>
  <si>
    <t>silvestre</t>
  </si>
  <si>
    <t>laricio</t>
  </si>
  <si>
    <t>pinaster</t>
  </si>
  <si>
    <t>piñonero</t>
  </si>
  <si>
    <t>halepensis</t>
  </si>
  <si>
    <t>radiata</t>
  </si>
  <si>
    <t>pinos</t>
  </si>
  <si>
    <t>coníferas</t>
  </si>
  <si>
    <t>Areas temporalmente</t>
  </si>
  <si>
    <t xml:space="preserve">  no arboladas</t>
  </si>
  <si>
    <t>Areas arboladas</t>
  </si>
  <si>
    <t>coníferas y</t>
  </si>
  <si>
    <t>Alcornoque</t>
  </si>
  <si>
    <t>quercus</t>
  </si>
  <si>
    <t>Haya</t>
  </si>
  <si>
    <t>Castaño</t>
  </si>
  <si>
    <t>Chopos</t>
  </si>
  <si>
    <t>Eucaliptos</t>
  </si>
  <si>
    <t>frondosas</t>
  </si>
  <si>
    <t>SUPERFICIE FORESTAL: Análisis provincial del total de montes según tratamiento selvícola (hectáreas)</t>
  </si>
  <si>
    <t>Explotadas regularmente</t>
  </si>
  <si>
    <t xml:space="preserve"> –</t>
  </si>
  <si>
    <t xml:space="preserve">  DE MURCIA</t>
  </si>
  <si>
    <t xml:space="preserve">  (1) Incluye las superficies temporalmente no arboladas.</t>
  </si>
  <si>
    <t>Quercus</t>
  </si>
  <si>
    <t>fronsosas</t>
  </si>
  <si>
    <t>Del</t>
  </si>
  <si>
    <t>De Utilidad Pública</t>
  </si>
  <si>
    <t>De entidades locales</t>
  </si>
  <si>
    <t>De particulares</t>
  </si>
  <si>
    <t>Estado y</t>
  </si>
  <si>
    <t>de libre disposición (2)</t>
  </si>
  <si>
    <t>De</t>
  </si>
  <si>
    <t>Comunidades</t>
  </si>
  <si>
    <t>No</t>
  </si>
  <si>
    <t>industrias</t>
  </si>
  <si>
    <t>Autónomas</t>
  </si>
  <si>
    <t>Consorciados</t>
  </si>
  <si>
    <t>forestales</t>
  </si>
  <si>
    <t xml:space="preserve"> (1) La superficie forestal arbolada comprende la de arbolado forestal con una fracción de cabida cubierta igual o mayor al 20% y la de arbolado forestal ralo</t>
  </si>
  <si>
    <t xml:space="preserve">      con una fracción de cabida cubierta comprendida entre el 5 y el 20%.</t>
  </si>
  <si>
    <t xml:space="preserve"> (2) Incluye los montes pertenecientes a los municipios y diputaciones, los montes vecinales en mano común, etc.</t>
  </si>
  <si>
    <t xml:space="preserve"> Fuente: Segundo Inventario Forestal Nacional. Dirección General de Conservación de la Naturaleza, Ministerio de Medio Ambiente. Años 1986 a 1996.</t>
  </si>
  <si>
    <t>Mixta</t>
  </si>
  <si>
    <t xml:space="preserve">  –</t>
  </si>
  <si>
    <t>coníferas (1)</t>
  </si>
  <si>
    <t xml:space="preserve"> (1) Incluye mezcla de coníferas.</t>
  </si>
  <si>
    <t>Mezcla de</t>
  </si>
  <si>
    <t>Matorral,</t>
  </si>
  <si>
    <t>pastizal o</t>
  </si>
  <si>
    <t>todas las</t>
  </si>
  <si>
    <t>frondosas (1)</t>
  </si>
  <si>
    <t>cultivo (2)</t>
  </si>
  <si>
    <t>especies</t>
  </si>
  <si>
    <t xml:space="preserve"> (1) Incluye mezcla de frondosas. (2) En arbolado ralo.</t>
  </si>
  <si>
    <t>Volumen</t>
  </si>
  <si>
    <t>Crecimiento anual</t>
  </si>
  <si>
    <t>maderable</t>
  </si>
  <si>
    <t>de leñas</t>
  </si>
  <si>
    <t>de madera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</si>
  <si>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c.c.</t>
    </r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</si>
  <si>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s.c.</t>
    </r>
  </si>
  <si>
    <r>
      <t>m</t>
    </r>
    <r>
      <rPr>
        <vertAlign val="superscript"/>
        <sz val="10"/>
        <rFont val="Arial"/>
        <family val="2"/>
      </rPr>
      <t>3</t>
    </r>
  </si>
  <si>
    <t>Repoblaciones protectoras</t>
  </si>
  <si>
    <t>Años</t>
  </si>
  <si>
    <t>Primera repoblación (hectáreas)</t>
  </si>
  <si>
    <t>Segunda repoblación (hectáreas)</t>
  </si>
  <si>
    <t>Reposición de</t>
  </si>
  <si>
    <t>Coste total</t>
  </si>
  <si>
    <t>marras (hectáreas)</t>
  </si>
  <si>
    <t>(miles de euros)</t>
  </si>
  <si>
    <t>Repoblaciones productoras</t>
  </si>
  <si>
    <t>Montes del Estado</t>
  </si>
  <si>
    <t>Otros montes públicos</t>
  </si>
  <si>
    <t>y CC. AA.</t>
  </si>
  <si>
    <t>Municipales</t>
  </si>
  <si>
    <t>No consorciados</t>
  </si>
  <si>
    <t>montes</t>
  </si>
  <si>
    <t>Reposición</t>
  </si>
  <si>
    <t>repoblaciones</t>
  </si>
  <si>
    <t>Primera</t>
  </si>
  <si>
    <t>Segunda</t>
  </si>
  <si>
    <t>Total (a)</t>
  </si>
  <si>
    <t>de marras</t>
  </si>
  <si>
    <t>Total (b)</t>
  </si>
  <si>
    <t>(a)+(b)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</si>
  <si>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</si>
  <si>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</si>
  <si>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</si>
  <si>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</si>
  <si>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</si>
  <si>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</si>
  <si>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</si>
  <si>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</si>
  <si>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</si>
  <si>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</si>
  <si>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</si>
  <si>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</si>
  <si>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</si>
  <si>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</si>
  <si>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</si>
  <si>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</si>
  <si>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Superficie repoblada (hectáreas)</t>
  </si>
  <si>
    <t>Costes</t>
  </si>
  <si>
    <t>Especies</t>
  </si>
  <si>
    <t>Montes Estado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</si>
  <si>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</si>
  <si>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</si>
  <si>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</si>
  <si>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</si>
  <si>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</si>
  <si>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</si>
  <si>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</si>
  <si>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</si>
  <si>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</si>
  <si>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</si>
  <si>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Chopo</t>
  </si>
  <si>
    <t>Otras frondosas</t>
  </si>
  <si>
    <t>(euros)</t>
  </si>
  <si>
    <t>PRIMERA REPOBLACIÓN</t>
  </si>
  <si>
    <t>Otras coníferas</t>
  </si>
  <si>
    <t>Eucalipto</t>
  </si>
  <si>
    <t>Otras quercíneas</t>
  </si>
  <si>
    <t>SEGUNDA REPOBLACIÓN</t>
  </si>
  <si>
    <t>REPOSICIÓN DE MARRAS</t>
  </si>
  <si>
    <t>Numero de</t>
  </si>
  <si>
    <t>Superficie cultivada (áreas)</t>
  </si>
  <si>
    <t>viveros</t>
  </si>
  <si>
    <t>Aire libre</t>
  </si>
  <si>
    <t>Invernadero</t>
  </si>
  <si>
    <t>Producción</t>
  </si>
  <si>
    <t>Valor</t>
  </si>
  <si>
    <t>Precio</t>
  </si>
  <si>
    <t>(kilogramos)</t>
  </si>
  <si>
    <t>(euros/kg)</t>
  </si>
  <si>
    <t>(miles plantas)</t>
  </si>
  <si>
    <t>Superficie media</t>
  </si>
  <si>
    <t>Denominación</t>
  </si>
  <si>
    <t>Número</t>
  </si>
  <si>
    <t>(hectáreas)</t>
  </si>
  <si>
    <t xml:space="preserve">  Parque Nacional</t>
  </si>
  <si>
    <t xml:space="preserve">  Parques Naturales (excepto Nacionales)</t>
  </si>
  <si>
    <t xml:space="preserve">  Reservas naturales</t>
  </si>
  <si>
    <t xml:space="preserve">  Monumentos Naturales</t>
  </si>
  <si>
    <t xml:space="preserve">  Paisajes protegidos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</si>
  <si>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</si>
  <si>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</si>
  <si>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Fuente: Ministerio de Medio Ambiente.</t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</si>
  <si>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</si>
  <si>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</si>
  <si>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</si>
  <si>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</si>
  <si>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</si>
  <si>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</si>
  <si>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</si>
  <si>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</si>
  <si>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</si>
  <si>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</si>
  <si>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</si>
  <si>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</si>
  <si>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</si>
  <si>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</si>
  <si>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</si>
  <si>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Sta.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</si>
  <si>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</si>
  <si>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</si>
  <si>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</si>
  <si>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</si>
  <si>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</si>
  <si>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</si>
  <si>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Ordesa y Monte Perdido</t>
  </si>
  <si>
    <t xml:space="preserve">  Huesca</t>
  </si>
  <si>
    <t>R.D. 16-09-18</t>
  </si>
  <si>
    <t xml:space="preserve">  Picos de Europa (1)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</si>
  <si>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</si>
  <si>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</si>
  <si>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</si>
  <si>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</si>
  <si>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</si>
  <si>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</si>
  <si>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</si>
  <si>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</si>
  <si>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</si>
  <si>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</si>
  <si>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</si>
  <si>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</si>
  <si>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</si>
  <si>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t xml:space="preserve">  (1) Fue creado el 22/07/18 según la Ley 22-7-18, y ampliado el 31/05/95 según la Ley 16/1995.</t>
  </si>
  <si>
    <t>Superficie afectada</t>
  </si>
  <si>
    <t>de</t>
  </si>
  <si>
    <t>Productos</t>
  </si>
  <si>
    <t>Beneficios</t>
  </si>
  <si>
    <t>incendios</t>
  </si>
  <si>
    <t>Arbolada</t>
  </si>
  <si>
    <t>Desarbolada</t>
  </si>
  <si>
    <t>primarios</t>
  </si>
  <si>
    <t>ambientales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</si>
  <si>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</si>
  <si>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</si>
  <si>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</si>
  <si>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</si>
  <si>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</si>
  <si>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</si>
  <si>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</si>
  <si>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</si>
  <si>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</si>
  <si>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</si>
  <si>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</si>
  <si>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</si>
  <si>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</si>
  <si>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</si>
  <si>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</si>
  <si>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</si>
  <si>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</si>
  <si>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</si>
  <si>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</si>
  <si>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</si>
  <si>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</si>
  <si>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</si>
  <si>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</si>
  <si>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</si>
  <si>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</si>
  <si>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</si>
  <si>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</si>
  <si>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</si>
  <si>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</si>
  <si>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</si>
  <si>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</si>
  <si>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</si>
  <si>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</si>
  <si>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</si>
  <si>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</si>
  <si>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</si>
  <si>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</si>
  <si>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</si>
  <si>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</si>
  <si>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</si>
  <si>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</si>
  <si>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</si>
  <si>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</si>
  <si>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</si>
  <si>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</si>
  <si>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</si>
  <si>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</si>
  <si>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</si>
  <si>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</si>
  <si>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</si>
  <si>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>arbolada</t>
  </si>
  <si>
    <t>desarbolada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</si>
  <si>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</si>
  <si>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</si>
  <si>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</si>
  <si>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</si>
  <si>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</si>
  <si>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</si>
  <si>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Inapreciable</t>
  </si>
  <si>
    <t>Pasajero</t>
  </si>
  <si>
    <t>Permanente</t>
  </si>
  <si>
    <t>Bajo</t>
  </si>
  <si>
    <t>Moderado</t>
  </si>
  <si>
    <t>Alto</t>
  </si>
  <si>
    <t>Pasajera</t>
  </si>
  <si>
    <t>Efectos en la economía local</t>
  </si>
  <si>
    <t>Efectos</t>
  </si>
  <si>
    <t>Inapreciables</t>
  </si>
  <si>
    <t>Pasajeros</t>
  </si>
  <si>
    <t>Permanentes</t>
  </si>
  <si>
    <t>(euros/100 plantones)</t>
  </si>
  <si>
    <t xml:space="preserve"> 26.3.  SUPERFICIE FORESTAL: Total de montes según tratamiento selvícola (hectáreas)</t>
  </si>
  <si>
    <t xml:space="preserve"> 26.4.  MONTE ALTO: Superficie total según especies, coníferas (hectáreas)</t>
  </si>
  <si>
    <t xml:space="preserve"> 26.5.  MONTE ALTO: Superficie total según especies, frondosas y total (hectáreas)</t>
  </si>
  <si>
    <t xml:space="preserve"> 26.6.  ENCUESTA DE ESTRUCTURA FORESTAL, DICIEMBRE DE 1986</t>
  </si>
  <si>
    <t xml:space="preserve"> 26.7.  ENCUESTA DE ESTRUCTURA FORESTAL, DICIEMBRE DE 1986</t>
  </si>
  <si>
    <t xml:space="preserve"> 26.8.  ENCUESTA DE ESTRUCTURA FORESTAL, DICIEMBRE DE 1986</t>
  </si>
  <si>
    <t xml:space="preserve"> 26.13.  SEGUNDO INVENTARIO FORESTAL NACIONAL: Existencias medias por hectárea, todas las especies</t>
  </si>
  <si>
    <t xml:space="preserve"> 26.1.  PRIMER INVENTARIO FORESTAL NACIONAL: Superficie arbolada según pertenencias (hectáreas)</t>
  </si>
  <si>
    <t xml:space="preserve"> 26.2.  PRIMER INVENTARIO FORESTAL NACIONAL: Superficie arbolada según grupos de especies (hectáreas)</t>
  </si>
  <si>
    <t>MONTE ALTO: Análisis provincial de la superficie total según especies, coníferas (hectáreas) (1)</t>
  </si>
  <si>
    <t>MONTE ALTO: Análisis provincial de la superficie total según especies, frondosas y total (hectáreas) (1)</t>
  </si>
  <si>
    <t xml:space="preserve"> 26.9.  SEGUNDO INVENTARIO FORESTAL NACIONAL: Superficie forestal arbolada según pertenencias (hectáreas) (1)</t>
  </si>
  <si>
    <t xml:space="preserve"> 26.10.  SEGUNDO INVENTARIO FORESTAL NACIONAL: Superficie arbolada según grupos de especies (hectáreas)</t>
  </si>
  <si>
    <t xml:space="preserve"> 26.11.  SEGUNDO INVENTARIO FORESTAL NACIONAL: Superficie forestal arbolada según especie dominante (hectáreas)</t>
  </si>
  <si>
    <t xml:space="preserve"> 26.12.  SEGUNDO INVENTARIO FORESTAL NACIONAL: Superficie forestal arbolada según especie dominante (hectáreas)</t>
  </si>
  <si>
    <t xml:space="preserve"> 26.15.  REPOBLACION FORESTAL: Serie histórica de repoblaciones (protectoras y productoras) según pertenencias de los montes</t>
  </si>
  <si>
    <t xml:space="preserve">  Islas Atlánticas de Galicia</t>
  </si>
  <si>
    <t xml:space="preserve">  A Coruña y Pontevedra</t>
  </si>
  <si>
    <t>Ley 15/2002</t>
  </si>
  <si>
    <t xml:space="preserve"> 26.23.  PARQUES NACIONALES: Situación en 2003</t>
  </si>
  <si>
    <t xml:space="preserve"> 26.24.  INCENDIOS FORESTALES: Serie histórica de su número, superficie afectada y pérdidas económicas</t>
  </si>
  <si>
    <t>TOTAL</t>
  </si>
  <si>
    <t>Fuente: Ministerio de Medio Ambiente.</t>
  </si>
  <si>
    <t xml:space="preserve"> TOTAL</t>
  </si>
  <si>
    <t>Fuente:Ministerio de Medio Ambiente.</t>
  </si>
  <si>
    <t>Efectos en la vida silvestre</t>
  </si>
  <si>
    <t>Riesgos de erosión</t>
  </si>
  <si>
    <t>Riesgos</t>
  </si>
  <si>
    <t>Alteraciones del paisaje y valores recreativos</t>
  </si>
  <si>
    <t>Alteracionees</t>
  </si>
  <si>
    <t xml:space="preserve"> 26.22.  ESPACIOS NATURALES PROTEGIDOS: Situación en 1999</t>
  </si>
  <si>
    <t xml:space="preserve"> 26.16.  REPOBLACION FORESTAL: Análisis provincial de la superficie repoblada según tipos, 2002 (hectáreas)</t>
  </si>
  <si>
    <t>MADRID</t>
  </si>
  <si>
    <t xml:space="preserve"> 26.18.  REPOBLACION FORESTAL: Superficie de repoblaciones productoras según especies y pertenencia de los montes, 2002</t>
  </si>
  <si>
    <t xml:space="preserve"> 26.17.  REPOBLACION FORESTAL: Superficie de repoblaciones protectoras según especies y pertenencia de los montes, 2002</t>
  </si>
  <si>
    <t xml:space="preserve"> 26.25.  INCENDIOS FORESTALES: Número de incendios según extensión y tipo de vegetación, 2002</t>
  </si>
  <si>
    <t xml:space="preserve"> 26.26.  INCENDIOS FORESTALES: Número de montes y superficie afectada según su propiedad y tipo de vegetación, 2002</t>
  </si>
  <si>
    <t xml:space="preserve"> 26.27.  INCENDIOS FORESTALES: Clasificación según causas del número de incendios y superficie afectada, 2002</t>
  </si>
  <si>
    <t xml:space="preserve"> 26.28.  INCENDIOS FORESTALES: Análisis provincial del número de incendios y superficie afectada, 2002</t>
  </si>
  <si>
    <t xml:space="preserve"> 26.29.  INCEDIOS FORESTALES: Datos sobre efectos ambientales producidos, 2002</t>
  </si>
  <si>
    <t xml:space="preserve"> 26.30.  INCEDIOS FORESTALES: Datos sobre efectos ambientales producidos, 2002</t>
  </si>
  <si>
    <t xml:space="preserve"> 26.31.  INCEDIOS FORESTALES: Datos sobre efectos ambientales producidos, 2002</t>
  </si>
  <si>
    <t xml:space="preserve"> 26.32.  INCEDIOS FORESTALES: Datos sobre efectos ambientales producidos, 2002</t>
  </si>
  <si>
    <t xml:space="preserve"> 26.33.  INCEDIOS FORESTALES: Datos sobre efectos ambientales producidos, 2002</t>
  </si>
  <si>
    <t xml:space="preserve"> 26.19.  VIVEROS FORESTALES: Estructura de los viveros forestales, 2002</t>
  </si>
  <si>
    <t xml:space="preserve"> 26.20.  SEMILLAS FORESTALES: Producción y valor según grupos de especies, 2002</t>
  </si>
  <si>
    <t xml:space="preserve"> 26.21.  PLANTONES FORESTALES: Producción y valor según grupos de especies, 2002</t>
  </si>
  <si>
    <t>estimados para el cálculo del total de España.</t>
  </si>
  <si>
    <t>No se incluyen por falta de información los datos de Comunidad Valenciana, Región de Murcia, Extremadura y Andalucía. No obstante, han sido</t>
  </si>
  <si>
    <t>No se incluyen por falta de información los datos de Comunidad Valenciana, Región de Murcia, Extremadura y Andalucía. No obstante, han sido estimados para el cálculo del</t>
  </si>
  <si>
    <t>total de España.</t>
  </si>
  <si>
    <t>No se incluyen por falta de información los datos de La Rioja, Baleares, Comunidad Valenciana, Región de Murcia, Andalucía y Canarias. No obstante, han sido</t>
  </si>
  <si>
    <t>Los datos de La Rioja, Baleares, Comunidad Valenciana, Región de Murcia, Andalucía y Canarias han sido estimados.</t>
  </si>
  <si>
    <t xml:space="preserve"> 26.14.  REPOBLACION FORESTAL: Serie histórica de repoblaciones por tipos y grupos de especies y coste total</t>
  </si>
  <si>
    <t>Año 1999: Datos de Navarra, Cataluña, Castilla y León, Madrid, provincia de Valencia y Andalucía son estimados.</t>
  </si>
  <si>
    <t>Año 2000: Datos de Navarra, Cataluña, provincia de Valencia y Andalucía son estimados.</t>
  </si>
  <si>
    <t>Año 2001: Datos de Navarra, provincia de Valencia, Andalucía y Canarias son estimados.</t>
  </si>
  <si>
    <t>Año 1999 y 2000: Datos de Navarra, Cataluña, Castilla y León, Madrid, provincia de Valencia y Andalucía son estimados.</t>
  </si>
  <si>
    <t>Año 2002: Datos de La Rioja, Baleares, Comunidad Valenciana, Región de Murcia, Andalucía y Canarias son estimados.</t>
  </si>
  <si>
    <t>Año 1999: Datos de Navarra, Cataluña, Castilla y León, Madrid, provincia de Valencia y Andalucía son estimados en repoblaciones protectoras y productoras.</t>
  </si>
  <si>
    <t>Año 2000: Datos de Navarra, provincia de Valencia y Andalucía son estimados.</t>
  </si>
  <si>
    <t>Año 2001: Datos de Navarra, provincia de Valencia, Andalucía y Canarias son estimados en repoblaciones protectoras y productoras.</t>
  </si>
  <si>
    <t>Año 2000: Datos de Navarra, provincia de Valencia y Andalucía son estimados en repoblaciones protectoras y productoras, y en Castilla y León y Madrid en repoblaciones productoras.</t>
  </si>
  <si>
    <t>Pérdidas en millones de euros</t>
  </si>
  <si>
    <t>Fuente: Los Incendios Forestales en España. Ministerio de Medio Ambiente, Dirección General de Conservación de la Naturaleza.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</si>
</sst>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80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0" fontId="0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80" fontId="5" fillId="2" borderId="4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4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80" fontId="0" fillId="2" borderId="6" xfId="0" applyNumberFormat="1" applyFont="1" applyFill="1" applyBorder="1" applyAlignment="1">
      <alignment/>
    </xf>
    <xf numFmtId="180" fontId="0" fillId="2" borderId="4" xfId="0" applyNumberFormat="1" applyFont="1" applyFill="1" applyBorder="1" applyAlignment="1">
      <alignment/>
    </xf>
    <xf numFmtId="180" fontId="5" fillId="2" borderId="9" xfId="0" applyNumberFormat="1" applyFont="1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80" fontId="5" fillId="2" borderId="1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80" fontId="0" fillId="2" borderId="1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180" fontId="0" fillId="2" borderId="13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 quotePrefix="1">
      <alignment horizontal="right"/>
    </xf>
    <xf numFmtId="180" fontId="5" fillId="2" borderId="1" xfId="0" applyNumberFormat="1" applyFont="1" applyFill="1" applyBorder="1" applyAlignment="1" quotePrefix="1">
      <alignment horizontal="right"/>
    </xf>
    <xf numFmtId="180" fontId="5" fillId="2" borderId="9" xfId="0" applyNumberFormat="1" applyFont="1" applyFill="1" applyBorder="1" applyAlignment="1">
      <alignment horizontal="right"/>
    </xf>
    <xf numFmtId="180" fontId="5" fillId="2" borderId="11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>
      <alignment horizontal="right"/>
    </xf>
    <xf numFmtId="180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 applyProtection="1">
      <alignment/>
      <protection/>
    </xf>
    <xf numFmtId="181" fontId="5" fillId="2" borderId="1" xfId="0" applyNumberFormat="1" applyFont="1" applyFill="1" applyBorder="1" applyAlignment="1" applyProtection="1">
      <alignment/>
      <protection/>
    </xf>
    <xf numFmtId="181" fontId="5" fillId="2" borderId="4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1" fontId="5" fillId="2" borderId="11" xfId="0" applyNumberFormat="1" applyFont="1" applyFill="1" applyBorder="1" applyAlignment="1" applyProtection="1">
      <alignment/>
      <protection/>
    </xf>
    <xf numFmtId="181" fontId="5" fillId="2" borderId="9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82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82" fontId="0" fillId="2" borderId="0" xfId="0" applyNumberFormat="1" applyFont="1" applyFill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185" fontId="0" fillId="2" borderId="6" xfId="0" applyNumberFormat="1" applyFont="1" applyFill="1" applyBorder="1" applyAlignment="1">
      <alignment/>
    </xf>
    <xf numFmtId="186" fontId="0" fillId="2" borderId="6" xfId="0" applyNumberFormat="1" applyFont="1" applyFill="1" applyBorder="1" applyAlignment="1">
      <alignment/>
    </xf>
    <xf numFmtId="185" fontId="0" fillId="2" borderId="4" xfId="0" applyNumberFormat="1" applyFont="1" applyFill="1" applyBorder="1" applyAlignment="1">
      <alignment/>
    </xf>
    <xf numFmtId="186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85" fontId="5" fillId="2" borderId="9" xfId="0" applyNumberFormat="1" applyFont="1" applyFill="1" applyBorder="1" applyAlignment="1">
      <alignment/>
    </xf>
    <xf numFmtId="186" fontId="5" fillId="2" borderId="9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80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80" fontId="0" fillId="2" borderId="4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0" fontId="0" fillId="2" borderId="1" xfId="0" applyNumberFormat="1" applyFont="1" applyFill="1" applyBorder="1" applyAlignment="1" applyProtection="1">
      <alignment/>
      <protection/>
    </xf>
    <xf numFmtId="180" fontId="0" fillId="2" borderId="11" xfId="0" applyNumberFormat="1" applyFont="1" applyFill="1" applyBorder="1" applyAlignment="1" applyProtection="1">
      <alignment/>
      <protection/>
    </xf>
    <xf numFmtId="187" fontId="0" fillId="2" borderId="6" xfId="0" applyNumberFormat="1" applyFont="1" applyFill="1" applyBorder="1" applyAlignment="1">
      <alignment horizontal="right"/>
    </xf>
    <xf numFmtId="187" fontId="0" fillId="2" borderId="4" xfId="0" applyNumberFormat="1" applyFont="1" applyFill="1" applyBorder="1" applyAlignment="1">
      <alignment horizontal="right"/>
    </xf>
    <xf numFmtId="180" fontId="0" fillId="2" borderId="4" xfId="0" applyNumberFormat="1" applyFont="1" applyFill="1" applyBorder="1" applyAlignment="1" quotePrefix="1">
      <alignment horizontal="right"/>
    </xf>
    <xf numFmtId="2" fontId="5" fillId="2" borderId="9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82" fontId="0" fillId="2" borderId="6" xfId="0" applyNumberFormat="1" applyFont="1" applyFill="1" applyBorder="1" applyAlignment="1">
      <alignment/>
    </xf>
    <xf numFmtId="188" fontId="0" fillId="2" borderId="6" xfId="0" applyNumberFormat="1" applyFont="1" applyFill="1" applyBorder="1" applyAlignment="1">
      <alignment/>
    </xf>
    <xf numFmtId="188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 quotePrefix="1">
      <alignment/>
    </xf>
    <xf numFmtId="182" fontId="5" fillId="2" borderId="9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182" fontId="0" fillId="2" borderId="6" xfId="0" applyNumberFormat="1" applyFont="1" applyFill="1" applyBorder="1" applyAlignment="1" applyProtection="1">
      <alignment/>
      <protection/>
    </xf>
    <xf numFmtId="189" fontId="0" fillId="2" borderId="6" xfId="0" applyNumberFormat="1" applyFont="1" applyFill="1" applyBorder="1" applyAlignment="1">
      <alignment/>
    </xf>
    <xf numFmtId="189" fontId="0" fillId="2" borderId="13" xfId="0" applyNumberFormat="1" applyFont="1" applyFill="1" applyBorder="1" applyAlignment="1">
      <alignment/>
    </xf>
    <xf numFmtId="189" fontId="0" fillId="2" borderId="6" xfId="0" applyNumberFormat="1" applyFont="1" applyFill="1" applyBorder="1" applyAlignment="1" applyProtection="1">
      <alignment/>
      <protection/>
    </xf>
    <xf numFmtId="182" fontId="0" fillId="2" borderId="4" xfId="0" applyNumberFormat="1" applyFont="1" applyFill="1" applyBorder="1" applyAlignment="1" applyProtection="1">
      <alignment/>
      <protection/>
    </xf>
    <xf numFmtId="189" fontId="0" fillId="2" borderId="4" xfId="0" applyNumberFormat="1" applyFont="1" applyFill="1" applyBorder="1" applyAlignment="1" applyProtection="1">
      <alignment/>
      <protection/>
    </xf>
    <xf numFmtId="189" fontId="0" fillId="2" borderId="1" xfId="0" applyNumberFormat="1" applyFont="1" applyFill="1" applyBorder="1" applyAlignment="1" applyProtection="1">
      <alignment/>
      <protection/>
    </xf>
    <xf numFmtId="182" fontId="5" fillId="2" borderId="4" xfId="0" applyNumberFormat="1" applyFont="1" applyFill="1" applyBorder="1" applyAlignment="1" applyProtection="1">
      <alignment/>
      <protection/>
    </xf>
    <xf numFmtId="189" fontId="5" fillId="2" borderId="4" xfId="0" applyNumberFormat="1" applyFont="1" applyFill="1" applyBorder="1" applyAlignment="1" applyProtection="1">
      <alignment/>
      <protection/>
    </xf>
    <xf numFmtId="189" fontId="0" fillId="2" borderId="4" xfId="0" applyNumberFormat="1" applyFont="1" applyFill="1" applyBorder="1" applyAlignment="1">
      <alignment/>
    </xf>
    <xf numFmtId="189" fontId="5" fillId="2" borderId="1" xfId="0" applyNumberFormat="1" applyFont="1" applyFill="1" applyBorder="1" applyAlignment="1" applyProtection="1">
      <alignment/>
      <protection/>
    </xf>
    <xf numFmtId="182" fontId="5" fillId="2" borderId="4" xfId="0" applyNumberFormat="1" applyFont="1" applyFill="1" applyBorder="1" applyAlignment="1" applyProtection="1">
      <alignment/>
      <protection/>
    </xf>
    <xf numFmtId="189" fontId="5" fillId="2" borderId="4" xfId="0" applyNumberFormat="1" applyFont="1" applyFill="1" applyBorder="1" applyAlignment="1" applyProtection="1">
      <alignment/>
      <protection/>
    </xf>
    <xf numFmtId="189" fontId="0" fillId="2" borderId="4" xfId="0" applyNumberFormat="1" applyFont="1" applyFill="1" applyBorder="1" applyAlignment="1" applyProtection="1">
      <alignment/>
      <protection/>
    </xf>
    <xf numFmtId="182" fontId="5" fillId="2" borderId="9" xfId="0" applyNumberFormat="1" applyFont="1" applyFill="1" applyBorder="1" applyAlignment="1" applyProtection="1">
      <alignment/>
      <protection/>
    </xf>
    <xf numFmtId="189" fontId="5" fillId="2" borderId="9" xfId="0" applyNumberFormat="1" applyFont="1" applyFill="1" applyBorder="1" applyAlignment="1" applyProtection="1">
      <alignment/>
      <protection/>
    </xf>
    <xf numFmtId="187" fontId="0" fillId="2" borderId="6" xfId="0" applyNumberFormat="1" applyFont="1" applyFill="1" applyBorder="1" applyAlignment="1">
      <alignment/>
    </xf>
    <xf numFmtId="187" fontId="0" fillId="2" borderId="4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0" fontId="0" fillId="2" borderId="9" xfId="0" applyFont="1" applyFill="1" applyBorder="1" applyAlignment="1" applyProtection="1">
      <alignment horizontal="center"/>
      <protection/>
    </xf>
    <xf numFmtId="190" fontId="0" fillId="2" borderId="6" xfId="0" applyNumberFormat="1" applyFont="1" applyFill="1" applyBorder="1" applyAlignment="1">
      <alignment horizontal="right"/>
    </xf>
    <xf numFmtId="190" fontId="0" fillId="2" borderId="4" xfId="0" applyNumberFormat="1" applyFont="1" applyFill="1" applyBorder="1" applyAlignment="1">
      <alignment horizontal="right"/>
    </xf>
    <xf numFmtId="190" fontId="5" fillId="2" borderId="4" xfId="0" applyNumberFormat="1" applyFont="1" applyFill="1" applyBorder="1" applyAlignment="1">
      <alignment horizontal="right"/>
    </xf>
    <xf numFmtId="190" fontId="0" fillId="2" borderId="4" xfId="0" applyNumberFormat="1" applyFont="1" applyFill="1" applyBorder="1" applyAlignment="1" quotePrefix="1">
      <alignment horizontal="right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5" fillId="2" borderId="4" xfId="0" applyNumberFormat="1" applyFont="1" applyFill="1" applyBorder="1" applyAlignment="1" applyProtection="1">
      <alignment horizontal="right"/>
      <protection/>
    </xf>
    <xf numFmtId="190" fontId="5" fillId="2" borderId="9" xfId="0" applyNumberFormat="1" applyFont="1" applyFill="1" applyBorder="1" applyAlignment="1" applyProtection="1">
      <alignment horizontal="right"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6" xfId="0" applyFont="1" applyFill="1" applyBorder="1" applyAlignment="1">
      <alignment horizontal="center"/>
    </xf>
    <xf numFmtId="190" fontId="0" fillId="2" borderId="17" xfId="0" applyNumberFormat="1" applyFont="1" applyFill="1" applyBorder="1" applyAlignment="1">
      <alignment horizontal="right"/>
    </xf>
    <xf numFmtId="190" fontId="0" fillId="2" borderId="18" xfId="0" applyNumberFormat="1" applyFont="1" applyFill="1" applyBorder="1" applyAlignment="1">
      <alignment horizontal="right"/>
    </xf>
    <xf numFmtId="190" fontId="5" fillId="2" borderId="18" xfId="0" applyNumberFormat="1" applyFont="1" applyFill="1" applyBorder="1" applyAlignment="1">
      <alignment horizontal="right"/>
    </xf>
    <xf numFmtId="190" fontId="5" fillId="2" borderId="19" xfId="0" applyNumberFormat="1" applyFont="1" applyFill="1" applyBorder="1" applyAlignment="1">
      <alignment horizontal="right"/>
    </xf>
    <xf numFmtId="190" fontId="0" fillId="2" borderId="19" xfId="0" applyNumberFormat="1" applyFont="1" applyFill="1" applyBorder="1" applyAlignment="1">
      <alignment horizontal="right"/>
    </xf>
    <xf numFmtId="190" fontId="0" fillId="2" borderId="20" xfId="0" applyNumberFormat="1" applyFont="1" applyFill="1" applyBorder="1" applyAlignment="1">
      <alignment horizontal="right"/>
    </xf>
    <xf numFmtId="190" fontId="5" fillId="2" borderId="20" xfId="0" applyNumberFormat="1" applyFont="1" applyFill="1" applyBorder="1" applyAlignment="1">
      <alignment horizontal="right"/>
    </xf>
    <xf numFmtId="190" fontId="5" fillId="2" borderId="11" xfId="0" applyNumberFormat="1" applyFont="1" applyFill="1" applyBorder="1" applyAlignment="1">
      <alignment horizontal="right"/>
    </xf>
    <xf numFmtId="190" fontId="5" fillId="2" borderId="9" xfId="0" applyNumberFormat="1" applyFont="1" applyFill="1" applyBorder="1" applyAlignment="1">
      <alignment horizontal="right"/>
    </xf>
    <xf numFmtId="190" fontId="0" fillId="2" borderId="13" xfId="0" applyNumberFormat="1" applyFill="1" applyBorder="1" applyAlignment="1">
      <alignment horizontal="right"/>
    </xf>
    <xf numFmtId="190" fontId="0" fillId="2" borderId="6" xfId="0" applyNumberFormat="1" applyFill="1" applyBorder="1" applyAlignment="1">
      <alignment horizontal="right"/>
    </xf>
    <xf numFmtId="190" fontId="0" fillId="2" borderId="1" xfId="0" applyNumberFormat="1" applyFill="1" applyBorder="1" applyAlignment="1">
      <alignment horizontal="right"/>
    </xf>
    <xf numFmtId="190" fontId="0" fillId="2" borderId="4" xfId="0" applyNumberFormat="1" applyFill="1" applyBorder="1" applyAlignment="1">
      <alignment horizontal="right"/>
    </xf>
    <xf numFmtId="190" fontId="0" fillId="2" borderId="21" xfId="0" applyNumberFormat="1" applyFill="1" applyBorder="1" applyAlignment="1">
      <alignment horizontal="right"/>
    </xf>
    <xf numFmtId="190" fontId="0" fillId="2" borderId="8" xfId="0" applyNumberFormat="1" applyFill="1" applyBorder="1" applyAlignment="1">
      <alignment horizontal="right"/>
    </xf>
    <xf numFmtId="190" fontId="0" fillId="2" borderId="11" xfId="0" applyNumberFormat="1" applyFill="1" applyBorder="1" applyAlignment="1">
      <alignment horizontal="right"/>
    </xf>
    <xf numFmtId="190" fontId="0" fillId="2" borderId="15" xfId="0" applyNumberForma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190" fontId="0" fillId="2" borderId="1" xfId="0" applyNumberFormat="1" applyFill="1" applyBorder="1" applyAlignment="1" quotePrefix="1">
      <alignment horizontal="right"/>
    </xf>
    <xf numFmtId="190" fontId="0" fillId="2" borderId="13" xfId="0" applyNumberFormat="1" applyFont="1" applyFill="1" applyBorder="1" applyAlignment="1">
      <alignment horizontal="right"/>
    </xf>
    <xf numFmtId="190" fontId="0" fillId="2" borderId="1" xfId="0" applyNumberFormat="1" applyFont="1" applyFill="1" applyBorder="1" applyAlignment="1">
      <alignment horizontal="right"/>
    </xf>
    <xf numFmtId="190" fontId="5" fillId="2" borderId="1" xfId="0" applyNumberFormat="1" applyFont="1" applyFill="1" applyBorder="1" applyAlignment="1">
      <alignment horizontal="right"/>
    </xf>
    <xf numFmtId="190" fontId="5" fillId="2" borderId="11" xfId="0" applyNumberFormat="1" applyFont="1" applyFill="1" applyBorder="1" applyAlignment="1">
      <alignment/>
    </xf>
    <xf numFmtId="190" fontId="5" fillId="2" borderId="9" xfId="0" applyNumberFormat="1" applyFont="1" applyFill="1" applyBorder="1" applyAlignment="1">
      <alignment/>
    </xf>
    <xf numFmtId="191" fontId="0" fillId="2" borderId="1" xfId="0" applyNumberFormat="1" applyFill="1" applyBorder="1" applyAlignment="1">
      <alignment horizontal="right"/>
    </xf>
    <xf numFmtId="191" fontId="5" fillId="2" borderId="1" xfId="0" applyNumberFormat="1" applyFont="1" applyFill="1" applyBorder="1" applyAlignment="1">
      <alignment horizontal="right"/>
    </xf>
    <xf numFmtId="191" fontId="5" fillId="2" borderId="11" xfId="0" applyNumberFormat="1" applyFont="1" applyFill="1" applyBorder="1" applyAlignment="1">
      <alignment horizontal="right"/>
    </xf>
    <xf numFmtId="0" fontId="0" fillId="2" borderId="5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5" fillId="2" borderId="7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182" fontId="5" fillId="2" borderId="22" xfId="0" applyNumberFormat="1" applyFont="1" applyFill="1" applyBorder="1" applyAlignment="1">
      <alignment/>
    </xf>
    <xf numFmtId="188" fontId="5" fillId="2" borderId="2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/>
    </xf>
    <xf numFmtId="182" fontId="5" fillId="2" borderId="23" xfId="0" applyNumberFormat="1" applyFont="1" applyFill="1" applyBorder="1" applyAlignment="1">
      <alignment/>
    </xf>
    <xf numFmtId="182" fontId="5" fillId="2" borderId="4" xfId="0" applyNumberFormat="1" applyFont="1" applyFill="1" applyBorder="1" applyAlignment="1">
      <alignment/>
    </xf>
    <xf numFmtId="188" fontId="5" fillId="2" borderId="4" xfId="0" applyNumberFormat="1" applyFont="1" applyFill="1" applyBorder="1" applyAlignment="1">
      <alignment/>
    </xf>
    <xf numFmtId="189" fontId="0" fillId="2" borderId="0" xfId="0" applyNumberFormat="1" applyFont="1" applyFill="1" applyAlignment="1">
      <alignment/>
    </xf>
    <xf numFmtId="190" fontId="0" fillId="2" borderId="0" xfId="0" applyNumberFormat="1" applyFont="1" applyFill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3" fontId="0" fillId="2" borderId="13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193" fontId="0" fillId="3" borderId="0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/>
      <protection/>
    </xf>
    <xf numFmtId="0" fontId="0" fillId="2" borderId="27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2" xfId="0" applyFont="1" applyFill="1" applyBorder="1" applyAlignment="1" quotePrefix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7"/>
  <sheetViews>
    <sheetView zoomScale="75" zoomScaleNormal="75" workbookViewId="0" topLeftCell="A1">
      <selection activeCell="I27" sqref="I27"/>
    </sheetView>
  </sheetViews>
  <sheetFormatPr defaultColWidth="11.421875" defaultRowHeight="12.75"/>
  <cols>
    <col min="1" max="1" width="28.7109375" style="16" customWidth="1"/>
    <col min="2" max="6" width="17.7109375" style="16" customWidth="1"/>
    <col min="7" max="16384" width="11.421875" style="16" customWidth="1"/>
  </cols>
  <sheetData>
    <row r="1" spans="1:6" s="15" customFormat="1" ht="18">
      <c r="A1" s="241" t="s">
        <v>0</v>
      </c>
      <c r="B1" s="241"/>
      <c r="C1" s="241"/>
      <c r="D1" s="241"/>
      <c r="E1" s="241"/>
      <c r="F1" s="241"/>
    </row>
    <row r="3" spans="1:6" ht="15">
      <c r="A3" s="242" t="s">
        <v>391</v>
      </c>
      <c r="B3" s="243"/>
      <c r="C3" s="243"/>
      <c r="D3" s="243"/>
      <c r="E3" s="243"/>
      <c r="F3" s="243"/>
    </row>
    <row r="4" spans="1:6" ht="14.25">
      <c r="A4" s="17"/>
      <c r="B4" s="17"/>
      <c r="C4" s="17"/>
      <c r="D4" s="17"/>
      <c r="E4" s="17"/>
      <c r="F4" s="17"/>
    </row>
    <row r="5" spans="1:6" ht="12.75">
      <c r="A5" s="185" t="s">
        <v>1</v>
      </c>
      <c r="B5" s="2" t="s">
        <v>2</v>
      </c>
      <c r="C5" s="2" t="s">
        <v>3</v>
      </c>
      <c r="D5" s="2" t="s">
        <v>3</v>
      </c>
      <c r="E5" s="2" t="s">
        <v>4</v>
      </c>
      <c r="F5" s="223"/>
    </row>
    <row r="6" spans="1:6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</row>
    <row r="7" spans="1:6" ht="13.5" thickBot="1">
      <c r="A7" s="63"/>
      <c r="B7" s="77" t="s">
        <v>11</v>
      </c>
      <c r="C7" s="76"/>
      <c r="D7" s="76" t="s">
        <v>7</v>
      </c>
      <c r="E7" s="90"/>
      <c r="F7" s="91"/>
    </row>
    <row r="8" spans="1:6" ht="12.75">
      <c r="A8" s="7" t="s">
        <v>12</v>
      </c>
      <c r="B8" s="131">
        <v>1759</v>
      </c>
      <c r="C8" s="131">
        <v>40809</v>
      </c>
      <c r="D8" s="131">
        <v>490</v>
      </c>
      <c r="E8" s="131">
        <v>312716</v>
      </c>
      <c r="F8" s="131">
        <v>355774</v>
      </c>
    </row>
    <row r="9" spans="1:6" ht="12.75">
      <c r="A9" s="9" t="s">
        <v>13</v>
      </c>
      <c r="B9" s="132">
        <v>640</v>
      </c>
      <c r="C9" s="132">
        <v>82683</v>
      </c>
      <c r="D9" s="132">
        <v>3397</v>
      </c>
      <c r="E9" s="132">
        <v>241444</v>
      </c>
      <c r="F9" s="132">
        <v>328164</v>
      </c>
    </row>
    <row r="10" spans="1:6" ht="12.75">
      <c r="A10" s="9" t="s">
        <v>14</v>
      </c>
      <c r="B10" s="132">
        <v>280</v>
      </c>
      <c r="C10" s="132">
        <v>87227</v>
      </c>
      <c r="D10" s="132">
        <v>11371</v>
      </c>
      <c r="E10" s="132">
        <v>145265</v>
      </c>
      <c r="F10" s="132">
        <v>244143</v>
      </c>
    </row>
    <row r="11" spans="1:6" ht="12.75">
      <c r="A11" s="9" t="s">
        <v>15</v>
      </c>
      <c r="B11" s="132">
        <v>227</v>
      </c>
      <c r="C11" s="132">
        <v>41102</v>
      </c>
      <c r="D11" s="132">
        <v>16325</v>
      </c>
      <c r="E11" s="132">
        <v>143626</v>
      </c>
      <c r="F11" s="132">
        <v>201280</v>
      </c>
    </row>
    <row r="12" spans="1:6" ht="12.75">
      <c r="A12" s="11" t="s">
        <v>16</v>
      </c>
      <c r="B12" s="133">
        <v>2906</v>
      </c>
      <c r="C12" s="133">
        <v>251821</v>
      </c>
      <c r="D12" s="133">
        <v>31583</v>
      </c>
      <c r="E12" s="133">
        <v>843051</v>
      </c>
      <c r="F12" s="133">
        <v>1129361</v>
      </c>
    </row>
    <row r="13" spans="1:6" ht="12.75">
      <c r="A13" s="9"/>
      <c r="B13" s="132"/>
      <c r="C13" s="132"/>
      <c r="D13" s="132"/>
      <c r="E13" s="132"/>
      <c r="F13" s="132"/>
    </row>
    <row r="14" spans="1:6" ht="12.75">
      <c r="A14" s="11" t="s">
        <v>17</v>
      </c>
      <c r="B14" s="133">
        <v>1993</v>
      </c>
      <c r="C14" s="133">
        <v>63913</v>
      </c>
      <c r="D14" s="133">
        <v>83508</v>
      </c>
      <c r="E14" s="133">
        <v>213897</v>
      </c>
      <c r="F14" s="133">
        <v>363311</v>
      </c>
    </row>
    <row r="15" spans="1:6" ht="12.75">
      <c r="A15" s="9"/>
      <c r="B15" s="132"/>
      <c r="C15" s="132"/>
      <c r="D15" s="132"/>
      <c r="E15" s="132"/>
      <c r="F15" s="132"/>
    </row>
    <row r="16" spans="1:6" ht="12.75">
      <c r="A16" s="11" t="s">
        <v>18</v>
      </c>
      <c r="B16" s="133">
        <v>301</v>
      </c>
      <c r="C16" s="133">
        <v>27711</v>
      </c>
      <c r="D16" s="133">
        <v>101560</v>
      </c>
      <c r="E16" s="133">
        <v>43844</v>
      </c>
      <c r="F16" s="133">
        <v>173416</v>
      </c>
    </row>
    <row r="17" spans="1:6" ht="12.75">
      <c r="A17" s="9"/>
      <c r="B17" s="132"/>
      <c r="C17" s="132"/>
      <c r="D17" s="132"/>
      <c r="E17" s="132"/>
      <c r="F17" s="132"/>
    </row>
    <row r="18" spans="1:6" ht="12.75">
      <c r="A18" s="9" t="s">
        <v>19</v>
      </c>
      <c r="B18" s="134" t="s">
        <v>20</v>
      </c>
      <c r="C18" s="132" t="s">
        <v>20</v>
      </c>
      <c r="D18" s="132">
        <v>82672</v>
      </c>
      <c r="E18" s="132">
        <v>25370</v>
      </c>
      <c r="F18" s="132">
        <v>108042</v>
      </c>
    </row>
    <row r="19" spans="1:6" ht="12.75">
      <c r="A19" s="9" t="s">
        <v>21</v>
      </c>
      <c r="B19" s="132">
        <v>787</v>
      </c>
      <c r="C19" s="132">
        <v>3597</v>
      </c>
      <c r="D19" s="132">
        <v>12423</v>
      </c>
      <c r="E19" s="132">
        <v>102043</v>
      </c>
      <c r="F19" s="132">
        <v>118850</v>
      </c>
    </row>
    <row r="20" spans="1:6" ht="12.75">
      <c r="A20" s="9" t="s">
        <v>22</v>
      </c>
      <c r="B20" s="132">
        <v>765</v>
      </c>
      <c r="C20" s="132">
        <v>6753</v>
      </c>
      <c r="D20" s="132">
        <v>12662</v>
      </c>
      <c r="E20" s="132">
        <v>106048</v>
      </c>
      <c r="F20" s="132">
        <v>126228</v>
      </c>
    </row>
    <row r="21" spans="1:6" ht="12.75">
      <c r="A21" s="11" t="s">
        <v>23</v>
      </c>
      <c r="B21" s="133">
        <v>1552</v>
      </c>
      <c r="C21" s="133">
        <v>10350</v>
      </c>
      <c r="D21" s="133">
        <v>107757</v>
      </c>
      <c r="E21" s="133">
        <v>233461</v>
      </c>
      <c r="F21" s="133">
        <v>353120</v>
      </c>
    </row>
    <row r="22" spans="1:6" ht="12.75">
      <c r="A22" s="9"/>
      <c r="B22" s="132"/>
      <c r="C22" s="132"/>
      <c r="D22" s="132"/>
      <c r="E22" s="132"/>
      <c r="F22" s="132"/>
    </row>
    <row r="23" spans="1:6" ht="12.75">
      <c r="A23" s="11" t="s">
        <v>24</v>
      </c>
      <c r="B23" s="133">
        <v>19452</v>
      </c>
      <c r="C23" s="133">
        <v>491</v>
      </c>
      <c r="D23" s="133">
        <v>185067</v>
      </c>
      <c r="E23" s="133">
        <v>98819</v>
      </c>
      <c r="F23" s="133">
        <v>303829</v>
      </c>
    </row>
    <row r="24" spans="1:6" ht="12.75">
      <c r="A24" s="9"/>
      <c r="B24" s="132"/>
      <c r="C24" s="132"/>
      <c r="D24" s="132"/>
      <c r="E24" s="132"/>
      <c r="F24" s="132"/>
    </row>
    <row r="25" spans="1:6" ht="12.75">
      <c r="A25" s="11" t="s">
        <v>25</v>
      </c>
      <c r="B25" s="133">
        <v>421</v>
      </c>
      <c r="C25" s="133">
        <v>21619</v>
      </c>
      <c r="D25" s="133">
        <v>56409</v>
      </c>
      <c r="E25" s="133">
        <v>14141</v>
      </c>
      <c r="F25" s="133">
        <v>92590</v>
      </c>
    </row>
    <row r="26" spans="1:6" ht="12.75">
      <c r="A26" s="9"/>
      <c r="B26" s="132"/>
      <c r="C26" s="132"/>
      <c r="D26" s="132"/>
      <c r="E26" s="132"/>
      <c r="F26" s="132"/>
    </row>
    <row r="27" spans="1:6" ht="12.75">
      <c r="A27" s="9" t="s">
        <v>26</v>
      </c>
      <c r="B27" s="132">
        <v>39426</v>
      </c>
      <c r="C27" s="132">
        <v>49548</v>
      </c>
      <c r="D27" s="132">
        <v>127315</v>
      </c>
      <c r="E27" s="132">
        <v>189642</v>
      </c>
      <c r="F27" s="132">
        <v>405931</v>
      </c>
    </row>
    <row r="28" spans="1:6" ht="12.75">
      <c r="A28" s="9" t="s">
        <v>27</v>
      </c>
      <c r="B28" s="132">
        <v>2796</v>
      </c>
      <c r="C28" s="132">
        <v>54405</v>
      </c>
      <c r="D28" s="132">
        <v>96111</v>
      </c>
      <c r="E28" s="132">
        <v>172653</v>
      </c>
      <c r="F28" s="132">
        <v>325965</v>
      </c>
    </row>
    <row r="29" spans="1:6" ht="12.75">
      <c r="A29" s="9" t="s">
        <v>28</v>
      </c>
      <c r="B29" s="132">
        <v>13679</v>
      </c>
      <c r="C29" s="132">
        <v>57492</v>
      </c>
      <c r="D29" s="132">
        <v>65689</v>
      </c>
      <c r="E29" s="132">
        <v>81240</v>
      </c>
      <c r="F29" s="132">
        <v>218100</v>
      </c>
    </row>
    <row r="30" spans="1:6" ht="12.75">
      <c r="A30" s="11" t="s">
        <v>29</v>
      </c>
      <c r="B30" s="133">
        <v>55901</v>
      </c>
      <c r="C30" s="133">
        <v>161445</v>
      </c>
      <c r="D30" s="133">
        <v>289115</v>
      </c>
      <c r="E30" s="133">
        <v>443535</v>
      </c>
      <c r="F30" s="133">
        <v>949996</v>
      </c>
    </row>
    <row r="31" spans="1:6" ht="12.75">
      <c r="A31" s="9"/>
      <c r="B31" s="132"/>
      <c r="C31" s="132"/>
      <c r="D31" s="132"/>
      <c r="E31" s="132"/>
      <c r="F31" s="132"/>
    </row>
    <row r="32" spans="1:6" ht="12.75">
      <c r="A32" s="9" t="s">
        <v>30</v>
      </c>
      <c r="B32" s="132">
        <v>1884</v>
      </c>
      <c r="C32" s="132">
        <v>721</v>
      </c>
      <c r="D32" s="132">
        <v>4647</v>
      </c>
      <c r="E32" s="132">
        <v>354756</v>
      </c>
      <c r="F32" s="132">
        <v>362008</v>
      </c>
    </row>
    <row r="33" spans="1:6" ht="12.75">
      <c r="A33" s="9" t="s">
        <v>31</v>
      </c>
      <c r="B33" s="132">
        <v>4630</v>
      </c>
      <c r="C33" s="132">
        <v>2325</v>
      </c>
      <c r="D33" s="132">
        <v>14432</v>
      </c>
      <c r="E33" s="132">
        <v>297224</v>
      </c>
      <c r="F33" s="132">
        <v>318611</v>
      </c>
    </row>
    <row r="34" spans="1:6" ht="12.75">
      <c r="A34" s="9" t="s">
        <v>32</v>
      </c>
      <c r="B34" s="132">
        <v>18127</v>
      </c>
      <c r="C34" s="132">
        <v>33803</v>
      </c>
      <c r="D34" s="132">
        <v>91617</v>
      </c>
      <c r="E34" s="132">
        <v>235492</v>
      </c>
      <c r="F34" s="132">
        <v>379039</v>
      </c>
    </row>
    <row r="35" spans="1:6" ht="12.75">
      <c r="A35" s="9" t="s">
        <v>33</v>
      </c>
      <c r="B35" s="132">
        <v>8425</v>
      </c>
      <c r="C35" s="132">
        <v>10269</v>
      </c>
      <c r="D35" s="132">
        <v>6566</v>
      </c>
      <c r="E35" s="132">
        <v>79282</v>
      </c>
      <c r="F35" s="132">
        <v>104542</v>
      </c>
    </row>
    <row r="36" spans="1:6" ht="12.75">
      <c r="A36" s="11" t="s">
        <v>34</v>
      </c>
      <c r="B36" s="133">
        <v>33066</v>
      </c>
      <c r="C36" s="133">
        <v>47118</v>
      </c>
      <c r="D36" s="133">
        <v>117262</v>
      </c>
      <c r="E36" s="133">
        <v>966754</v>
      </c>
      <c r="F36" s="133">
        <v>1164200</v>
      </c>
    </row>
    <row r="37" spans="1:6" ht="12.75">
      <c r="A37" s="9"/>
      <c r="B37" s="132"/>
      <c r="C37" s="132"/>
      <c r="D37" s="132"/>
      <c r="E37" s="132"/>
      <c r="F37" s="132"/>
    </row>
    <row r="38" spans="1:6" ht="12.75">
      <c r="A38" s="11" t="s">
        <v>35</v>
      </c>
      <c r="B38" s="133">
        <v>489</v>
      </c>
      <c r="C38" s="133">
        <v>404</v>
      </c>
      <c r="D38" s="133">
        <v>2003</v>
      </c>
      <c r="E38" s="133">
        <v>104475</v>
      </c>
      <c r="F38" s="133">
        <v>107371</v>
      </c>
    </row>
    <row r="39" spans="1:6" ht="12.75">
      <c r="A39" s="9"/>
      <c r="B39" s="132"/>
      <c r="C39" s="132"/>
      <c r="D39" s="132"/>
      <c r="E39" s="132"/>
      <c r="F39" s="132"/>
    </row>
    <row r="40" spans="1:6" ht="12.75">
      <c r="A40" s="9" t="s">
        <v>36</v>
      </c>
      <c r="B40" s="132">
        <v>2500</v>
      </c>
      <c r="C40" s="132">
        <v>9841</v>
      </c>
      <c r="D40" s="132">
        <v>41161</v>
      </c>
      <c r="E40" s="132">
        <v>75559</v>
      </c>
      <c r="F40" s="132">
        <v>129061</v>
      </c>
    </row>
    <row r="41" spans="1:6" ht="12.75">
      <c r="A41" s="9" t="s">
        <v>37</v>
      </c>
      <c r="B41" s="132">
        <v>442</v>
      </c>
      <c r="C41" s="132">
        <v>33689</v>
      </c>
      <c r="D41" s="132">
        <v>82103</v>
      </c>
      <c r="E41" s="132">
        <v>180431</v>
      </c>
      <c r="F41" s="132">
        <v>296665</v>
      </c>
    </row>
    <row r="42" spans="1:6" ht="12.75">
      <c r="A42" s="9" t="s">
        <v>38</v>
      </c>
      <c r="B42" s="132">
        <v>7190</v>
      </c>
      <c r="C42" s="132">
        <v>53896</v>
      </c>
      <c r="D42" s="132">
        <v>165368</v>
      </c>
      <c r="E42" s="132">
        <v>91436</v>
      </c>
      <c r="F42" s="132">
        <v>317890</v>
      </c>
    </row>
    <row r="43" spans="1:6" ht="12.75">
      <c r="A43" s="9" t="s">
        <v>39</v>
      </c>
      <c r="B43" s="132">
        <v>306</v>
      </c>
      <c r="C43" s="132">
        <v>32283</v>
      </c>
      <c r="D43" s="132">
        <v>55253</v>
      </c>
      <c r="E43" s="132">
        <v>38176</v>
      </c>
      <c r="F43" s="132">
        <v>126018</v>
      </c>
    </row>
    <row r="44" spans="1:6" ht="12.75">
      <c r="A44" s="9" t="s">
        <v>40</v>
      </c>
      <c r="B44" s="132">
        <v>394</v>
      </c>
      <c r="C44" s="132">
        <v>21381</v>
      </c>
      <c r="D44" s="132">
        <v>13213</v>
      </c>
      <c r="E44" s="132">
        <v>228860</v>
      </c>
      <c r="F44" s="132">
        <v>263848</v>
      </c>
    </row>
    <row r="45" spans="1:6" ht="12.75">
      <c r="A45" s="9" t="s">
        <v>41</v>
      </c>
      <c r="B45" s="132">
        <v>1788</v>
      </c>
      <c r="C45" s="132">
        <v>10100</v>
      </c>
      <c r="D45" s="132">
        <v>91563</v>
      </c>
      <c r="E45" s="132">
        <v>75158</v>
      </c>
      <c r="F45" s="132">
        <v>178609</v>
      </c>
    </row>
    <row r="46" spans="1:6" ht="12.75">
      <c r="A46" s="9" t="s">
        <v>42</v>
      </c>
      <c r="B46" s="132">
        <v>2037</v>
      </c>
      <c r="C46" s="132">
        <v>41755</v>
      </c>
      <c r="D46" s="132">
        <v>103780</v>
      </c>
      <c r="E46" s="132">
        <v>131564</v>
      </c>
      <c r="F46" s="132">
        <v>279136</v>
      </c>
    </row>
    <row r="47" spans="1:6" ht="12.75">
      <c r="A47" s="9" t="s">
        <v>43</v>
      </c>
      <c r="B47" s="132">
        <v>553</v>
      </c>
      <c r="C47" s="132">
        <v>8707</v>
      </c>
      <c r="D47" s="132">
        <v>32817</v>
      </c>
      <c r="E47" s="132">
        <v>64706</v>
      </c>
      <c r="F47" s="132">
        <v>106783</v>
      </c>
    </row>
    <row r="48" spans="1:6" ht="12.75">
      <c r="A48" s="9" t="s">
        <v>44</v>
      </c>
      <c r="B48" s="132" t="s">
        <v>20</v>
      </c>
      <c r="C48" s="132">
        <v>30368</v>
      </c>
      <c r="D48" s="132">
        <v>16020</v>
      </c>
      <c r="E48" s="132">
        <v>141262</v>
      </c>
      <c r="F48" s="132">
        <v>187650</v>
      </c>
    </row>
    <row r="49" spans="1:6" ht="12.75">
      <c r="A49" s="11" t="s">
        <v>45</v>
      </c>
      <c r="B49" s="133">
        <v>15210</v>
      </c>
      <c r="C49" s="133">
        <v>242020</v>
      </c>
      <c r="D49" s="133">
        <v>601278</v>
      </c>
      <c r="E49" s="133">
        <v>1027152</v>
      </c>
      <c r="F49" s="133">
        <v>1885660</v>
      </c>
    </row>
    <row r="50" spans="1:6" ht="12.75">
      <c r="A50" s="9"/>
      <c r="B50" s="132"/>
      <c r="C50" s="132"/>
      <c r="D50" s="132"/>
      <c r="E50" s="132"/>
      <c r="F50" s="132"/>
    </row>
    <row r="51" spans="1:6" ht="12.75">
      <c r="A51" s="11" t="s">
        <v>46</v>
      </c>
      <c r="B51" s="133">
        <v>24793</v>
      </c>
      <c r="C51" s="133">
        <v>13199</v>
      </c>
      <c r="D51" s="133">
        <v>24909</v>
      </c>
      <c r="E51" s="133">
        <v>94270</v>
      </c>
      <c r="F51" s="133">
        <v>157171</v>
      </c>
    </row>
    <row r="52" spans="1:6" ht="12.75">
      <c r="A52" s="9"/>
      <c r="B52" s="132"/>
      <c r="C52" s="132"/>
      <c r="D52" s="132"/>
      <c r="E52" s="132"/>
      <c r="F52" s="132"/>
    </row>
    <row r="53" spans="1:6" ht="12.75">
      <c r="A53" s="9" t="s">
        <v>47</v>
      </c>
      <c r="B53" s="132">
        <v>16764</v>
      </c>
      <c r="C53" s="132">
        <v>11719</v>
      </c>
      <c r="D53" s="132">
        <v>45035</v>
      </c>
      <c r="E53" s="132">
        <v>190507</v>
      </c>
      <c r="F53" s="132">
        <v>264025</v>
      </c>
    </row>
    <row r="54" spans="1:6" ht="12.75">
      <c r="A54" s="9" t="s">
        <v>48</v>
      </c>
      <c r="B54" s="132">
        <v>4805</v>
      </c>
      <c r="C54" s="132">
        <v>43157</v>
      </c>
      <c r="D54" s="132">
        <v>9953</v>
      </c>
      <c r="E54" s="132">
        <v>230429</v>
      </c>
      <c r="F54" s="132">
        <v>288344</v>
      </c>
    </row>
    <row r="55" spans="1:6" ht="12.75">
      <c r="A55" s="9" t="s">
        <v>49</v>
      </c>
      <c r="B55" s="132">
        <v>17735</v>
      </c>
      <c r="C55" s="132">
        <v>16765</v>
      </c>
      <c r="D55" s="132">
        <v>120387</v>
      </c>
      <c r="E55" s="132">
        <v>257434</v>
      </c>
      <c r="F55" s="132">
        <v>412321</v>
      </c>
    </row>
    <row r="56" spans="1:6" ht="12.75">
      <c r="A56" s="9" t="s">
        <v>50</v>
      </c>
      <c r="B56" s="132">
        <v>3765</v>
      </c>
      <c r="C56" s="132">
        <v>20985</v>
      </c>
      <c r="D56" s="132">
        <v>90047</v>
      </c>
      <c r="E56" s="132">
        <v>186563</v>
      </c>
      <c r="F56" s="132">
        <v>301360</v>
      </c>
    </row>
    <row r="57" spans="1:6" ht="12.75">
      <c r="A57" s="9" t="s">
        <v>51</v>
      </c>
      <c r="B57" s="132">
        <v>4528</v>
      </c>
      <c r="C57" s="132">
        <v>18094</v>
      </c>
      <c r="D57" s="132">
        <v>5794</v>
      </c>
      <c r="E57" s="132">
        <v>145042</v>
      </c>
      <c r="F57" s="132">
        <v>173458</v>
      </c>
    </row>
    <row r="58" spans="1:6" ht="12.75">
      <c r="A58" s="11" t="s">
        <v>52</v>
      </c>
      <c r="B58" s="133">
        <v>47597</v>
      </c>
      <c r="C58" s="133">
        <v>110720</v>
      </c>
      <c r="D58" s="133">
        <v>271216</v>
      </c>
      <c r="E58" s="133">
        <v>1009975</v>
      </c>
      <c r="F58" s="133">
        <v>1439508</v>
      </c>
    </row>
    <row r="59" spans="1:6" ht="12.75">
      <c r="A59" s="9"/>
      <c r="B59" s="132"/>
      <c r="C59" s="135"/>
      <c r="D59" s="135"/>
      <c r="E59" s="132"/>
      <c r="F59" s="135"/>
    </row>
    <row r="60" spans="1:6" ht="12.75">
      <c r="A60" s="9" t="s">
        <v>53</v>
      </c>
      <c r="B60" s="132">
        <v>7649</v>
      </c>
      <c r="C60" s="132">
        <v>5823</v>
      </c>
      <c r="D60" s="132">
        <v>3241</v>
      </c>
      <c r="E60" s="132">
        <v>52688</v>
      </c>
      <c r="F60" s="132">
        <v>69401</v>
      </c>
    </row>
    <row r="61" spans="1:6" ht="12.75">
      <c r="A61" s="9" t="s">
        <v>54</v>
      </c>
      <c r="B61" s="132">
        <v>4318</v>
      </c>
      <c r="C61" s="132">
        <v>13154</v>
      </c>
      <c r="D61" s="132">
        <v>10657</v>
      </c>
      <c r="E61" s="132">
        <v>98159</v>
      </c>
      <c r="F61" s="132">
        <v>126288</v>
      </c>
    </row>
    <row r="62" spans="1:6" ht="12.75">
      <c r="A62" s="9" t="s">
        <v>55</v>
      </c>
      <c r="B62" s="132">
        <v>24322</v>
      </c>
      <c r="C62" s="132">
        <v>25333</v>
      </c>
      <c r="D62" s="132">
        <v>77743</v>
      </c>
      <c r="E62" s="132">
        <v>84981</v>
      </c>
      <c r="F62" s="132">
        <v>212379</v>
      </c>
    </row>
    <row r="63" spans="1:6" ht="12.75">
      <c r="A63" s="11" t="s">
        <v>56</v>
      </c>
      <c r="B63" s="133">
        <v>36289</v>
      </c>
      <c r="C63" s="133">
        <v>44310</v>
      </c>
      <c r="D63" s="133">
        <v>91641</v>
      </c>
      <c r="E63" s="133">
        <v>235828</v>
      </c>
      <c r="F63" s="133">
        <v>408068</v>
      </c>
    </row>
    <row r="64" spans="1:6" ht="12.75">
      <c r="A64" s="9"/>
      <c r="B64" s="132"/>
      <c r="C64" s="135"/>
      <c r="D64" s="132"/>
      <c r="E64" s="132"/>
      <c r="F64" s="135"/>
    </row>
    <row r="65" spans="1:6" ht="12.75">
      <c r="A65" s="11" t="s">
        <v>57</v>
      </c>
      <c r="B65" s="133">
        <v>25293</v>
      </c>
      <c r="C65" s="133">
        <v>10319</v>
      </c>
      <c r="D65" s="133">
        <v>25528</v>
      </c>
      <c r="E65" s="133">
        <v>57346</v>
      </c>
      <c r="F65" s="133">
        <v>118486</v>
      </c>
    </row>
    <row r="66" spans="1:6" ht="12.75">
      <c r="A66" s="9"/>
      <c r="B66" s="132"/>
      <c r="C66" s="135"/>
      <c r="D66" s="132"/>
      <c r="E66" s="132"/>
      <c r="F66" s="135"/>
    </row>
    <row r="67" spans="1:6" ht="12.75">
      <c r="A67" s="9" t="s">
        <v>58</v>
      </c>
      <c r="B67" s="132">
        <v>6443</v>
      </c>
      <c r="C67" s="132">
        <v>43534</v>
      </c>
      <c r="D67" s="132">
        <v>1919</v>
      </c>
      <c r="E67" s="132">
        <v>564663</v>
      </c>
      <c r="F67" s="132">
        <v>616559</v>
      </c>
    </row>
    <row r="68" spans="1:6" ht="12.75">
      <c r="A68" s="9" t="s">
        <v>59</v>
      </c>
      <c r="B68" s="132">
        <v>1025</v>
      </c>
      <c r="C68" s="132">
        <v>55752</v>
      </c>
      <c r="D68" s="132">
        <v>18098</v>
      </c>
      <c r="E68" s="132">
        <v>535011</v>
      </c>
      <c r="F68" s="132">
        <v>609886</v>
      </c>
    </row>
    <row r="69" spans="1:6" ht="12.75">
      <c r="A69" s="11" t="s">
        <v>60</v>
      </c>
      <c r="B69" s="133">
        <v>7468</v>
      </c>
      <c r="C69" s="133">
        <v>99286</v>
      </c>
      <c r="D69" s="133">
        <v>20017</v>
      </c>
      <c r="E69" s="133">
        <v>1099674</v>
      </c>
      <c r="F69" s="133">
        <v>1226445</v>
      </c>
    </row>
    <row r="70" spans="1:6" ht="12.75">
      <c r="A70" s="9"/>
      <c r="B70" s="132"/>
      <c r="C70" s="132"/>
      <c r="D70" s="132"/>
      <c r="E70" s="132"/>
      <c r="F70" s="132"/>
    </row>
    <row r="71" spans="1:6" ht="12.75">
      <c r="A71" s="9" t="s">
        <v>61</v>
      </c>
      <c r="B71" s="132">
        <v>10210</v>
      </c>
      <c r="C71" s="132">
        <v>16777</v>
      </c>
      <c r="D71" s="132">
        <v>9695</v>
      </c>
      <c r="E71" s="132">
        <v>27926</v>
      </c>
      <c r="F71" s="132">
        <v>64608</v>
      </c>
    </row>
    <row r="72" spans="1:6" ht="12.75">
      <c r="A72" s="9" t="s">
        <v>62</v>
      </c>
      <c r="B72" s="132">
        <v>2681</v>
      </c>
      <c r="C72" s="132">
        <v>3160</v>
      </c>
      <c r="D72" s="132">
        <v>18820</v>
      </c>
      <c r="E72" s="132">
        <v>138121</v>
      </c>
      <c r="F72" s="132">
        <v>162782</v>
      </c>
    </row>
    <row r="73" spans="1:6" ht="12.75">
      <c r="A73" s="9" t="s">
        <v>63</v>
      </c>
      <c r="B73" s="132">
        <v>6430</v>
      </c>
      <c r="C73" s="132">
        <v>42403</v>
      </c>
      <c r="D73" s="132">
        <v>128</v>
      </c>
      <c r="E73" s="132">
        <v>303931</v>
      </c>
      <c r="F73" s="132">
        <v>352892</v>
      </c>
    </row>
    <row r="74" spans="1:6" ht="12.75">
      <c r="A74" s="9" t="s">
        <v>64</v>
      </c>
      <c r="B74" s="132">
        <v>18800</v>
      </c>
      <c r="C74" s="132">
        <v>53480</v>
      </c>
      <c r="D74" s="132">
        <v>14899</v>
      </c>
      <c r="E74" s="132">
        <v>118830</v>
      </c>
      <c r="F74" s="132">
        <v>206009</v>
      </c>
    </row>
    <row r="75" spans="1:6" ht="12.75">
      <c r="A75" s="9" t="s">
        <v>65</v>
      </c>
      <c r="B75" s="132">
        <v>54565</v>
      </c>
      <c r="C75" s="132">
        <v>42890</v>
      </c>
      <c r="D75" s="132">
        <v>33727</v>
      </c>
      <c r="E75" s="132">
        <v>300019</v>
      </c>
      <c r="F75" s="132">
        <v>431201</v>
      </c>
    </row>
    <row r="76" spans="1:6" ht="12.75">
      <c r="A76" s="9" t="s">
        <v>66</v>
      </c>
      <c r="B76" s="135">
        <v>77821</v>
      </c>
      <c r="C76" s="132">
        <v>26069</v>
      </c>
      <c r="D76" s="135">
        <v>22935</v>
      </c>
      <c r="E76" s="135">
        <v>123951</v>
      </c>
      <c r="F76" s="132">
        <v>250776</v>
      </c>
    </row>
    <row r="77" spans="1:6" ht="12.75">
      <c r="A77" s="9" t="s">
        <v>67</v>
      </c>
      <c r="B77" s="135">
        <v>9015</v>
      </c>
      <c r="C77" s="135">
        <v>14740</v>
      </c>
      <c r="D77" s="135">
        <v>21715</v>
      </c>
      <c r="E77" s="135">
        <v>76855</v>
      </c>
      <c r="F77" s="132">
        <v>122325</v>
      </c>
    </row>
    <row r="78" spans="1:6" ht="12.75">
      <c r="A78" s="9" t="s">
        <v>68</v>
      </c>
      <c r="B78" s="135">
        <v>10139</v>
      </c>
      <c r="C78" s="135">
        <v>10495</v>
      </c>
      <c r="D78" s="135">
        <v>3935</v>
      </c>
      <c r="E78" s="135">
        <v>206751</v>
      </c>
      <c r="F78" s="132">
        <v>231320</v>
      </c>
    </row>
    <row r="79" spans="1:6" ht="12.75">
      <c r="A79" s="11" t="s">
        <v>69</v>
      </c>
      <c r="B79" s="136">
        <v>189661</v>
      </c>
      <c r="C79" s="136">
        <v>210014</v>
      </c>
      <c r="D79" s="136">
        <v>125854</v>
      </c>
      <c r="E79" s="136">
        <v>1296384</v>
      </c>
      <c r="F79" s="133">
        <v>1821913</v>
      </c>
    </row>
    <row r="80" spans="1:6" ht="12.75">
      <c r="A80" s="9"/>
      <c r="B80" s="132"/>
      <c r="C80" s="132"/>
      <c r="D80" s="132"/>
      <c r="E80" s="132"/>
      <c r="F80" s="132"/>
    </row>
    <row r="81" spans="1:6" ht="12.75">
      <c r="A81" s="9" t="s">
        <v>70</v>
      </c>
      <c r="B81" s="132">
        <v>5685</v>
      </c>
      <c r="C81" s="135">
        <v>2266</v>
      </c>
      <c r="D81" s="135" t="s">
        <v>20</v>
      </c>
      <c r="E81" s="135">
        <v>6017</v>
      </c>
      <c r="F81" s="132">
        <v>13968</v>
      </c>
    </row>
    <row r="82" spans="1:6" ht="12.75">
      <c r="A82" s="9" t="s">
        <v>71</v>
      </c>
      <c r="B82" s="135">
        <v>3691</v>
      </c>
      <c r="C82" s="135">
        <v>14333</v>
      </c>
      <c r="D82" s="135">
        <v>35893</v>
      </c>
      <c r="E82" s="135">
        <v>29268</v>
      </c>
      <c r="F82" s="132">
        <v>83185</v>
      </c>
    </row>
    <row r="83" spans="1:6" ht="12.75">
      <c r="A83" s="11" t="s">
        <v>72</v>
      </c>
      <c r="B83" s="136">
        <v>9376</v>
      </c>
      <c r="C83" s="136">
        <v>16599</v>
      </c>
      <c r="D83" s="136">
        <v>35893</v>
      </c>
      <c r="E83" s="136">
        <v>35285</v>
      </c>
      <c r="F83" s="133">
        <v>97153</v>
      </c>
    </row>
    <row r="84" spans="1:6" ht="12.75">
      <c r="A84" s="9"/>
      <c r="B84" s="132"/>
      <c r="C84" s="132"/>
      <c r="D84" s="132"/>
      <c r="E84" s="132"/>
      <c r="F84" s="132"/>
    </row>
    <row r="85" spans="1:6" ht="13.5" thickBot="1">
      <c r="A85" s="13" t="s">
        <v>73</v>
      </c>
      <c r="B85" s="137">
        <v>471768</v>
      </c>
      <c r="C85" s="137">
        <v>1331339</v>
      </c>
      <c r="D85" s="137">
        <v>2170600</v>
      </c>
      <c r="E85" s="137">
        <v>7817891</v>
      </c>
      <c r="F85" s="137">
        <v>11791598</v>
      </c>
    </row>
    <row r="86" ht="12.75">
      <c r="A86" s="16" t="s">
        <v>74</v>
      </c>
    </row>
    <row r="87" ht="12.75">
      <c r="A87" s="16" t="s">
        <v>75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86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41.28125" style="16" customWidth="1"/>
    <col min="2" max="5" width="21.00390625" style="16" customWidth="1"/>
    <col min="6" max="16384" width="11.421875" style="1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14"/>
      <c r="G1" s="14"/>
      <c r="H1" s="14"/>
      <c r="I1" s="14"/>
      <c r="J1" s="14"/>
    </row>
    <row r="3" spans="1:6" ht="15">
      <c r="A3" s="242" t="s">
        <v>396</v>
      </c>
      <c r="B3" s="243"/>
      <c r="C3" s="243"/>
      <c r="D3" s="243"/>
      <c r="E3" s="243"/>
      <c r="F3" s="17"/>
    </row>
    <row r="4" spans="1:6" ht="14.25">
      <c r="A4" s="20"/>
      <c r="B4" s="20"/>
      <c r="C4" s="20"/>
      <c r="D4" s="20"/>
      <c r="E4" s="20"/>
      <c r="F4" s="17"/>
    </row>
    <row r="5" spans="1:5" ht="12.75">
      <c r="A5" s="185" t="s">
        <v>1</v>
      </c>
      <c r="B5" s="226"/>
      <c r="C5" s="226"/>
      <c r="D5" s="226"/>
      <c r="E5" s="226"/>
    </row>
    <row r="6" spans="1:5" ht="12.75">
      <c r="A6" s="3" t="s">
        <v>5</v>
      </c>
      <c r="B6" s="4" t="s">
        <v>76</v>
      </c>
      <c r="C6" s="4" t="s">
        <v>77</v>
      </c>
      <c r="D6" s="4" t="s">
        <v>159</v>
      </c>
      <c r="E6" s="4" t="s">
        <v>79</v>
      </c>
    </row>
    <row r="7" spans="1:5" ht="13.5" thickBot="1">
      <c r="A7" s="63"/>
      <c r="B7" s="90"/>
      <c r="C7" s="90"/>
      <c r="D7" s="90"/>
      <c r="E7" s="90"/>
    </row>
    <row r="8" spans="1:5" ht="12.75">
      <c r="A8" s="7" t="s">
        <v>12</v>
      </c>
      <c r="B8" s="8">
        <v>144197.58</v>
      </c>
      <c r="C8" s="8">
        <v>31266.79</v>
      </c>
      <c r="D8" s="8">
        <v>168699.11</v>
      </c>
      <c r="E8" s="8">
        <v>344163.48</v>
      </c>
    </row>
    <row r="9" spans="1:5" ht="12.75">
      <c r="A9" s="9" t="s">
        <v>13</v>
      </c>
      <c r="B9" s="10">
        <v>84310.8</v>
      </c>
      <c r="C9" s="10">
        <v>21995.21</v>
      </c>
      <c r="D9" s="10">
        <v>262270.27</v>
      </c>
      <c r="E9" s="10">
        <v>368576.28</v>
      </c>
    </row>
    <row r="10" spans="1:5" ht="12.75">
      <c r="A10" s="9" t="s">
        <v>14</v>
      </c>
      <c r="B10" s="10">
        <v>102896.47</v>
      </c>
      <c r="C10" s="10">
        <v>33780.12</v>
      </c>
      <c r="D10" s="10">
        <v>61572.51</v>
      </c>
      <c r="E10" s="10">
        <v>198249.1</v>
      </c>
    </row>
    <row r="11" spans="1:5" ht="12.75">
      <c r="A11" s="9" t="s">
        <v>15</v>
      </c>
      <c r="B11" s="10">
        <v>46975.57</v>
      </c>
      <c r="C11" s="10">
        <v>16565.36</v>
      </c>
      <c r="D11" s="10">
        <v>70847.15</v>
      </c>
      <c r="E11" s="10">
        <v>134388.08</v>
      </c>
    </row>
    <row r="12" spans="1:5" ht="12.75">
      <c r="A12" s="11" t="s">
        <v>16</v>
      </c>
      <c r="B12" s="12">
        <v>378380.42</v>
      </c>
      <c r="C12" s="12">
        <v>103607.48</v>
      </c>
      <c r="D12" s="12">
        <v>563389.04</v>
      </c>
      <c r="E12" s="12">
        <v>1045376.94</v>
      </c>
    </row>
    <row r="13" spans="1:5" ht="12.75">
      <c r="A13" s="9"/>
      <c r="B13" s="10"/>
      <c r="C13" s="10"/>
      <c r="D13" s="10"/>
      <c r="E13" s="10"/>
    </row>
    <row r="14" spans="1:5" ht="12.75">
      <c r="A14" s="11" t="s">
        <v>17</v>
      </c>
      <c r="B14" s="12">
        <v>97932.74</v>
      </c>
      <c r="C14" s="12">
        <v>208509.07</v>
      </c>
      <c r="D14" s="12">
        <v>61687.45</v>
      </c>
      <c r="E14" s="12">
        <v>368129.26</v>
      </c>
    </row>
    <row r="15" spans="1:5" ht="12.75">
      <c r="A15" s="9"/>
      <c r="B15" s="10"/>
      <c r="C15" s="10"/>
      <c r="D15" s="10"/>
      <c r="E15" s="10"/>
    </row>
    <row r="16" spans="1:5" ht="12.75">
      <c r="A16" s="11" t="s">
        <v>18</v>
      </c>
      <c r="B16" s="12">
        <v>23182.66</v>
      </c>
      <c r="C16" s="12">
        <v>133347.77</v>
      </c>
      <c r="D16" s="12">
        <v>9012.61</v>
      </c>
      <c r="E16" s="12">
        <v>165543.04</v>
      </c>
    </row>
    <row r="17" spans="1:5" ht="12.75">
      <c r="A17" s="9"/>
      <c r="B17" s="10"/>
      <c r="C17" s="10"/>
      <c r="D17" s="10"/>
      <c r="E17" s="10"/>
    </row>
    <row r="18" spans="1:5" ht="12.75">
      <c r="A18" s="9" t="s">
        <v>19</v>
      </c>
      <c r="B18" s="10">
        <v>38714.61</v>
      </c>
      <c r="C18" s="10">
        <v>88600.04</v>
      </c>
      <c r="D18" s="10">
        <v>16191.31</v>
      </c>
      <c r="E18" s="10">
        <v>143505.96</v>
      </c>
    </row>
    <row r="19" spans="1:5" ht="12.75">
      <c r="A19" s="9" t="s">
        <v>21</v>
      </c>
      <c r="B19" s="10">
        <v>65791.69</v>
      </c>
      <c r="C19" s="10">
        <v>39349.15</v>
      </c>
      <c r="D19" s="10">
        <v>13113.81</v>
      </c>
      <c r="E19" s="10">
        <v>118254.65</v>
      </c>
    </row>
    <row r="20" spans="1:5" ht="12.75">
      <c r="A20" s="9" t="s">
        <v>22</v>
      </c>
      <c r="B20" s="10">
        <v>68912.7</v>
      </c>
      <c r="C20" s="10">
        <v>25619.85</v>
      </c>
      <c r="D20" s="10">
        <v>33711.77</v>
      </c>
      <c r="E20" s="10">
        <v>128244.32</v>
      </c>
    </row>
    <row r="21" spans="1:5" ht="12.75">
      <c r="A21" s="11" t="s">
        <v>23</v>
      </c>
      <c r="B21" s="12">
        <v>173419</v>
      </c>
      <c r="C21" s="12">
        <v>153569.04</v>
      </c>
      <c r="D21" s="12">
        <v>63016.89</v>
      </c>
      <c r="E21" s="12">
        <v>390004.93</v>
      </c>
    </row>
    <row r="22" spans="1:5" ht="12.75">
      <c r="A22" s="9"/>
      <c r="B22" s="10"/>
      <c r="C22" s="10"/>
      <c r="D22" s="10"/>
      <c r="E22" s="10"/>
    </row>
    <row r="23" spans="1:5" ht="12.75">
      <c r="A23" s="11" t="s">
        <v>24</v>
      </c>
      <c r="B23" s="12">
        <v>111757.54</v>
      </c>
      <c r="C23" s="12">
        <v>194761.78</v>
      </c>
      <c r="D23" s="12">
        <v>65948.23</v>
      </c>
      <c r="E23" s="12">
        <v>372467.55</v>
      </c>
    </row>
    <row r="24" spans="1:5" ht="12.75">
      <c r="A24" s="9"/>
      <c r="B24" s="10"/>
      <c r="C24" s="10"/>
      <c r="D24" s="10"/>
      <c r="E24" s="10"/>
    </row>
    <row r="25" spans="1:5" ht="12.75">
      <c r="A25" s="11" t="s">
        <v>25</v>
      </c>
      <c r="B25" s="12">
        <v>35138.74</v>
      </c>
      <c r="C25" s="12">
        <v>83666.89</v>
      </c>
      <c r="D25" s="12">
        <v>10111.12</v>
      </c>
      <c r="E25" s="12">
        <v>128916.75</v>
      </c>
    </row>
    <row r="26" spans="1:5" ht="12.75">
      <c r="A26" s="9"/>
      <c r="B26" s="10"/>
      <c r="C26" s="10"/>
      <c r="D26" s="10"/>
      <c r="E26" s="10"/>
    </row>
    <row r="27" spans="1:5" ht="12.75">
      <c r="A27" s="9" t="s">
        <v>26</v>
      </c>
      <c r="B27" s="10">
        <v>255295.27</v>
      </c>
      <c r="C27" s="10">
        <v>134812.18</v>
      </c>
      <c r="D27" s="10">
        <v>68549.16</v>
      </c>
      <c r="E27" s="10">
        <v>458656.61</v>
      </c>
    </row>
    <row r="28" spans="1:5" ht="12.75">
      <c r="A28" s="9" t="s">
        <v>27</v>
      </c>
      <c r="B28" s="10">
        <v>340505.54</v>
      </c>
      <c r="C28" s="10">
        <v>55543.29</v>
      </c>
      <c r="D28" s="10">
        <v>62468.7</v>
      </c>
      <c r="E28" s="10">
        <v>458517.53</v>
      </c>
    </row>
    <row r="29" spans="1:5" ht="12.75">
      <c r="A29" s="9" t="s">
        <v>28</v>
      </c>
      <c r="B29" s="10">
        <v>104615.99</v>
      </c>
      <c r="C29" s="10">
        <v>65336.54</v>
      </c>
      <c r="D29" s="10">
        <v>98404.69</v>
      </c>
      <c r="E29" s="10">
        <v>268357.22</v>
      </c>
    </row>
    <row r="30" spans="1:5" ht="12.75">
      <c r="A30" s="11" t="s">
        <v>29</v>
      </c>
      <c r="B30" s="12">
        <v>700416.8</v>
      </c>
      <c r="C30" s="12">
        <v>255692.01</v>
      </c>
      <c r="D30" s="12">
        <v>229422.55</v>
      </c>
      <c r="E30" s="12">
        <v>1185531.36</v>
      </c>
    </row>
    <row r="31" spans="1:5" ht="12.75">
      <c r="A31" s="9"/>
      <c r="B31" s="10"/>
      <c r="C31" s="10"/>
      <c r="D31" s="10"/>
      <c r="E31" s="10"/>
    </row>
    <row r="32" spans="1:5" ht="12.75">
      <c r="A32" s="9" t="s">
        <v>30</v>
      </c>
      <c r="B32" s="10">
        <v>301758.16</v>
      </c>
      <c r="C32" s="10">
        <v>48938.69</v>
      </c>
      <c r="D32" s="10">
        <v>73489.64</v>
      </c>
      <c r="E32" s="10">
        <v>424186.49</v>
      </c>
    </row>
    <row r="33" spans="1:5" ht="12.75">
      <c r="A33" s="9" t="s">
        <v>31</v>
      </c>
      <c r="B33" s="10">
        <v>111731.45</v>
      </c>
      <c r="C33" s="10">
        <v>175224.49</v>
      </c>
      <c r="D33" s="10">
        <v>39550.79</v>
      </c>
      <c r="E33" s="10">
        <v>326506.73</v>
      </c>
    </row>
    <row r="34" spans="1:5" ht="12.75">
      <c r="A34" s="9" t="s">
        <v>32</v>
      </c>
      <c r="B34" s="10">
        <v>299581.42</v>
      </c>
      <c r="C34" s="10">
        <v>94382.72</v>
      </c>
      <c r="D34" s="10">
        <v>56329.9</v>
      </c>
      <c r="E34" s="10">
        <v>450294.04</v>
      </c>
    </row>
    <row r="35" spans="1:5" ht="12.75">
      <c r="A35" s="9" t="s">
        <v>33</v>
      </c>
      <c r="B35" s="10">
        <v>118696.15</v>
      </c>
      <c r="C35" s="10" t="s">
        <v>160</v>
      </c>
      <c r="D35" s="10">
        <v>74390.7</v>
      </c>
      <c r="E35" s="10">
        <v>193086.85</v>
      </c>
    </row>
    <row r="36" spans="1:5" ht="12.75">
      <c r="A36" s="11" t="s">
        <v>34</v>
      </c>
      <c r="B36" s="12">
        <v>831767.18</v>
      </c>
      <c r="C36" s="12">
        <v>318545.9</v>
      </c>
      <c r="D36" s="12">
        <v>243761.03</v>
      </c>
      <c r="E36" s="12">
        <v>1394074.11</v>
      </c>
    </row>
    <row r="37" spans="1:5" ht="12.75">
      <c r="A37" s="9"/>
      <c r="B37" s="10"/>
      <c r="C37" s="10"/>
      <c r="D37" s="10"/>
      <c r="E37" s="10"/>
    </row>
    <row r="38" spans="1:5" ht="12.75">
      <c r="A38" s="11" t="s">
        <v>35</v>
      </c>
      <c r="B38" s="12">
        <v>85053.39</v>
      </c>
      <c r="C38" s="12">
        <v>15393.76</v>
      </c>
      <c r="D38" s="12">
        <v>22028.01</v>
      </c>
      <c r="E38" s="12">
        <v>122475.16</v>
      </c>
    </row>
    <row r="39" spans="1:5" ht="12.75">
      <c r="A39" s="9"/>
      <c r="B39" s="10"/>
      <c r="C39" s="10"/>
      <c r="D39" s="10"/>
      <c r="E39" s="10"/>
    </row>
    <row r="40" spans="1:5" ht="12.75">
      <c r="A40" s="9" t="s">
        <v>36</v>
      </c>
      <c r="B40" s="10">
        <v>84811.05</v>
      </c>
      <c r="C40" s="10">
        <v>29387.65</v>
      </c>
      <c r="D40" s="10">
        <v>43932.17</v>
      </c>
      <c r="E40" s="10">
        <v>158130.87</v>
      </c>
    </row>
    <row r="41" spans="1:5" ht="12.75">
      <c r="A41" s="9" t="s">
        <v>37</v>
      </c>
      <c r="B41" s="10">
        <v>157505.4</v>
      </c>
      <c r="C41" s="10">
        <v>200826.43</v>
      </c>
      <c r="D41" s="10">
        <v>35881.49</v>
      </c>
      <c r="E41" s="10">
        <v>394213.32</v>
      </c>
    </row>
    <row r="42" spans="1:5" ht="12.75">
      <c r="A42" s="9" t="s">
        <v>38</v>
      </c>
      <c r="B42" s="10">
        <v>67422.83</v>
      </c>
      <c r="C42" s="10">
        <v>99857.83</v>
      </c>
      <c r="D42" s="10">
        <v>101928.47</v>
      </c>
      <c r="E42" s="10">
        <v>269209.13</v>
      </c>
    </row>
    <row r="43" spans="1:5" ht="12.75">
      <c r="A43" s="9" t="s">
        <v>39</v>
      </c>
      <c r="B43" s="10">
        <v>45296.52</v>
      </c>
      <c r="C43" s="10">
        <v>27146.06</v>
      </c>
      <c r="D43" s="10">
        <v>55795.02</v>
      </c>
      <c r="E43" s="10">
        <v>128237.6</v>
      </c>
    </row>
    <row r="44" spans="1:5" ht="12.75">
      <c r="A44" s="9" t="s">
        <v>40</v>
      </c>
      <c r="B44" s="10">
        <v>33900.43</v>
      </c>
      <c r="C44" s="10">
        <v>103472.7</v>
      </c>
      <c r="D44" s="10">
        <v>193515.04</v>
      </c>
      <c r="E44" s="10">
        <v>330888.17</v>
      </c>
    </row>
    <row r="45" spans="1:5" ht="12.75">
      <c r="A45" s="9" t="s">
        <v>41</v>
      </c>
      <c r="B45" s="10">
        <v>139548.72</v>
      </c>
      <c r="C45" s="10">
        <v>31688.84</v>
      </c>
      <c r="D45" s="10">
        <v>24746.02</v>
      </c>
      <c r="E45" s="10">
        <v>195983.58</v>
      </c>
    </row>
    <row r="46" spans="1:5" ht="12.75">
      <c r="A46" s="9" t="s">
        <v>42</v>
      </c>
      <c r="B46" s="10">
        <v>154410.21</v>
      </c>
      <c r="C46" s="10">
        <v>106733.33</v>
      </c>
      <c r="D46" s="10">
        <v>92438.02</v>
      </c>
      <c r="E46" s="10">
        <v>353581.56</v>
      </c>
    </row>
    <row r="47" spans="1:5" ht="12.75">
      <c r="A47" s="9" t="s">
        <v>43</v>
      </c>
      <c r="B47" s="10">
        <v>82078.14</v>
      </c>
      <c r="C47" s="10">
        <v>21767.86</v>
      </c>
      <c r="D47" s="10">
        <v>7753.65</v>
      </c>
      <c r="E47" s="10">
        <v>111599.65</v>
      </c>
    </row>
    <row r="48" spans="1:5" ht="12.75">
      <c r="A48" s="9" t="s">
        <v>44</v>
      </c>
      <c r="B48" s="10">
        <v>50593.87</v>
      </c>
      <c r="C48" s="10">
        <v>70855.31</v>
      </c>
      <c r="D48" s="10">
        <v>55846.12</v>
      </c>
      <c r="E48" s="10">
        <v>177295.3</v>
      </c>
    </row>
    <row r="49" spans="1:5" ht="12.75">
      <c r="A49" s="11" t="s">
        <v>45</v>
      </c>
      <c r="B49" s="12">
        <v>815567.17</v>
      </c>
      <c r="C49" s="12">
        <v>691736.01</v>
      </c>
      <c r="D49" s="12">
        <v>611836</v>
      </c>
      <c r="E49" s="12">
        <v>2119139.18</v>
      </c>
    </row>
    <row r="50" spans="1:5" ht="12.75">
      <c r="A50" s="9"/>
      <c r="B50" s="10"/>
      <c r="C50" s="10"/>
      <c r="D50" s="10"/>
      <c r="E50" s="10"/>
    </row>
    <row r="51" spans="1:5" ht="12.75">
      <c r="A51" s="11" t="s">
        <v>46</v>
      </c>
      <c r="B51" s="12">
        <v>67934.96</v>
      </c>
      <c r="C51" s="12">
        <v>86329.92</v>
      </c>
      <c r="D51" s="12">
        <v>41200.29</v>
      </c>
      <c r="E51" s="12">
        <v>195465.17</v>
      </c>
    </row>
    <row r="52" spans="1:5" ht="12.75">
      <c r="A52" s="9"/>
      <c r="B52" s="10"/>
      <c r="C52" s="10"/>
      <c r="D52" s="10"/>
      <c r="E52" s="10"/>
    </row>
    <row r="53" spans="1:5" ht="12.75">
      <c r="A53" s="9" t="s">
        <v>47</v>
      </c>
      <c r="B53" s="10">
        <v>195083.3</v>
      </c>
      <c r="C53" s="10" t="s">
        <v>160</v>
      </c>
      <c r="D53" s="10">
        <v>150155.34</v>
      </c>
      <c r="E53" s="10">
        <v>345238.64</v>
      </c>
    </row>
    <row r="54" spans="1:5" ht="12.75">
      <c r="A54" s="9" t="s">
        <v>48</v>
      </c>
      <c r="B54" s="10">
        <v>49258.26</v>
      </c>
      <c r="C54" s="10">
        <v>40654.3</v>
      </c>
      <c r="D54" s="10">
        <v>248904.87</v>
      </c>
      <c r="E54" s="10">
        <v>338817.43</v>
      </c>
    </row>
    <row r="55" spans="1:5" ht="12.75">
      <c r="A55" s="9" t="s">
        <v>49</v>
      </c>
      <c r="B55" s="10">
        <v>341802.8</v>
      </c>
      <c r="C55" s="10">
        <v>28074.39</v>
      </c>
      <c r="D55" s="10">
        <v>194313.11</v>
      </c>
      <c r="E55" s="10">
        <v>564190.3</v>
      </c>
    </row>
    <row r="56" spans="1:5" ht="12.75">
      <c r="A56" s="9" t="s">
        <v>50</v>
      </c>
      <c r="B56" s="10">
        <v>212789.75</v>
      </c>
      <c r="C56" s="10">
        <v>81470.04</v>
      </c>
      <c r="D56" s="10">
        <v>137099.86</v>
      </c>
      <c r="E56" s="10">
        <v>431359.65</v>
      </c>
    </row>
    <row r="57" spans="1:5" ht="12.75">
      <c r="A57" s="9" t="s">
        <v>51</v>
      </c>
      <c r="B57" s="10">
        <v>27871.16</v>
      </c>
      <c r="C57" s="10">
        <v>25919.79</v>
      </c>
      <c r="D57" s="10">
        <v>117823.77</v>
      </c>
      <c r="E57" s="10">
        <v>171614.72</v>
      </c>
    </row>
    <row r="58" spans="1:5" ht="12.75">
      <c r="A58" s="11" t="s">
        <v>52</v>
      </c>
      <c r="B58" s="12">
        <v>826805.27</v>
      </c>
      <c r="C58" s="12">
        <v>176118.52</v>
      </c>
      <c r="D58" s="12">
        <v>848296.95</v>
      </c>
      <c r="E58" s="12">
        <v>1851220.74</v>
      </c>
    </row>
    <row r="59" spans="1:5" ht="12.75">
      <c r="A59" s="9"/>
      <c r="B59" s="10"/>
      <c r="C59" s="10"/>
      <c r="D59" s="10"/>
      <c r="E59" s="10"/>
    </row>
    <row r="60" spans="1:5" ht="12.75">
      <c r="A60" s="9" t="s">
        <v>53</v>
      </c>
      <c r="B60" s="10">
        <v>49373.93</v>
      </c>
      <c r="C60" s="10" t="s">
        <v>160</v>
      </c>
      <c r="D60" s="10">
        <v>39033.02</v>
      </c>
      <c r="E60" s="10">
        <v>88406.95</v>
      </c>
    </row>
    <row r="61" spans="1:5" ht="12.75">
      <c r="A61" s="9" t="s">
        <v>54</v>
      </c>
      <c r="B61" s="10">
        <v>83951.04</v>
      </c>
      <c r="C61" s="10">
        <v>34551.61</v>
      </c>
      <c r="D61" s="10">
        <v>79487.89</v>
      </c>
      <c r="E61" s="10">
        <v>197990.54</v>
      </c>
    </row>
    <row r="62" spans="1:5" ht="12.75">
      <c r="A62" s="9" t="s">
        <v>55</v>
      </c>
      <c r="B62" s="10">
        <v>226868.97</v>
      </c>
      <c r="C62" s="10" t="s">
        <v>160</v>
      </c>
      <c r="D62" s="10">
        <v>115013.21</v>
      </c>
      <c r="E62" s="10">
        <v>341882.18</v>
      </c>
    </row>
    <row r="63" spans="1:5" ht="12.75">
      <c r="A63" s="11" t="s">
        <v>56</v>
      </c>
      <c r="B63" s="12">
        <v>360193.94</v>
      </c>
      <c r="C63" s="12">
        <v>34551.61</v>
      </c>
      <c r="D63" s="12">
        <v>233534.12</v>
      </c>
      <c r="E63" s="12">
        <v>628279.67</v>
      </c>
    </row>
    <row r="64" spans="1:5" ht="12.75">
      <c r="A64" s="9"/>
      <c r="B64" s="10"/>
      <c r="C64" s="10"/>
      <c r="D64" s="10"/>
      <c r="E64" s="10"/>
    </row>
    <row r="65" spans="1:5" ht="12.75">
      <c r="A65" s="11" t="s">
        <v>57</v>
      </c>
      <c r="B65" s="12">
        <v>183827.94</v>
      </c>
      <c r="C65" s="12">
        <v>5286</v>
      </c>
      <c r="D65" s="12">
        <v>80164.24</v>
      </c>
      <c r="E65" s="12">
        <v>269278.18</v>
      </c>
    </row>
    <row r="66" spans="1:5" ht="12.75">
      <c r="A66" s="9"/>
      <c r="B66" s="10"/>
      <c r="C66" s="10"/>
      <c r="D66" s="10"/>
      <c r="E66" s="10"/>
    </row>
    <row r="67" spans="1:5" ht="12.75">
      <c r="A67" s="9" t="s">
        <v>58</v>
      </c>
      <c r="B67" s="10">
        <v>21622.11</v>
      </c>
      <c r="C67" s="10">
        <v>200275.03</v>
      </c>
      <c r="D67" s="10">
        <v>479404.74</v>
      </c>
      <c r="E67" s="10">
        <v>701301.88</v>
      </c>
    </row>
    <row r="68" spans="1:5" ht="12.75">
      <c r="A68" s="9" t="s">
        <v>59</v>
      </c>
      <c r="B68" s="10">
        <v>95090.9</v>
      </c>
      <c r="C68" s="10">
        <v>409841.02</v>
      </c>
      <c r="D68" s="10">
        <v>251356.96</v>
      </c>
      <c r="E68" s="10">
        <v>756288.88</v>
      </c>
    </row>
    <row r="69" spans="1:5" ht="12.75">
      <c r="A69" s="11" t="s">
        <v>60</v>
      </c>
      <c r="B69" s="12">
        <v>116713.01</v>
      </c>
      <c r="C69" s="12">
        <v>610116.05</v>
      </c>
      <c r="D69" s="12">
        <v>730761.7</v>
      </c>
      <c r="E69" s="12">
        <v>1457590.76</v>
      </c>
    </row>
    <row r="70" spans="1:5" ht="12.75">
      <c r="A70" s="9"/>
      <c r="B70" s="10"/>
      <c r="C70" s="10"/>
      <c r="D70" s="10"/>
      <c r="E70" s="10"/>
    </row>
    <row r="71" spans="1:5" ht="12.75">
      <c r="A71" s="9" t="s">
        <v>61</v>
      </c>
      <c r="B71" s="10">
        <v>66564.25</v>
      </c>
      <c r="C71" s="10">
        <v>20790.58</v>
      </c>
      <c r="D71" s="10">
        <v>14494.19</v>
      </c>
      <c r="E71" s="10">
        <v>101849.02</v>
      </c>
    </row>
    <row r="72" spans="1:5" ht="12.75">
      <c r="A72" s="9" t="s">
        <v>62</v>
      </c>
      <c r="B72" s="10">
        <v>10496.86</v>
      </c>
      <c r="C72" s="10">
        <v>113077.4</v>
      </c>
      <c r="D72" s="10">
        <v>44100.48</v>
      </c>
      <c r="E72" s="10">
        <v>167674.74</v>
      </c>
    </row>
    <row r="73" spans="1:5" ht="12.75">
      <c r="A73" s="9" t="s">
        <v>63</v>
      </c>
      <c r="B73" s="10">
        <v>67520.83</v>
      </c>
      <c r="C73" s="10">
        <v>176487.41</v>
      </c>
      <c r="D73" s="10">
        <v>127625.69</v>
      </c>
      <c r="E73" s="10">
        <v>371633.93</v>
      </c>
    </row>
    <row r="74" spans="1:5" ht="12.75">
      <c r="A74" s="9" t="s">
        <v>64</v>
      </c>
      <c r="B74" s="10">
        <v>110398.29</v>
      </c>
      <c r="C74" s="10">
        <v>46497.9</v>
      </c>
      <c r="D74" s="10">
        <v>64827.52</v>
      </c>
      <c r="E74" s="10">
        <v>221723.71</v>
      </c>
    </row>
    <row r="75" spans="1:5" ht="12.75">
      <c r="A75" s="9" t="s">
        <v>65</v>
      </c>
      <c r="B75" s="10">
        <v>88358.44</v>
      </c>
      <c r="C75" s="10">
        <v>364798.4</v>
      </c>
      <c r="D75" s="10">
        <v>86765.56</v>
      </c>
      <c r="E75" s="10">
        <v>539922.4</v>
      </c>
    </row>
    <row r="76" spans="1:5" ht="12.75">
      <c r="A76" s="9" t="s">
        <v>66</v>
      </c>
      <c r="B76" s="10">
        <v>210999</v>
      </c>
      <c r="C76" s="10">
        <v>33150.26</v>
      </c>
      <c r="D76" s="10">
        <v>66978.16</v>
      </c>
      <c r="E76" s="10">
        <v>311127.42</v>
      </c>
    </row>
    <row r="77" spans="1:5" ht="12.75">
      <c r="A77" s="9" t="s">
        <v>67</v>
      </c>
      <c r="B77" s="10">
        <v>44268.46</v>
      </c>
      <c r="C77" s="10">
        <v>34973.48</v>
      </c>
      <c r="D77" s="10">
        <v>36486.14</v>
      </c>
      <c r="E77" s="10">
        <v>115728.08</v>
      </c>
    </row>
    <row r="78" spans="1:5" ht="12.75">
      <c r="A78" s="9" t="s">
        <v>68</v>
      </c>
      <c r="B78" s="10">
        <v>19724.32</v>
      </c>
      <c r="C78" s="10">
        <v>175122.41</v>
      </c>
      <c r="D78" s="10">
        <v>81744.98</v>
      </c>
      <c r="E78" s="10">
        <v>276591.71</v>
      </c>
    </row>
    <row r="79" spans="1:5" ht="12.75">
      <c r="A79" s="11" t="s">
        <v>69</v>
      </c>
      <c r="B79" s="12">
        <v>618330.45</v>
      </c>
      <c r="C79" s="12">
        <v>964897.84</v>
      </c>
      <c r="D79" s="12">
        <v>523022.72</v>
      </c>
      <c r="E79" s="12">
        <v>2106251.01</v>
      </c>
    </row>
    <row r="80" spans="1:5" ht="12.75">
      <c r="A80" s="9"/>
      <c r="B80" s="10"/>
      <c r="C80" s="10"/>
      <c r="D80" s="10"/>
      <c r="E80" s="10"/>
    </row>
    <row r="81" spans="1:5" ht="12.75">
      <c r="A81" s="9" t="s">
        <v>70</v>
      </c>
      <c r="B81" s="10">
        <v>13833.55</v>
      </c>
      <c r="C81" s="10" t="s">
        <v>160</v>
      </c>
      <c r="D81" s="10">
        <v>3744</v>
      </c>
      <c r="E81" s="10">
        <v>17577.55</v>
      </c>
    </row>
    <row r="82" spans="1:5" ht="12.75">
      <c r="A82" s="9" t="s">
        <v>71</v>
      </c>
      <c r="B82" s="10">
        <v>63491.5</v>
      </c>
      <c r="C82" s="10">
        <v>16318.52</v>
      </c>
      <c r="D82" s="10">
        <v>7526.03</v>
      </c>
      <c r="E82" s="10">
        <v>87336.05</v>
      </c>
    </row>
    <row r="83" spans="1:5" ht="12.75">
      <c r="A83" s="11" t="s">
        <v>72</v>
      </c>
      <c r="B83" s="12">
        <v>77325.05</v>
      </c>
      <c r="C83" s="12">
        <v>16318.52</v>
      </c>
      <c r="D83" s="12">
        <v>11270.03</v>
      </c>
      <c r="E83" s="12">
        <v>104913.6</v>
      </c>
    </row>
    <row r="84" spans="1:5" ht="12.75">
      <c r="A84" s="9"/>
      <c r="B84" s="10"/>
      <c r="C84" s="10"/>
      <c r="D84" s="10"/>
      <c r="E84" s="10"/>
    </row>
    <row r="85" spans="1:5" ht="13.5" thickBot="1">
      <c r="A85" s="13" t="s">
        <v>73</v>
      </c>
      <c r="B85" s="43">
        <v>5503746.260000001</v>
      </c>
      <c r="C85" s="43">
        <v>4052448.17</v>
      </c>
      <c r="D85" s="43">
        <v>4348462.98</v>
      </c>
      <c r="E85" s="42">
        <v>13904657.409999998</v>
      </c>
    </row>
    <row r="86" spans="1:5" ht="12.75">
      <c r="A86" s="9" t="s">
        <v>158</v>
      </c>
      <c r="B86" s="9"/>
      <c r="C86" s="9"/>
      <c r="D86" s="9"/>
      <c r="E86" s="26"/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H86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24.7109375" style="16" customWidth="1"/>
    <col min="2" max="8" width="15.00390625" style="16" customWidth="1"/>
    <col min="9" max="16384" width="11.421875" style="16" customWidth="1"/>
  </cols>
  <sheetData>
    <row r="1" spans="1:8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</row>
    <row r="3" spans="1:8" ht="15">
      <c r="A3" s="242" t="s">
        <v>397</v>
      </c>
      <c r="B3" s="243"/>
      <c r="C3" s="243"/>
      <c r="D3" s="243"/>
      <c r="E3" s="243"/>
      <c r="F3" s="243"/>
      <c r="G3" s="247"/>
      <c r="H3" s="247"/>
    </row>
    <row r="4" spans="1:8" ht="14.25">
      <c r="A4" s="20"/>
      <c r="B4" s="20"/>
      <c r="C4" s="20"/>
      <c r="D4" s="20"/>
      <c r="E4" s="20"/>
      <c r="F4" s="20"/>
      <c r="G4" s="9"/>
      <c r="H4" s="9"/>
    </row>
    <row r="5" spans="1:8" ht="12.75">
      <c r="A5" s="184" t="s">
        <v>1</v>
      </c>
      <c r="B5" s="2" t="s">
        <v>113</v>
      </c>
      <c r="C5" s="2" t="s">
        <v>113</v>
      </c>
      <c r="D5" s="2" t="s">
        <v>113</v>
      </c>
      <c r="E5" s="2" t="s">
        <v>113</v>
      </c>
      <c r="F5" s="2" t="s">
        <v>113</v>
      </c>
      <c r="G5" s="2" t="s">
        <v>98</v>
      </c>
      <c r="H5" s="2" t="s">
        <v>79</v>
      </c>
    </row>
    <row r="6" spans="1:8" ht="13.5" thickBot="1">
      <c r="A6" s="61" t="s">
        <v>5</v>
      </c>
      <c r="B6" s="76" t="s">
        <v>116</v>
      </c>
      <c r="C6" s="76" t="s">
        <v>117</v>
      </c>
      <c r="D6" s="76" t="s">
        <v>118</v>
      </c>
      <c r="E6" s="76" t="s">
        <v>120</v>
      </c>
      <c r="F6" s="76" t="s">
        <v>121</v>
      </c>
      <c r="G6" s="76" t="s">
        <v>161</v>
      </c>
      <c r="H6" s="76" t="s">
        <v>123</v>
      </c>
    </row>
    <row r="7" spans="1:8" ht="12.75">
      <c r="A7" s="7" t="s">
        <v>12</v>
      </c>
      <c r="B7" s="8">
        <v>6646.06</v>
      </c>
      <c r="C7" s="8" t="s">
        <v>160</v>
      </c>
      <c r="D7" s="8">
        <v>127294.15</v>
      </c>
      <c r="E7" s="8" t="s">
        <v>160</v>
      </c>
      <c r="F7" s="8">
        <v>10257.37</v>
      </c>
      <c r="G7" s="8" t="s">
        <v>160</v>
      </c>
      <c r="H7" s="8">
        <v>144197.58</v>
      </c>
    </row>
    <row r="8" spans="1:8" ht="12.75">
      <c r="A8" s="9" t="s">
        <v>13</v>
      </c>
      <c r="B8" s="10">
        <v>33944.5</v>
      </c>
      <c r="C8" s="10" t="s">
        <v>160</v>
      </c>
      <c r="D8" s="10">
        <v>40380.48</v>
      </c>
      <c r="E8" s="10" t="s">
        <v>160</v>
      </c>
      <c r="F8" s="10">
        <v>9985.82</v>
      </c>
      <c r="G8" s="10" t="s">
        <v>160</v>
      </c>
      <c r="H8" s="10">
        <v>84310.8</v>
      </c>
    </row>
    <row r="9" spans="1:8" ht="12.75">
      <c r="A9" s="9" t="s">
        <v>14</v>
      </c>
      <c r="B9" s="10" t="s">
        <v>160</v>
      </c>
      <c r="C9" s="10" t="s">
        <v>160</v>
      </c>
      <c r="D9" s="10">
        <v>78772.27</v>
      </c>
      <c r="E9" s="10" t="s">
        <v>160</v>
      </c>
      <c r="F9" s="10" t="s">
        <v>160</v>
      </c>
      <c r="G9" s="10">
        <v>24124.2</v>
      </c>
      <c r="H9" s="10">
        <v>102896.47</v>
      </c>
    </row>
    <row r="10" spans="1:8" ht="12.75">
      <c r="A10" s="9" t="s">
        <v>15</v>
      </c>
      <c r="B10" s="10" t="s">
        <v>160</v>
      </c>
      <c r="C10" s="10" t="s">
        <v>160</v>
      </c>
      <c r="D10" s="10">
        <v>41913.68</v>
      </c>
      <c r="E10" s="10" t="s">
        <v>160</v>
      </c>
      <c r="F10" s="10">
        <v>5061.89</v>
      </c>
      <c r="G10" s="10" t="s">
        <v>160</v>
      </c>
      <c r="H10" s="10">
        <v>46975.57</v>
      </c>
    </row>
    <row r="11" spans="1:8" ht="12.75">
      <c r="A11" s="11" t="s">
        <v>16</v>
      </c>
      <c r="B11" s="12">
        <v>40590.56</v>
      </c>
      <c r="C11" s="12" t="s">
        <v>160</v>
      </c>
      <c r="D11" s="12">
        <v>288360.58</v>
      </c>
      <c r="E11" s="12" t="s">
        <v>160</v>
      </c>
      <c r="F11" s="12">
        <v>25305.08</v>
      </c>
      <c r="G11" s="12">
        <v>24124.2</v>
      </c>
      <c r="H11" s="12">
        <v>378380.42</v>
      </c>
    </row>
    <row r="12" spans="1:8" ht="12.75">
      <c r="A12" s="9"/>
      <c r="B12" s="10"/>
      <c r="C12" s="10"/>
      <c r="D12" s="10"/>
      <c r="E12" s="10"/>
      <c r="F12" s="10"/>
      <c r="G12" s="10"/>
      <c r="H12" s="10"/>
    </row>
    <row r="13" spans="1:8" ht="12.75">
      <c r="A13" s="11" t="s">
        <v>17</v>
      </c>
      <c r="B13" s="12">
        <v>15779.06</v>
      </c>
      <c r="C13" s="12" t="s">
        <v>160</v>
      </c>
      <c r="D13" s="12">
        <v>47284.86</v>
      </c>
      <c r="E13" s="12" t="s">
        <v>160</v>
      </c>
      <c r="F13" s="12">
        <v>21178.76</v>
      </c>
      <c r="G13" s="12">
        <v>13690.06</v>
      </c>
      <c r="H13" s="12">
        <v>97932.74</v>
      </c>
    </row>
    <row r="14" spans="1:8" ht="12.75">
      <c r="A14" s="9"/>
      <c r="B14" s="10"/>
      <c r="C14" s="10"/>
      <c r="D14" s="10"/>
      <c r="E14" s="10"/>
      <c r="F14" s="10"/>
      <c r="G14" s="10"/>
      <c r="H14" s="10"/>
    </row>
    <row r="15" spans="1:8" ht="12.75">
      <c r="A15" s="11" t="s">
        <v>18</v>
      </c>
      <c r="B15" s="12">
        <v>5740.34</v>
      </c>
      <c r="C15" s="12" t="s">
        <v>160</v>
      </c>
      <c r="D15" s="12" t="s">
        <v>160</v>
      </c>
      <c r="E15" s="12" t="s">
        <v>160</v>
      </c>
      <c r="F15" s="12">
        <v>17442.32</v>
      </c>
      <c r="G15" s="12" t="s">
        <v>160</v>
      </c>
      <c r="H15" s="12">
        <v>23182.66</v>
      </c>
    </row>
    <row r="16" spans="1:8" ht="12.75">
      <c r="A16" s="9"/>
      <c r="B16" s="10"/>
      <c r="C16" s="10"/>
      <c r="D16" s="10"/>
      <c r="E16" s="10"/>
      <c r="F16" s="10"/>
      <c r="G16" s="10"/>
      <c r="H16" s="10"/>
    </row>
    <row r="17" spans="1:8" ht="12.75">
      <c r="A17" s="9" t="s">
        <v>19</v>
      </c>
      <c r="B17" s="10">
        <v>17658.62</v>
      </c>
      <c r="C17" s="10" t="s">
        <v>160</v>
      </c>
      <c r="D17" s="10" t="s">
        <v>160</v>
      </c>
      <c r="E17" s="10" t="s">
        <v>160</v>
      </c>
      <c r="F17" s="10">
        <v>15647.41</v>
      </c>
      <c r="G17" s="10">
        <v>5408.58</v>
      </c>
      <c r="H17" s="10">
        <v>38714.61</v>
      </c>
    </row>
    <row r="18" spans="1:8" ht="12.75">
      <c r="A18" s="9" t="s">
        <v>21</v>
      </c>
      <c r="B18" s="10" t="s">
        <v>160</v>
      </c>
      <c r="C18" s="10">
        <v>7041.05</v>
      </c>
      <c r="D18" s="10" t="s">
        <v>160</v>
      </c>
      <c r="E18" s="10" t="s">
        <v>160</v>
      </c>
      <c r="F18" s="10">
        <v>46948.26</v>
      </c>
      <c r="G18" s="10">
        <v>11802.38</v>
      </c>
      <c r="H18" s="10">
        <v>65791.69</v>
      </c>
    </row>
    <row r="19" spans="1:8" ht="12.75">
      <c r="A19" s="9" t="s">
        <v>22</v>
      </c>
      <c r="B19" s="10" t="s">
        <v>160</v>
      </c>
      <c r="C19" s="10" t="s">
        <v>160</v>
      </c>
      <c r="D19" s="10" t="s">
        <v>160</v>
      </c>
      <c r="E19" s="10" t="s">
        <v>160</v>
      </c>
      <c r="F19" s="10">
        <v>58055.37</v>
      </c>
      <c r="G19" s="10">
        <v>10857.33</v>
      </c>
      <c r="H19" s="10">
        <v>68912.7</v>
      </c>
    </row>
    <row r="20" spans="1:8" ht="12.75">
      <c r="A20" s="11" t="s">
        <v>23</v>
      </c>
      <c r="B20" s="12">
        <v>17658.62</v>
      </c>
      <c r="C20" s="12">
        <v>7041.05</v>
      </c>
      <c r="D20" s="12" t="s">
        <v>160</v>
      </c>
      <c r="E20" s="12" t="s">
        <v>160</v>
      </c>
      <c r="F20" s="12">
        <v>120651.04</v>
      </c>
      <c r="G20" s="12">
        <v>28068.29</v>
      </c>
      <c r="H20" s="12">
        <v>173419</v>
      </c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11" t="s">
        <v>24</v>
      </c>
      <c r="B22" s="12">
        <v>64163.33</v>
      </c>
      <c r="C22" s="12">
        <v>21971.22</v>
      </c>
      <c r="D22" s="12" t="s">
        <v>160</v>
      </c>
      <c r="E22" s="12">
        <v>16276.15</v>
      </c>
      <c r="F22" s="12">
        <v>9346.84</v>
      </c>
      <c r="G22" s="12" t="s">
        <v>160</v>
      </c>
      <c r="H22" s="12">
        <v>111757.54</v>
      </c>
    </row>
    <row r="23" spans="1:8" ht="12.75">
      <c r="A23" s="9"/>
      <c r="B23" s="10"/>
      <c r="C23" s="10"/>
      <c r="D23" s="10"/>
      <c r="E23" s="10"/>
      <c r="F23" s="10"/>
      <c r="G23" s="10"/>
      <c r="H23" s="10"/>
    </row>
    <row r="24" spans="1:8" ht="12.75">
      <c r="A24" s="11" t="s">
        <v>25</v>
      </c>
      <c r="B24" s="12">
        <v>23606.99</v>
      </c>
      <c r="C24" s="12" t="s">
        <v>160</v>
      </c>
      <c r="D24" s="12" t="s">
        <v>160</v>
      </c>
      <c r="E24" s="12" t="s">
        <v>160</v>
      </c>
      <c r="F24" s="12" t="s">
        <v>160</v>
      </c>
      <c r="G24" s="12">
        <v>11531.75</v>
      </c>
      <c r="H24" s="12">
        <v>35138.74</v>
      </c>
    </row>
    <row r="25" spans="1:8" ht="12.75">
      <c r="A25" s="9"/>
      <c r="B25" s="10"/>
      <c r="C25" s="10"/>
      <c r="D25" s="10"/>
      <c r="E25" s="10"/>
      <c r="F25" s="10"/>
      <c r="G25" s="10"/>
      <c r="H25" s="10"/>
    </row>
    <row r="26" spans="1:8" ht="12.75">
      <c r="A26" s="9" t="s">
        <v>26</v>
      </c>
      <c r="B26" s="10">
        <v>155744.92</v>
      </c>
      <c r="C26" s="10">
        <v>21324.78</v>
      </c>
      <c r="D26" s="10" t="s">
        <v>160</v>
      </c>
      <c r="E26" s="10">
        <v>27617.31</v>
      </c>
      <c r="F26" s="10" t="s">
        <v>160</v>
      </c>
      <c r="G26" s="10">
        <v>50608.26</v>
      </c>
      <c r="H26" s="10">
        <v>255295.27</v>
      </c>
    </row>
    <row r="27" spans="1:8" ht="12.75">
      <c r="A27" s="9" t="s">
        <v>27</v>
      </c>
      <c r="B27" s="10">
        <v>81447.36</v>
      </c>
      <c r="C27" s="10">
        <v>47782.21</v>
      </c>
      <c r="D27" s="10">
        <v>29031.86</v>
      </c>
      <c r="E27" s="10">
        <v>77169.16</v>
      </c>
      <c r="F27" s="10" t="s">
        <v>160</v>
      </c>
      <c r="G27" s="10">
        <v>105074.95</v>
      </c>
      <c r="H27" s="10">
        <v>340505.54</v>
      </c>
    </row>
    <row r="28" spans="1:8" ht="12.75">
      <c r="A28" s="9" t="s">
        <v>28</v>
      </c>
      <c r="B28" s="10">
        <v>81722.22</v>
      </c>
      <c r="C28" s="10">
        <v>12032.16</v>
      </c>
      <c r="D28" s="10">
        <v>10861.61</v>
      </c>
      <c r="E28" s="10" t="s">
        <v>160</v>
      </c>
      <c r="F28" s="10" t="s">
        <v>160</v>
      </c>
      <c r="G28" s="10" t="s">
        <v>160</v>
      </c>
      <c r="H28" s="10">
        <v>104615.99</v>
      </c>
    </row>
    <row r="29" spans="1:8" ht="12.75">
      <c r="A29" s="11" t="s">
        <v>29</v>
      </c>
      <c r="B29" s="12">
        <v>318914.5</v>
      </c>
      <c r="C29" s="12">
        <v>81139.15</v>
      </c>
      <c r="D29" s="12">
        <v>39893.47</v>
      </c>
      <c r="E29" s="12">
        <v>104786.47</v>
      </c>
      <c r="F29" s="12" t="s">
        <v>160</v>
      </c>
      <c r="G29" s="12">
        <v>155683.21</v>
      </c>
      <c r="H29" s="12">
        <v>700416.8</v>
      </c>
    </row>
    <row r="30" spans="1:8" ht="12.75">
      <c r="A30" s="9"/>
      <c r="B30" s="10"/>
      <c r="C30" s="10"/>
      <c r="D30" s="10"/>
      <c r="E30" s="10"/>
      <c r="F30" s="10"/>
      <c r="G30" s="10"/>
      <c r="H30" s="10"/>
    </row>
    <row r="31" spans="1:8" ht="12.75">
      <c r="A31" s="9" t="s">
        <v>30</v>
      </c>
      <c r="B31" s="10">
        <v>63698.81</v>
      </c>
      <c r="C31" s="10">
        <v>26126.23</v>
      </c>
      <c r="D31" s="10" t="s">
        <v>160</v>
      </c>
      <c r="E31" s="10">
        <v>152290.6</v>
      </c>
      <c r="F31" s="10" t="s">
        <v>160</v>
      </c>
      <c r="G31" s="10">
        <v>59642.52</v>
      </c>
      <c r="H31" s="10">
        <v>301758.16</v>
      </c>
    </row>
    <row r="32" spans="1:8" ht="12.75">
      <c r="A32" s="9" t="s">
        <v>31</v>
      </c>
      <c r="B32" s="10">
        <v>29915.6</v>
      </c>
      <c r="C32" s="10" t="s">
        <v>160</v>
      </c>
      <c r="D32" s="10" t="s">
        <v>160</v>
      </c>
      <c r="E32" s="10">
        <v>33983.11</v>
      </c>
      <c r="F32" s="10" t="s">
        <v>160</v>
      </c>
      <c r="G32" s="10">
        <v>47832.74</v>
      </c>
      <c r="H32" s="10">
        <v>111731.45</v>
      </c>
    </row>
    <row r="33" spans="1:8" ht="12.75">
      <c r="A33" s="9" t="s">
        <v>32</v>
      </c>
      <c r="B33" s="10">
        <v>101808.22</v>
      </c>
      <c r="C33" s="10">
        <v>94806.53</v>
      </c>
      <c r="D33" s="10" t="s">
        <v>160</v>
      </c>
      <c r="E33" s="10">
        <v>34365.64</v>
      </c>
      <c r="F33" s="10" t="s">
        <v>160</v>
      </c>
      <c r="G33" s="10">
        <v>68601.03</v>
      </c>
      <c r="H33" s="10">
        <v>299581.42</v>
      </c>
    </row>
    <row r="34" spans="1:8" ht="12.75">
      <c r="A34" s="9" t="s">
        <v>33</v>
      </c>
      <c r="B34" s="10">
        <v>11776.98</v>
      </c>
      <c r="C34" s="10">
        <v>10699.36</v>
      </c>
      <c r="D34" s="10" t="s">
        <v>160</v>
      </c>
      <c r="E34" s="10">
        <v>96219.81</v>
      </c>
      <c r="F34" s="10" t="s">
        <v>160</v>
      </c>
      <c r="G34" s="10" t="s">
        <v>160</v>
      </c>
      <c r="H34" s="10">
        <v>118696.15</v>
      </c>
    </row>
    <row r="35" spans="1:8" ht="12.75">
      <c r="A35" s="11" t="s">
        <v>34</v>
      </c>
      <c r="B35" s="12">
        <v>207199.61</v>
      </c>
      <c r="C35" s="12">
        <v>131632.12</v>
      </c>
      <c r="D35" s="12" t="s">
        <v>160</v>
      </c>
      <c r="E35" s="12">
        <v>316859.16</v>
      </c>
      <c r="F35" s="12" t="s">
        <v>160</v>
      </c>
      <c r="G35" s="12">
        <v>176076.29</v>
      </c>
      <c r="H35" s="12">
        <v>831767.18</v>
      </c>
    </row>
    <row r="36" spans="1:8" ht="12.75">
      <c r="A36" s="9"/>
      <c r="B36" s="10"/>
      <c r="C36" s="10"/>
      <c r="D36" s="10"/>
      <c r="E36" s="10"/>
      <c r="F36" s="10"/>
      <c r="G36" s="10"/>
      <c r="H36" s="10"/>
    </row>
    <row r="37" spans="1:8" ht="12.75">
      <c r="A37" s="11" t="s">
        <v>35</v>
      </c>
      <c r="B37" s="12" t="s">
        <v>160</v>
      </c>
      <c r="C37" s="12" t="s">
        <v>160</v>
      </c>
      <c r="D37" s="12" t="s">
        <v>160</v>
      </c>
      <c r="E37" s="12">
        <v>85053.39</v>
      </c>
      <c r="F37" s="12" t="s">
        <v>160</v>
      </c>
      <c r="G37" s="12" t="s">
        <v>160</v>
      </c>
      <c r="H37" s="12">
        <v>85053.39</v>
      </c>
    </row>
    <row r="38" spans="1:8" ht="12.75">
      <c r="A38" s="9"/>
      <c r="B38" s="10"/>
      <c r="C38" s="10"/>
      <c r="D38" s="10"/>
      <c r="E38" s="10"/>
      <c r="F38" s="10"/>
      <c r="G38" s="10"/>
      <c r="H38" s="10"/>
    </row>
    <row r="39" spans="1:8" ht="12.75">
      <c r="A39" s="9" t="s">
        <v>36</v>
      </c>
      <c r="B39" s="10">
        <v>16505.14</v>
      </c>
      <c r="C39" s="10" t="s">
        <v>160</v>
      </c>
      <c r="D39" s="10">
        <v>54845.18</v>
      </c>
      <c r="E39" s="10" t="s">
        <v>160</v>
      </c>
      <c r="F39" s="10" t="s">
        <v>160</v>
      </c>
      <c r="G39" s="10">
        <v>13460.73</v>
      </c>
      <c r="H39" s="10">
        <v>84811.05</v>
      </c>
    </row>
    <row r="40" spans="1:8" ht="12.75">
      <c r="A40" s="9" t="s">
        <v>37</v>
      </c>
      <c r="B40" s="10">
        <v>89841.63</v>
      </c>
      <c r="C40" s="10" t="s">
        <v>160</v>
      </c>
      <c r="D40" s="10">
        <v>35432.57</v>
      </c>
      <c r="E40" s="10" t="s">
        <v>160</v>
      </c>
      <c r="F40" s="10" t="s">
        <v>160</v>
      </c>
      <c r="G40" s="10">
        <v>32231.2</v>
      </c>
      <c r="H40" s="10">
        <v>157505.4</v>
      </c>
    </row>
    <row r="41" spans="1:8" ht="12.75">
      <c r="A41" s="9" t="s">
        <v>38</v>
      </c>
      <c r="B41" s="10">
        <v>21794.31</v>
      </c>
      <c r="C41" s="10">
        <v>3928.74</v>
      </c>
      <c r="D41" s="10">
        <v>12380.85</v>
      </c>
      <c r="E41" s="10" t="s">
        <v>160</v>
      </c>
      <c r="F41" s="10" t="s">
        <v>160</v>
      </c>
      <c r="G41" s="10">
        <v>29318.93</v>
      </c>
      <c r="H41" s="10">
        <v>67422.83</v>
      </c>
    </row>
    <row r="42" spans="1:8" ht="12.75">
      <c r="A42" s="9" t="s">
        <v>39</v>
      </c>
      <c r="B42" s="10">
        <v>25609.91</v>
      </c>
      <c r="C42" s="10" t="s">
        <v>160</v>
      </c>
      <c r="D42" s="10" t="s">
        <v>160</v>
      </c>
      <c r="E42" s="10" t="s">
        <v>160</v>
      </c>
      <c r="F42" s="10" t="s">
        <v>160</v>
      </c>
      <c r="G42" s="10">
        <v>19686.61</v>
      </c>
      <c r="H42" s="10">
        <v>45296.52</v>
      </c>
    </row>
    <row r="43" spans="1:8" ht="12.75">
      <c r="A43" s="9" t="s">
        <v>40</v>
      </c>
      <c r="B43" s="10">
        <v>4490.81</v>
      </c>
      <c r="C43" s="10" t="s">
        <v>160</v>
      </c>
      <c r="D43" s="10">
        <v>29409.62</v>
      </c>
      <c r="E43" s="10" t="s">
        <v>160</v>
      </c>
      <c r="F43" s="10" t="s">
        <v>160</v>
      </c>
      <c r="G43" s="10" t="s">
        <v>160</v>
      </c>
      <c r="H43" s="10">
        <v>33900.43</v>
      </c>
    </row>
    <row r="44" spans="1:8" ht="12.75">
      <c r="A44" s="9" t="s">
        <v>41</v>
      </c>
      <c r="B44" s="10">
        <v>31218.96</v>
      </c>
      <c r="C44" s="10" t="s">
        <v>160</v>
      </c>
      <c r="D44" s="10">
        <v>94738.02</v>
      </c>
      <c r="E44" s="10" t="s">
        <v>160</v>
      </c>
      <c r="F44" s="10" t="s">
        <v>160</v>
      </c>
      <c r="G44" s="10">
        <v>13591.74</v>
      </c>
      <c r="H44" s="10">
        <v>139548.72</v>
      </c>
    </row>
    <row r="45" spans="1:8" ht="12.75">
      <c r="A45" s="9" t="s">
        <v>42</v>
      </c>
      <c r="B45" s="10">
        <v>59987.87</v>
      </c>
      <c r="C45" s="10">
        <v>18206.25</v>
      </c>
      <c r="D45" s="10">
        <v>42643.69</v>
      </c>
      <c r="E45" s="10" t="s">
        <v>160</v>
      </c>
      <c r="F45" s="10" t="s">
        <v>160</v>
      </c>
      <c r="G45" s="10">
        <v>33572.4</v>
      </c>
      <c r="H45" s="10">
        <v>154410.21</v>
      </c>
    </row>
    <row r="46" spans="1:8" ht="12.75">
      <c r="A46" s="9" t="s">
        <v>43</v>
      </c>
      <c r="B46" s="10" t="s">
        <v>160</v>
      </c>
      <c r="C46" s="10" t="s">
        <v>160</v>
      </c>
      <c r="D46" s="10">
        <v>17987.9</v>
      </c>
      <c r="E46" s="10">
        <v>14041.57</v>
      </c>
      <c r="F46" s="10" t="s">
        <v>160</v>
      </c>
      <c r="G46" s="10">
        <v>50048.67</v>
      </c>
      <c r="H46" s="10">
        <v>82078.14</v>
      </c>
    </row>
    <row r="47" spans="1:8" ht="12.75">
      <c r="A47" s="9" t="s">
        <v>44</v>
      </c>
      <c r="B47" s="10">
        <v>16300.78</v>
      </c>
      <c r="C47" s="10" t="s">
        <v>160</v>
      </c>
      <c r="D47" s="10">
        <v>28329.18</v>
      </c>
      <c r="E47" s="10" t="s">
        <v>160</v>
      </c>
      <c r="F47" s="10" t="s">
        <v>160</v>
      </c>
      <c r="G47" s="10">
        <v>5963.91</v>
      </c>
      <c r="H47" s="10">
        <v>50593.87</v>
      </c>
    </row>
    <row r="48" spans="1:8" ht="12.75">
      <c r="A48" s="11" t="s">
        <v>45</v>
      </c>
      <c r="B48" s="12">
        <v>265749.41</v>
      </c>
      <c r="C48" s="12">
        <v>22134.99</v>
      </c>
      <c r="D48" s="12">
        <v>315767.01</v>
      </c>
      <c r="E48" s="12">
        <v>14041.57</v>
      </c>
      <c r="F48" s="12" t="s">
        <v>160</v>
      </c>
      <c r="G48" s="12">
        <v>197874.19</v>
      </c>
      <c r="H48" s="12">
        <v>815567.17</v>
      </c>
    </row>
    <row r="49" spans="1:8" ht="12.75">
      <c r="A49" s="9"/>
      <c r="B49" s="10"/>
      <c r="C49" s="10"/>
      <c r="D49" s="10"/>
      <c r="E49" s="10"/>
      <c r="F49" s="10"/>
      <c r="G49" s="10"/>
      <c r="H49" s="10"/>
    </row>
    <row r="50" spans="1:8" ht="12.75">
      <c r="A50" s="11" t="s">
        <v>46</v>
      </c>
      <c r="B50" s="12">
        <v>29398.42</v>
      </c>
      <c r="C50" s="12" t="s">
        <v>160</v>
      </c>
      <c r="D50" s="12">
        <v>11215.98</v>
      </c>
      <c r="E50" s="12">
        <v>5131.59</v>
      </c>
      <c r="F50" s="12" t="s">
        <v>160</v>
      </c>
      <c r="G50" s="12">
        <v>22188.97</v>
      </c>
      <c r="H50" s="12">
        <v>67934.96</v>
      </c>
    </row>
    <row r="51" spans="1:8" ht="12.75">
      <c r="A51" s="9"/>
      <c r="B51" s="10"/>
      <c r="C51" s="10"/>
      <c r="D51" s="10"/>
      <c r="E51" s="10"/>
      <c r="F51" s="10"/>
      <c r="G51" s="10"/>
      <c r="H51" s="10"/>
    </row>
    <row r="52" spans="1:8" ht="12.75">
      <c r="A52" s="9" t="s">
        <v>47</v>
      </c>
      <c r="B52" s="10" t="s">
        <v>160</v>
      </c>
      <c r="C52" s="10">
        <v>22611.29</v>
      </c>
      <c r="D52" s="10">
        <v>52056.26</v>
      </c>
      <c r="E52" s="10">
        <v>120415.75</v>
      </c>
      <c r="F52" s="10" t="s">
        <v>160</v>
      </c>
      <c r="G52" s="10" t="s">
        <v>160</v>
      </c>
      <c r="H52" s="10">
        <v>195083.3</v>
      </c>
    </row>
    <row r="53" spans="1:8" ht="12.75">
      <c r="A53" s="9" t="s">
        <v>48</v>
      </c>
      <c r="B53" s="10" t="s">
        <v>160</v>
      </c>
      <c r="C53" s="10" t="s">
        <v>160</v>
      </c>
      <c r="D53" s="10">
        <v>49258.26</v>
      </c>
      <c r="E53" s="10" t="s">
        <v>160</v>
      </c>
      <c r="F53" s="10" t="s">
        <v>160</v>
      </c>
      <c r="G53" s="10" t="s">
        <v>160</v>
      </c>
      <c r="H53" s="10">
        <v>49258.26</v>
      </c>
    </row>
    <row r="54" spans="1:8" ht="12.75">
      <c r="A54" s="9" t="s">
        <v>49</v>
      </c>
      <c r="B54" s="10">
        <v>29642.74</v>
      </c>
      <c r="C54" s="10">
        <v>142036.84</v>
      </c>
      <c r="D54" s="10">
        <v>47505.3</v>
      </c>
      <c r="E54" s="10">
        <v>61168</v>
      </c>
      <c r="F54" s="10" t="s">
        <v>160</v>
      </c>
      <c r="G54" s="10">
        <v>61449.92</v>
      </c>
      <c r="H54" s="10">
        <v>341802.8</v>
      </c>
    </row>
    <row r="55" spans="1:8" ht="12.75">
      <c r="A55" s="9" t="s">
        <v>50</v>
      </c>
      <c r="B55" s="10">
        <v>58043.63</v>
      </c>
      <c r="C55" s="10">
        <v>50850.31</v>
      </c>
      <c r="D55" s="10">
        <v>50815.78</v>
      </c>
      <c r="E55" s="10">
        <v>12864.68</v>
      </c>
      <c r="F55" s="10" t="s">
        <v>160</v>
      </c>
      <c r="G55" s="10">
        <v>40215.35</v>
      </c>
      <c r="H55" s="10">
        <v>212789.75</v>
      </c>
    </row>
    <row r="56" spans="1:8" ht="12.75">
      <c r="A56" s="9" t="s">
        <v>51</v>
      </c>
      <c r="B56" s="10" t="s">
        <v>160</v>
      </c>
      <c r="C56" s="10" t="s">
        <v>160</v>
      </c>
      <c r="D56" s="10">
        <v>22483.45</v>
      </c>
      <c r="E56" s="10" t="s">
        <v>160</v>
      </c>
      <c r="F56" s="10" t="s">
        <v>160</v>
      </c>
      <c r="G56" s="10">
        <v>5387.71</v>
      </c>
      <c r="H56" s="10">
        <v>27871.16</v>
      </c>
    </row>
    <row r="57" spans="1:8" ht="12.75">
      <c r="A57" s="11" t="s">
        <v>52</v>
      </c>
      <c r="B57" s="12">
        <v>87686.37</v>
      </c>
      <c r="C57" s="12">
        <v>215498.44</v>
      </c>
      <c r="D57" s="12">
        <v>222119.05</v>
      </c>
      <c r="E57" s="12">
        <v>194448.43</v>
      </c>
      <c r="F57" s="12" t="s">
        <v>160</v>
      </c>
      <c r="G57" s="12">
        <v>107052.98</v>
      </c>
      <c r="H57" s="12">
        <v>826805.27</v>
      </c>
    </row>
    <row r="58" spans="1:8" ht="12.75">
      <c r="A58" s="9"/>
      <c r="B58" s="10"/>
      <c r="C58" s="10"/>
      <c r="D58" s="10"/>
      <c r="E58" s="10"/>
      <c r="F58" s="10"/>
      <c r="G58" s="10"/>
      <c r="H58" s="10"/>
    </row>
    <row r="59" spans="1:8" ht="12.75">
      <c r="A59" s="9" t="s">
        <v>53</v>
      </c>
      <c r="B59" s="10" t="s">
        <v>160</v>
      </c>
      <c r="C59" s="10" t="s">
        <v>160</v>
      </c>
      <c r="D59" s="10" t="s">
        <v>160</v>
      </c>
      <c r="E59" s="10">
        <v>49373.93</v>
      </c>
      <c r="F59" s="10" t="s">
        <v>160</v>
      </c>
      <c r="G59" s="10" t="s">
        <v>160</v>
      </c>
      <c r="H59" s="10">
        <v>49373.93</v>
      </c>
    </row>
    <row r="60" spans="1:8" ht="12.75">
      <c r="A60" s="9" t="s">
        <v>54</v>
      </c>
      <c r="B60" s="10" t="s">
        <v>160</v>
      </c>
      <c r="C60" s="10">
        <v>32390.31</v>
      </c>
      <c r="D60" s="10" t="s">
        <v>160</v>
      </c>
      <c r="E60" s="10">
        <v>38786.55</v>
      </c>
      <c r="F60" s="10" t="s">
        <v>160</v>
      </c>
      <c r="G60" s="10">
        <v>12774.18</v>
      </c>
      <c r="H60" s="10">
        <v>83951.04</v>
      </c>
    </row>
    <row r="61" spans="1:8" ht="12.75">
      <c r="A61" s="9" t="s">
        <v>55</v>
      </c>
      <c r="B61" s="10" t="s">
        <v>160</v>
      </c>
      <c r="C61" s="10" t="s">
        <v>160</v>
      </c>
      <c r="D61" s="10" t="s">
        <v>160</v>
      </c>
      <c r="E61" s="10">
        <v>194317.79</v>
      </c>
      <c r="F61" s="10" t="s">
        <v>160</v>
      </c>
      <c r="G61" s="10">
        <v>32551.18</v>
      </c>
      <c r="H61" s="10">
        <v>226868.97</v>
      </c>
    </row>
    <row r="62" spans="1:8" ht="12.75">
      <c r="A62" s="11" t="s">
        <v>56</v>
      </c>
      <c r="B62" s="12" t="s">
        <v>160</v>
      </c>
      <c r="C62" s="12">
        <v>32390.31</v>
      </c>
      <c r="D62" s="12" t="s">
        <v>160</v>
      </c>
      <c r="E62" s="12">
        <v>282478.27</v>
      </c>
      <c r="F62" s="12" t="s">
        <v>160</v>
      </c>
      <c r="G62" s="12">
        <v>45325.36</v>
      </c>
      <c r="H62" s="12">
        <v>360193.94</v>
      </c>
    </row>
    <row r="63" spans="1:8" ht="12.75">
      <c r="A63" s="9"/>
      <c r="B63" s="10"/>
      <c r="C63" s="10"/>
      <c r="D63" s="10"/>
      <c r="E63" s="10"/>
      <c r="F63" s="10"/>
      <c r="G63" s="10"/>
      <c r="H63" s="10"/>
    </row>
    <row r="64" spans="1:8" ht="12.75">
      <c r="A64" s="11" t="s">
        <v>57</v>
      </c>
      <c r="B64" s="12" t="s">
        <v>160</v>
      </c>
      <c r="C64" s="12">
        <v>8879.71</v>
      </c>
      <c r="D64" s="12" t="s">
        <v>160</v>
      </c>
      <c r="E64" s="12">
        <v>164263.65</v>
      </c>
      <c r="F64" s="12" t="s">
        <v>160</v>
      </c>
      <c r="G64" s="12">
        <v>10684.58</v>
      </c>
      <c r="H64" s="12">
        <v>183827.94</v>
      </c>
    </row>
    <row r="65" spans="1:8" ht="12.75">
      <c r="A65" s="9"/>
      <c r="B65" s="10"/>
      <c r="C65" s="10"/>
      <c r="D65" s="10"/>
      <c r="E65" s="10"/>
      <c r="F65" s="10"/>
      <c r="G65" s="10"/>
      <c r="H65" s="10"/>
    </row>
    <row r="66" spans="1:8" ht="12.75">
      <c r="A66" s="9" t="s">
        <v>58</v>
      </c>
      <c r="B66" s="10" t="s">
        <v>160</v>
      </c>
      <c r="C66" s="10" t="s">
        <v>160</v>
      </c>
      <c r="D66" s="10">
        <v>10223.22</v>
      </c>
      <c r="E66" s="10" t="s">
        <v>160</v>
      </c>
      <c r="F66" s="10" t="s">
        <v>160</v>
      </c>
      <c r="G66" s="10">
        <v>11398.89</v>
      </c>
      <c r="H66" s="10">
        <v>21622.11</v>
      </c>
    </row>
    <row r="67" spans="1:8" ht="12.75">
      <c r="A67" s="9" t="s">
        <v>59</v>
      </c>
      <c r="B67" s="10" t="s">
        <v>160</v>
      </c>
      <c r="C67" s="10" t="s">
        <v>160</v>
      </c>
      <c r="D67" s="10">
        <v>95090.9</v>
      </c>
      <c r="E67" s="10" t="s">
        <v>160</v>
      </c>
      <c r="F67" s="10" t="s">
        <v>160</v>
      </c>
      <c r="G67" s="10" t="s">
        <v>160</v>
      </c>
      <c r="H67" s="10">
        <v>95090.9</v>
      </c>
    </row>
    <row r="68" spans="1:8" ht="12.75">
      <c r="A68" s="11" t="s">
        <v>60</v>
      </c>
      <c r="B68" s="12" t="s">
        <v>160</v>
      </c>
      <c r="C68" s="12" t="s">
        <v>160</v>
      </c>
      <c r="D68" s="12">
        <v>105314.12</v>
      </c>
      <c r="E68" s="12" t="s">
        <v>160</v>
      </c>
      <c r="F68" s="12" t="s">
        <v>160</v>
      </c>
      <c r="G68" s="12">
        <v>11398.89</v>
      </c>
      <c r="H68" s="12">
        <v>116713.01</v>
      </c>
    </row>
    <row r="69" spans="1:8" ht="12.75">
      <c r="A69" s="9"/>
      <c r="B69" s="10"/>
      <c r="C69" s="10"/>
      <c r="D69" s="10"/>
      <c r="E69" s="10"/>
      <c r="F69" s="10"/>
      <c r="G69" s="10"/>
      <c r="H69" s="10"/>
    </row>
    <row r="70" spans="1:8" ht="12.75">
      <c r="A70" s="9" t="s">
        <v>61</v>
      </c>
      <c r="B70" s="10">
        <v>11092.2</v>
      </c>
      <c r="C70" s="10">
        <v>4492.9</v>
      </c>
      <c r="D70" s="10">
        <v>10386.72</v>
      </c>
      <c r="E70" s="10">
        <v>40592.43</v>
      </c>
      <c r="F70" s="10" t="s">
        <v>160</v>
      </c>
      <c r="G70" s="10" t="s">
        <v>160</v>
      </c>
      <c r="H70" s="10">
        <v>66564.25</v>
      </c>
    </row>
    <row r="71" spans="1:8" ht="12.75">
      <c r="A71" s="9" t="s">
        <v>62</v>
      </c>
      <c r="B71" s="10" t="s">
        <v>160</v>
      </c>
      <c r="C71" s="10" t="s">
        <v>160</v>
      </c>
      <c r="D71" s="10" t="s">
        <v>160</v>
      </c>
      <c r="E71" s="10" t="s">
        <v>160</v>
      </c>
      <c r="F71" s="10" t="s">
        <v>160</v>
      </c>
      <c r="G71" s="10">
        <v>10496.86</v>
      </c>
      <c r="H71" s="10">
        <v>10496.86</v>
      </c>
    </row>
    <row r="72" spans="1:8" ht="12.75">
      <c r="A72" s="9" t="s">
        <v>63</v>
      </c>
      <c r="B72" s="10" t="s">
        <v>160</v>
      </c>
      <c r="C72" s="10" t="s">
        <v>160</v>
      </c>
      <c r="D72" s="10" t="s">
        <v>160</v>
      </c>
      <c r="E72" s="10" t="s">
        <v>160</v>
      </c>
      <c r="F72" s="10" t="s">
        <v>160</v>
      </c>
      <c r="G72" s="10">
        <v>67520.83</v>
      </c>
      <c r="H72" s="10">
        <v>67520.83</v>
      </c>
    </row>
    <row r="73" spans="1:8" ht="12.75">
      <c r="A73" s="9" t="s">
        <v>64</v>
      </c>
      <c r="B73" s="10" t="s">
        <v>160</v>
      </c>
      <c r="C73" s="10" t="s">
        <v>160</v>
      </c>
      <c r="D73" s="10">
        <v>37687.39</v>
      </c>
      <c r="E73" s="10">
        <v>40781.41</v>
      </c>
      <c r="F73" s="10" t="s">
        <v>160</v>
      </c>
      <c r="G73" s="10">
        <v>31929.49</v>
      </c>
      <c r="H73" s="10">
        <v>110398.29</v>
      </c>
    </row>
    <row r="74" spans="1:8" ht="12.75">
      <c r="A74" s="9" t="s">
        <v>65</v>
      </c>
      <c r="B74" s="10" t="s">
        <v>160</v>
      </c>
      <c r="C74" s="10" t="s">
        <v>160</v>
      </c>
      <c r="D74" s="10">
        <v>10217.39</v>
      </c>
      <c r="E74" s="10" t="s">
        <v>160</v>
      </c>
      <c r="F74" s="10" t="s">
        <v>160</v>
      </c>
      <c r="G74" s="10">
        <v>78141.05</v>
      </c>
      <c r="H74" s="10">
        <v>88358.44</v>
      </c>
    </row>
    <row r="75" spans="1:8" ht="12.75">
      <c r="A75" s="9" t="s">
        <v>66</v>
      </c>
      <c r="B75" s="10" t="s">
        <v>160</v>
      </c>
      <c r="C75" s="10">
        <v>61103</v>
      </c>
      <c r="D75" s="10">
        <v>30513</v>
      </c>
      <c r="E75" s="10">
        <v>34950</v>
      </c>
      <c r="F75" s="10" t="s">
        <v>160</v>
      </c>
      <c r="G75" s="10">
        <v>84433</v>
      </c>
      <c r="H75" s="10">
        <v>210999</v>
      </c>
    </row>
    <row r="76" spans="1:8" ht="12.75">
      <c r="A76" s="9" t="s">
        <v>67</v>
      </c>
      <c r="B76" s="10" t="s">
        <v>160</v>
      </c>
      <c r="C76" s="10" t="s">
        <v>160</v>
      </c>
      <c r="D76" s="10">
        <v>15359.53</v>
      </c>
      <c r="E76" s="10">
        <v>19765.3</v>
      </c>
      <c r="F76" s="10" t="s">
        <v>160</v>
      </c>
      <c r="G76" s="10">
        <v>9143.63</v>
      </c>
      <c r="H76" s="10">
        <v>44268.46</v>
      </c>
    </row>
    <row r="77" spans="1:8" ht="12.75">
      <c r="A77" s="9" t="s">
        <v>68</v>
      </c>
      <c r="B77" s="10" t="s">
        <v>160</v>
      </c>
      <c r="C77" s="10" t="s">
        <v>160</v>
      </c>
      <c r="D77" s="10" t="s">
        <v>160</v>
      </c>
      <c r="E77" s="10" t="s">
        <v>160</v>
      </c>
      <c r="F77" s="10" t="s">
        <v>160</v>
      </c>
      <c r="G77" s="10">
        <v>19724.32</v>
      </c>
      <c r="H77" s="10">
        <v>19724.32</v>
      </c>
    </row>
    <row r="78" spans="1:8" ht="12.75">
      <c r="A78" s="11" t="s">
        <v>69</v>
      </c>
      <c r="B78" s="12">
        <v>11092.2</v>
      </c>
      <c r="C78" s="12">
        <v>65595.9</v>
      </c>
      <c r="D78" s="12">
        <v>104164.03</v>
      </c>
      <c r="E78" s="12">
        <v>136089.14</v>
      </c>
      <c r="F78" s="12" t="s">
        <v>160</v>
      </c>
      <c r="G78" s="12">
        <v>301389.18</v>
      </c>
      <c r="H78" s="12">
        <v>618330.45</v>
      </c>
    </row>
    <row r="79" spans="1:8" ht="12.75">
      <c r="A79" s="9"/>
      <c r="B79" s="10"/>
      <c r="C79" s="10"/>
      <c r="D79" s="10"/>
      <c r="E79" s="10"/>
      <c r="F79" s="10"/>
      <c r="G79" s="10"/>
      <c r="H79" s="10"/>
    </row>
    <row r="80" spans="1:8" ht="12.75">
      <c r="A80" s="9" t="s">
        <v>70</v>
      </c>
      <c r="B80" s="10" t="s">
        <v>160</v>
      </c>
      <c r="C80" s="10" t="s">
        <v>160</v>
      </c>
      <c r="D80" s="10" t="s">
        <v>160</v>
      </c>
      <c r="E80" s="10" t="s">
        <v>160</v>
      </c>
      <c r="F80" s="10" t="s">
        <v>160</v>
      </c>
      <c r="G80" s="10">
        <v>13833.55</v>
      </c>
      <c r="H80" s="10">
        <v>13833.55</v>
      </c>
    </row>
    <row r="81" spans="1:8" ht="12.75">
      <c r="A81" s="9" t="s">
        <v>71</v>
      </c>
      <c r="B81" s="10" t="s">
        <v>160</v>
      </c>
      <c r="C81" s="10" t="s">
        <v>160</v>
      </c>
      <c r="D81" s="10" t="s">
        <v>160</v>
      </c>
      <c r="E81" s="10" t="s">
        <v>160</v>
      </c>
      <c r="F81" s="10">
        <v>4774.24</v>
      </c>
      <c r="G81" s="10">
        <v>58717.26</v>
      </c>
      <c r="H81" s="10">
        <v>63491.5</v>
      </c>
    </row>
    <row r="82" spans="1:8" ht="12.75">
      <c r="A82" s="11" t="s">
        <v>72</v>
      </c>
      <c r="B82" s="12" t="s">
        <v>160</v>
      </c>
      <c r="C82" s="12" t="s">
        <v>160</v>
      </c>
      <c r="D82" s="12" t="s">
        <v>160</v>
      </c>
      <c r="E82" s="12" t="s">
        <v>160</v>
      </c>
      <c r="F82" s="12">
        <v>4774.24</v>
      </c>
      <c r="G82" s="12">
        <v>72550.81</v>
      </c>
      <c r="H82" s="12">
        <v>77325.05</v>
      </c>
    </row>
    <row r="83" spans="1:8" ht="12.75">
      <c r="A83" s="9"/>
      <c r="B83" s="10"/>
      <c r="C83" s="10"/>
      <c r="D83" s="10"/>
      <c r="E83" s="10"/>
      <c r="F83" s="10"/>
      <c r="G83" s="10"/>
      <c r="H83" s="10"/>
    </row>
    <row r="84" spans="1:8" ht="13.5" thickBot="1">
      <c r="A84" s="13" t="s">
        <v>73</v>
      </c>
      <c r="B84" s="43">
        <v>1087579.41</v>
      </c>
      <c r="C84" s="43">
        <v>586282.89</v>
      </c>
      <c r="D84" s="43">
        <v>1134119.1</v>
      </c>
      <c r="E84" s="43">
        <v>1319427.82</v>
      </c>
      <c r="F84" s="43">
        <v>198698.28</v>
      </c>
      <c r="G84" s="43">
        <v>1177638.76</v>
      </c>
      <c r="H84" s="42">
        <v>5503746.260000001</v>
      </c>
    </row>
    <row r="85" spans="1:8" ht="12.75">
      <c r="A85" s="9" t="s">
        <v>162</v>
      </c>
      <c r="B85" s="9"/>
      <c r="C85" s="9"/>
      <c r="D85" s="9"/>
      <c r="E85" s="9"/>
      <c r="F85" s="9"/>
      <c r="G85" s="9"/>
      <c r="H85" s="9"/>
    </row>
    <row r="86" spans="1:8" ht="12.75">
      <c r="A86" s="9" t="s">
        <v>158</v>
      </c>
      <c r="B86" s="9"/>
      <c r="C86" s="9"/>
      <c r="D86" s="9"/>
      <c r="E86" s="9"/>
      <c r="F86" s="9"/>
      <c r="G86" s="9"/>
      <c r="H86" s="26"/>
    </row>
  </sheetData>
  <mergeCells count="2">
    <mergeCell ref="A1:H1"/>
    <mergeCell ref="A3:H3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87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24.7109375" style="16" customWidth="1"/>
    <col min="2" max="9" width="11.8515625" style="16" customWidth="1"/>
    <col min="10" max="10" width="12.7109375" style="16" customWidth="1"/>
    <col min="11" max="16384" width="11.421875" style="1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1:10" ht="15">
      <c r="A3" s="242" t="s">
        <v>398</v>
      </c>
      <c r="B3" s="243"/>
      <c r="C3" s="243"/>
      <c r="D3" s="243"/>
      <c r="E3" s="243"/>
      <c r="F3" s="243"/>
      <c r="G3" s="247"/>
      <c r="H3" s="247"/>
      <c r="I3" s="247"/>
      <c r="J3" s="247"/>
    </row>
    <row r="4" spans="1:10" ht="14.25">
      <c r="A4" s="20"/>
      <c r="B4" s="20"/>
      <c r="C4" s="20"/>
      <c r="D4" s="20"/>
      <c r="E4" s="20"/>
      <c r="F4" s="20"/>
      <c r="G4" s="9"/>
      <c r="H4" s="9"/>
      <c r="I4" s="9"/>
      <c r="J4" s="9"/>
    </row>
    <row r="5" spans="1:10" ht="12.75">
      <c r="A5" s="185" t="s">
        <v>1</v>
      </c>
      <c r="B5" s="244" t="s">
        <v>77</v>
      </c>
      <c r="C5" s="245"/>
      <c r="D5" s="245"/>
      <c r="E5" s="245"/>
      <c r="F5" s="245"/>
      <c r="G5" s="246"/>
      <c r="H5" s="2" t="s">
        <v>163</v>
      </c>
      <c r="I5" s="2" t="s">
        <v>164</v>
      </c>
      <c r="J5" s="2" t="s">
        <v>79</v>
      </c>
    </row>
    <row r="6" spans="1:10" ht="12.75">
      <c r="A6" s="3" t="s">
        <v>5</v>
      </c>
      <c r="B6" s="4"/>
      <c r="C6" s="2"/>
      <c r="D6" s="2"/>
      <c r="E6" s="2"/>
      <c r="F6" s="2" t="s">
        <v>98</v>
      </c>
      <c r="G6" s="2" t="s">
        <v>79</v>
      </c>
      <c r="H6" s="4" t="s">
        <v>127</v>
      </c>
      <c r="I6" s="4" t="s">
        <v>165</v>
      </c>
      <c r="J6" s="4" t="s">
        <v>166</v>
      </c>
    </row>
    <row r="7" spans="1:10" ht="13.5" thickBot="1">
      <c r="A7" s="63"/>
      <c r="B7" s="76" t="s">
        <v>140</v>
      </c>
      <c r="C7" s="76" t="s">
        <v>130</v>
      </c>
      <c r="D7" s="76" t="s">
        <v>131</v>
      </c>
      <c r="E7" s="76" t="s">
        <v>133</v>
      </c>
      <c r="F7" s="76" t="s">
        <v>167</v>
      </c>
      <c r="G7" s="76" t="s">
        <v>134</v>
      </c>
      <c r="H7" s="76" t="s">
        <v>134</v>
      </c>
      <c r="I7" s="76" t="s">
        <v>168</v>
      </c>
      <c r="J7" s="76" t="s">
        <v>169</v>
      </c>
    </row>
    <row r="8" spans="1:10" ht="12.75">
      <c r="A8" s="7" t="s">
        <v>12</v>
      </c>
      <c r="B8" s="8" t="s">
        <v>160</v>
      </c>
      <c r="C8" s="8" t="s">
        <v>160</v>
      </c>
      <c r="D8" s="8" t="s">
        <v>160</v>
      </c>
      <c r="E8" s="8">
        <v>27040.26</v>
      </c>
      <c r="F8" s="8">
        <v>4226.53</v>
      </c>
      <c r="G8" s="8">
        <v>31266.79</v>
      </c>
      <c r="H8" s="8">
        <v>168699.11</v>
      </c>
      <c r="I8" s="8" t="s">
        <v>160</v>
      </c>
      <c r="J8" s="8">
        <v>344163.48</v>
      </c>
    </row>
    <row r="9" spans="1:10" ht="12.75">
      <c r="A9" s="9" t="s">
        <v>13</v>
      </c>
      <c r="B9" s="10" t="s">
        <v>160</v>
      </c>
      <c r="C9" s="10" t="s">
        <v>160</v>
      </c>
      <c r="D9" s="10" t="s">
        <v>160</v>
      </c>
      <c r="E9" s="10">
        <v>8367.91</v>
      </c>
      <c r="F9" s="10">
        <v>13627.3</v>
      </c>
      <c r="G9" s="10">
        <v>21995.21</v>
      </c>
      <c r="H9" s="10">
        <v>179661.16</v>
      </c>
      <c r="I9" s="10">
        <v>82609.11</v>
      </c>
      <c r="J9" s="10">
        <v>368576.28</v>
      </c>
    </row>
    <row r="10" spans="1:10" ht="12.75">
      <c r="A10" s="9" t="s">
        <v>14</v>
      </c>
      <c r="B10" s="10">
        <v>19432.92</v>
      </c>
      <c r="C10" s="10" t="s">
        <v>160</v>
      </c>
      <c r="D10" s="10" t="s">
        <v>160</v>
      </c>
      <c r="E10" s="10" t="s">
        <v>160</v>
      </c>
      <c r="F10" s="10">
        <v>14347.2</v>
      </c>
      <c r="G10" s="10">
        <v>33780.12</v>
      </c>
      <c r="H10" s="10">
        <v>61572.51</v>
      </c>
      <c r="I10" s="10" t="s">
        <v>160</v>
      </c>
      <c r="J10" s="10">
        <v>198249.1</v>
      </c>
    </row>
    <row r="11" spans="1:10" ht="12.75">
      <c r="A11" s="9" t="s">
        <v>15</v>
      </c>
      <c r="B11" s="10" t="s">
        <v>160</v>
      </c>
      <c r="C11" s="10" t="s">
        <v>160</v>
      </c>
      <c r="D11" s="10" t="s">
        <v>160</v>
      </c>
      <c r="E11" s="10">
        <v>11085.32</v>
      </c>
      <c r="F11" s="10">
        <v>5480.04</v>
      </c>
      <c r="G11" s="10">
        <v>16565.36</v>
      </c>
      <c r="H11" s="10">
        <v>70847.15</v>
      </c>
      <c r="I11" s="10" t="s">
        <v>160</v>
      </c>
      <c r="J11" s="10">
        <v>134388.08</v>
      </c>
    </row>
    <row r="12" spans="1:10" ht="12.75">
      <c r="A12" s="11" t="s">
        <v>16</v>
      </c>
      <c r="B12" s="12">
        <v>19432.92</v>
      </c>
      <c r="C12" s="12" t="s">
        <v>160</v>
      </c>
      <c r="D12" s="12" t="s">
        <v>160</v>
      </c>
      <c r="E12" s="12">
        <v>46493.49</v>
      </c>
      <c r="F12" s="12">
        <v>37681.07</v>
      </c>
      <c r="G12" s="12">
        <v>103607.48</v>
      </c>
      <c r="H12" s="12">
        <v>480779.93</v>
      </c>
      <c r="I12" s="12">
        <v>82609.11</v>
      </c>
      <c r="J12" s="12">
        <v>1045376.94</v>
      </c>
    </row>
    <row r="13" spans="1:10" ht="12.7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1" t="s">
        <v>17</v>
      </c>
      <c r="B14" s="12">
        <v>13961.05</v>
      </c>
      <c r="C14" s="12">
        <v>53185.76</v>
      </c>
      <c r="D14" s="12">
        <v>58433.41</v>
      </c>
      <c r="E14" s="12">
        <v>25634.83</v>
      </c>
      <c r="F14" s="12">
        <v>57294.02</v>
      </c>
      <c r="G14" s="12">
        <v>208509.07</v>
      </c>
      <c r="H14" s="12">
        <v>19259.17</v>
      </c>
      <c r="I14" s="12">
        <v>42428.28</v>
      </c>
      <c r="J14" s="12">
        <v>368129.26</v>
      </c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 t="s">
        <v>18</v>
      </c>
      <c r="B16" s="12">
        <v>48722.8</v>
      </c>
      <c r="C16" s="12">
        <v>31981.01</v>
      </c>
      <c r="D16" s="12" t="s">
        <v>160</v>
      </c>
      <c r="E16" s="12">
        <v>32824.01</v>
      </c>
      <c r="F16" s="12">
        <v>19819.95</v>
      </c>
      <c r="G16" s="12">
        <v>133347.77</v>
      </c>
      <c r="H16" s="12" t="s">
        <v>160</v>
      </c>
      <c r="I16" s="12">
        <v>9012.61</v>
      </c>
      <c r="J16" s="12">
        <v>165543.04</v>
      </c>
    </row>
    <row r="17" spans="1:10" ht="12.7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9" t="s">
        <v>19</v>
      </c>
      <c r="B18" s="10">
        <v>53803.05</v>
      </c>
      <c r="C18" s="10">
        <v>29971.42</v>
      </c>
      <c r="D18" s="10" t="s">
        <v>160</v>
      </c>
      <c r="E18" s="10" t="s">
        <v>160</v>
      </c>
      <c r="F18" s="10">
        <v>4825.57</v>
      </c>
      <c r="G18" s="10">
        <v>88600.04</v>
      </c>
      <c r="H18" s="10" t="s">
        <v>160</v>
      </c>
      <c r="I18" s="10">
        <v>16191.31</v>
      </c>
      <c r="J18" s="10">
        <v>143505.96</v>
      </c>
    </row>
    <row r="19" spans="1:10" ht="12.75">
      <c r="A19" s="9" t="s">
        <v>21</v>
      </c>
      <c r="B19" s="10">
        <v>13436.18</v>
      </c>
      <c r="C19" s="10">
        <v>16020.35</v>
      </c>
      <c r="D19" s="10" t="s">
        <v>160</v>
      </c>
      <c r="E19" s="10" t="s">
        <v>160</v>
      </c>
      <c r="F19" s="10">
        <v>9892.62</v>
      </c>
      <c r="G19" s="10">
        <v>39349.15</v>
      </c>
      <c r="H19" s="10">
        <v>5831.73</v>
      </c>
      <c r="I19" s="10">
        <v>7282.08</v>
      </c>
      <c r="J19" s="10">
        <v>118254.65</v>
      </c>
    </row>
    <row r="20" spans="1:10" ht="12.75">
      <c r="A20" s="9" t="s">
        <v>22</v>
      </c>
      <c r="B20" s="10" t="s">
        <v>160</v>
      </c>
      <c r="C20" s="10" t="s">
        <v>160</v>
      </c>
      <c r="D20" s="10" t="s">
        <v>160</v>
      </c>
      <c r="E20" s="10">
        <v>7675.9</v>
      </c>
      <c r="F20" s="10">
        <v>17943.95</v>
      </c>
      <c r="G20" s="10">
        <v>25619.85</v>
      </c>
      <c r="H20" s="10">
        <v>26726.86</v>
      </c>
      <c r="I20" s="10">
        <v>6984.91</v>
      </c>
      <c r="J20" s="10">
        <v>128244.32</v>
      </c>
    </row>
    <row r="21" spans="1:10" ht="12.75">
      <c r="A21" s="11" t="s">
        <v>23</v>
      </c>
      <c r="B21" s="12">
        <v>67239.23</v>
      </c>
      <c r="C21" s="12">
        <v>45991.77</v>
      </c>
      <c r="D21" s="12" t="s">
        <v>160</v>
      </c>
      <c r="E21" s="12">
        <v>7675.9</v>
      </c>
      <c r="F21" s="12">
        <v>32662.14</v>
      </c>
      <c r="G21" s="12">
        <v>153569.04</v>
      </c>
      <c r="H21" s="12">
        <v>32558.59</v>
      </c>
      <c r="I21" s="12">
        <v>30458.3</v>
      </c>
      <c r="J21" s="12">
        <v>390004.93</v>
      </c>
    </row>
    <row r="22" spans="1:10" ht="12.75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1" t="s">
        <v>24</v>
      </c>
      <c r="B23" s="12">
        <v>65354.48</v>
      </c>
      <c r="C23" s="12">
        <v>123248.03</v>
      </c>
      <c r="D23" s="12" t="s">
        <v>160</v>
      </c>
      <c r="E23" s="12" t="s">
        <v>160</v>
      </c>
      <c r="F23" s="12">
        <v>6159.27</v>
      </c>
      <c r="G23" s="12">
        <v>194761.78</v>
      </c>
      <c r="H23" s="12">
        <v>37383.06</v>
      </c>
      <c r="I23" s="12">
        <v>28565.17</v>
      </c>
      <c r="J23" s="12">
        <v>372467.55</v>
      </c>
    </row>
    <row r="24" spans="1:10" ht="12.75">
      <c r="A24" s="9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1" t="s">
        <v>25</v>
      </c>
      <c r="B25" s="12">
        <v>47941.02</v>
      </c>
      <c r="C25" s="12">
        <v>27211.47</v>
      </c>
      <c r="D25" s="12" t="s">
        <v>160</v>
      </c>
      <c r="E25" s="12" t="s">
        <v>160</v>
      </c>
      <c r="F25" s="12">
        <v>8514.4</v>
      </c>
      <c r="G25" s="12">
        <v>83666.89</v>
      </c>
      <c r="H25" s="12" t="s">
        <v>160</v>
      </c>
      <c r="I25" s="12">
        <v>10111.12</v>
      </c>
      <c r="J25" s="12">
        <v>128916.75</v>
      </c>
    </row>
    <row r="26" spans="1:10" ht="12.75">
      <c r="A26" s="9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9" t="s">
        <v>26</v>
      </c>
      <c r="B27" s="10">
        <v>91738.09</v>
      </c>
      <c r="C27" s="10">
        <v>38750.23</v>
      </c>
      <c r="D27" s="10" t="s">
        <v>160</v>
      </c>
      <c r="E27" s="10" t="s">
        <v>160</v>
      </c>
      <c r="F27" s="10">
        <v>4323.86</v>
      </c>
      <c r="G27" s="10">
        <v>134812.18</v>
      </c>
      <c r="H27" s="10" t="s">
        <v>160</v>
      </c>
      <c r="I27" s="10">
        <v>68549.16</v>
      </c>
      <c r="J27" s="10">
        <v>458656.61</v>
      </c>
    </row>
    <row r="28" spans="1:10" ht="12.75">
      <c r="A28" s="9" t="s">
        <v>27</v>
      </c>
      <c r="B28" s="10">
        <v>54632.74</v>
      </c>
      <c r="C28" s="10" t="s">
        <v>160</v>
      </c>
      <c r="D28" s="10" t="s">
        <v>160</v>
      </c>
      <c r="E28" s="10" t="s">
        <v>160</v>
      </c>
      <c r="F28" s="10">
        <v>910.55</v>
      </c>
      <c r="G28" s="10">
        <v>55543.29</v>
      </c>
      <c r="H28" s="10">
        <v>9700.56</v>
      </c>
      <c r="I28" s="10">
        <v>52768.14</v>
      </c>
      <c r="J28" s="10">
        <v>458517.53</v>
      </c>
    </row>
    <row r="29" spans="1:10" ht="12.75">
      <c r="A29" s="9" t="s">
        <v>28</v>
      </c>
      <c r="B29" s="10">
        <v>61855.92</v>
      </c>
      <c r="C29" s="10" t="s">
        <v>160</v>
      </c>
      <c r="D29" s="10" t="s">
        <v>160</v>
      </c>
      <c r="E29" s="10" t="s">
        <v>160</v>
      </c>
      <c r="F29" s="10">
        <v>3480.62</v>
      </c>
      <c r="G29" s="10">
        <v>65336.54</v>
      </c>
      <c r="H29" s="10">
        <v>21471.15</v>
      </c>
      <c r="I29" s="10">
        <v>76933.54</v>
      </c>
      <c r="J29" s="10">
        <v>268357.22</v>
      </c>
    </row>
    <row r="30" spans="1:10" ht="12.75">
      <c r="A30" s="11" t="s">
        <v>29</v>
      </c>
      <c r="B30" s="12">
        <v>208226.75</v>
      </c>
      <c r="C30" s="12">
        <v>38750.23</v>
      </c>
      <c r="D30" s="12" t="s">
        <v>160</v>
      </c>
      <c r="E30" s="12" t="s">
        <v>160</v>
      </c>
      <c r="F30" s="12">
        <v>8715.03</v>
      </c>
      <c r="G30" s="12">
        <v>255692.01</v>
      </c>
      <c r="H30" s="12">
        <v>31171.71</v>
      </c>
      <c r="I30" s="12">
        <v>198250.84</v>
      </c>
      <c r="J30" s="12">
        <v>1185531.36</v>
      </c>
    </row>
    <row r="31" spans="1:10" ht="12.75">
      <c r="A31" s="9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9" t="s">
        <v>30</v>
      </c>
      <c r="B32" s="10">
        <v>42626.96</v>
      </c>
      <c r="C32" s="10">
        <v>6311.73</v>
      </c>
      <c r="D32" s="10" t="s">
        <v>160</v>
      </c>
      <c r="E32" s="10" t="s">
        <v>160</v>
      </c>
      <c r="F32" s="10" t="s">
        <v>160</v>
      </c>
      <c r="G32" s="10">
        <v>48938.69</v>
      </c>
      <c r="H32" s="10">
        <v>44405.95</v>
      </c>
      <c r="I32" s="10">
        <v>29083.69</v>
      </c>
      <c r="J32" s="10">
        <v>424186.49</v>
      </c>
    </row>
    <row r="33" spans="1:10" ht="12.75">
      <c r="A33" s="9" t="s">
        <v>31</v>
      </c>
      <c r="B33" s="10">
        <v>102462.58</v>
      </c>
      <c r="C33" s="10">
        <v>15461.05</v>
      </c>
      <c r="D33" s="10">
        <v>10570.46</v>
      </c>
      <c r="E33" s="10" t="s">
        <v>160</v>
      </c>
      <c r="F33" s="10">
        <v>46730.4</v>
      </c>
      <c r="G33" s="10">
        <v>175224.49</v>
      </c>
      <c r="H33" s="10">
        <v>23329.03</v>
      </c>
      <c r="I33" s="10">
        <v>16221.76</v>
      </c>
      <c r="J33" s="10">
        <v>326506.73</v>
      </c>
    </row>
    <row r="34" spans="1:10" ht="12.75">
      <c r="A34" s="9" t="s">
        <v>32</v>
      </c>
      <c r="B34" s="10">
        <v>46812.34</v>
      </c>
      <c r="C34" s="10" t="s">
        <v>160</v>
      </c>
      <c r="D34" s="10" t="s">
        <v>160</v>
      </c>
      <c r="E34" s="10" t="s">
        <v>160</v>
      </c>
      <c r="F34" s="10">
        <v>47570.38</v>
      </c>
      <c r="G34" s="10">
        <v>94382.72</v>
      </c>
      <c r="H34" s="10" t="s">
        <v>160</v>
      </c>
      <c r="I34" s="10">
        <v>56329.9</v>
      </c>
      <c r="J34" s="10">
        <v>450294.04</v>
      </c>
    </row>
    <row r="35" spans="1:10" ht="12.75">
      <c r="A35" s="9" t="s">
        <v>33</v>
      </c>
      <c r="B35" s="10" t="s">
        <v>160</v>
      </c>
      <c r="C35" s="10" t="s">
        <v>160</v>
      </c>
      <c r="D35" s="10" t="s">
        <v>160</v>
      </c>
      <c r="E35" s="10" t="s">
        <v>160</v>
      </c>
      <c r="F35" s="10" t="s">
        <v>160</v>
      </c>
      <c r="G35" s="10" t="s">
        <v>160</v>
      </c>
      <c r="H35" s="10">
        <v>47153.34</v>
      </c>
      <c r="I35" s="10">
        <v>27237.36</v>
      </c>
      <c r="J35" s="10">
        <v>193086.85</v>
      </c>
    </row>
    <row r="36" spans="1:10" ht="12.75">
      <c r="A36" s="11" t="s">
        <v>34</v>
      </c>
      <c r="B36" s="12">
        <v>191901.88</v>
      </c>
      <c r="C36" s="12">
        <v>21772.78</v>
      </c>
      <c r="D36" s="12">
        <v>10570.46</v>
      </c>
      <c r="E36" s="12" t="s">
        <v>160</v>
      </c>
      <c r="F36" s="12">
        <v>94300.78</v>
      </c>
      <c r="G36" s="12">
        <v>318545.9</v>
      </c>
      <c r="H36" s="12">
        <v>114888.32</v>
      </c>
      <c r="I36" s="12">
        <v>128872.71</v>
      </c>
      <c r="J36" s="12">
        <v>1394074.11</v>
      </c>
    </row>
    <row r="37" spans="1:10" ht="12.75">
      <c r="A37" s="9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1" t="s">
        <v>35</v>
      </c>
      <c r="B38" s="12">
        <v>10092.48</v>
      </c>
      <c r="C38" s="12" t="s">
        <v>160</v>
      </c>
      <c r="D38" s="12" t="s">
        <v>160</v>
      </c>
      <c r="E38" s="12" t="s">
        <v>160</v>
      </c>
      <c r="F38" s="12">
        <v>5301.28</v>
      </c>
      <c r="G38" s="12">
        <v>15393.76</v>
      </c>
      <c r="H38" s="12">
        <v>22028.01</v>
      </c>
      <c r="I38" s="12" t="s">
        <v>160</v>
      </c>
      <c r="J38" s="12">
        <v>122475.16</v>
      </c>
    </row>
    <row r="39" spans="1:10" ht="12.75">
      <c r="A39" s="9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9" t="s">
        <v>36</v>
      </c>
      <c r="B40" s="10">
        <v>29387.65</v>
      </c>
      <c r="C40" s="10" t="s">
        <v>160</v>
      </c>
      <c r="D40" s="10" t="s">
        <v>160</v>
      </c>
      <c r="E40" s="10" t="s">
        <v>160</v>
      </c>
      <c r="F40" s="10" t="s">
        <v>160</v>
      </c>
      <c r="G40" s="10">
        <v>29387.65</v>
      </c>
      <c r="H40" s="10">
        <v>15521.39</v>
      </c>
      <c r="I40" s="10">
        <v>28410.78</v>
      </c>
      <c r="J40" s="10">
        <v>158130.87</v>
      </c>
    </row>
    <row r="41" spans="1:10" ht="12.75">
      <c r="A41" s="9" t="s">
        <v>37</v>
      </c>
      <c r="B41" s="10">
        <v>168714.21</v>
      </c>
      <c r="C41" s="10">
        <v>22061.3</v>
      </c>
      <c r="D41" s="10" t="s">
        <v>160</v>
      </c>
      <c r="E41" s="10" t="s">
        <v>160</v>
      </c>
      <c r="F41" s="10">
        <v>10050.92</v>
      </c>
      <c r="G41" s="10">
        <v>200826.43</v>
      </c>
      <c r="H41" s="10" t="s">
        <v>160</v>
      </c>
      <c r="I41" s="10">
        <v>35881.49</v>
      </c>
      <c r="J41" s="10">
        <v>394213.32</v>
      </c>
    </row>
    <row r="42" spans="1:10" ht="12.75">
      <c r="A42" s="9" t="s">
        <v>38</v>
      </c>
      <c r="B42" s="10">
        <v>54968.44</v>
      </c>
      <c r="C42" s="10">
        <v>25451.91</v>
      </c>
      <c r="D42" s="10">
        <v>9291.79</v>
      </c>
      <c r="E42" s="10" t="s">
        <v>160</v>
      </c>
      <c r="F42" s="10">
        <v>10145.69</v>
      </c>
      <c r="G42" s="10">
        <v>99857.83</v>
      </c>
      <c r="H42" s="10" t="s">
        <v>160</v>
      </c>
      <c r="I42" s="10">
        <v>101928.47</v>
      </c>
      <c r="J42" s="10">
        <v>269209.13</v>
      </c>
    </row>
    <row r="43" spans="1:10" ht="12.75">
      <c r="A43" s="9" t="s">
        <v>39</v>
      </c>
      <c r="B43" s="10">
        <v>8570.48</v>
      </c>
      <c r="C43" s="10" t="s">
        <v>160</v>
      </c>
      <c r="D43" s="10" t="s">
        <v>160</v>
      </c>
      <c r="E43" s="10" t="s">
        <v>160</v>
      </c>
      <c r="F43" s="10">
        <v>18575.58</v>
      </c>
      <c r="G43" s="10">
        <v>27146.06</v>
      </c>
      <c r="H43" s="10" t="s">
        <v>160</v>
      </c>
      <c r="I43" s="10">
        <v>55795.02</v>
      </c>
      <c r="J43" s="10">
        <v>128237.6</v>
      </c>
    </row>
    <row r="44" spans="1:10" ht="12.75">
      <c r="A44" s="9" t="s">
        <v>40</v>
      </c>
      <c r="B44" s="10">
        <v>88229.6</v>
      </c>
      <c r="C44" s="10" t="s">
        <v>160</v>
      </c>
      <c r="D44" s="10">
        <v>7834.23</v>
      </c>
      <c r="E44" s="10" t="s">
        <v>160</v>
      </c>
      <c r="F44" s="10">
        <v>7408.87</v>
      </c>
      <c r="G44" s="10">
        <v>103472.7</v>
      </c>
      <c r="H44" s="10" t="s">
        <v>160</v>
      </c>
      <c r="I44" s="10">
        <v>193515.04</v>
      </c>
      <c r="J44" s="10">
        <v>330888.17</v>
      </c>
    </row>
    <row r="45" spans="1:10" ht="12.75">
      <c r="A45" s="9" t="s">
        <v>41</v>
      </c>
      <c r="B45" s="10">
        <v>24317.07</v>
      </c>
      <c r="C45" s="10" t="s">
        <v>160</v>
      </c>
      <c r="D45" s="10" t="s">
        <v>160</v>
      </c>
      <c r="E45" s="10" t="s">
        <v>160</v>
      </c>
      <c r="F45" s="10">
        <v>7371.77</v>
      </c>
      <c r="G45" s="10">
        <v>31688.84</v>
      </c>
      <c r="H45" s="10" t="s">
        <v>160</v>
      </c>
      <c r="I45" s="10">
        <v>24746.02</v>
      </c>
      <c r="J45" s="10">
        <v>195983.58</v>
      </c>
    </row>
    <row r="46" spans="1:10" ht="12.75">
      <c r="A46" s="9" t="s">
        <v>42</v>
      </c>
      <c r="B46" s="10">
        <v>106733.33</v>
      </c>
      <c r="C46" s="10" t="s">
        <v>160</v>
      </c>
      <c r="D46" s="10" t="s">
        <v>160</v>
      </c>
      <c r="E46" s="10" t="s">
        <v>160</v>
      </c>
      <c r="F46" s="10" t="s">
        <v>160</v>
      </c>
      <c r="G46" s="10">
        <v>106733.33</v>
      </c>
      <c r="H46" s="10">
        <v>62583.64</v>
      </c>
      <c r="I46" s="10">
        <v>29854.38</v>
      </c>
      <c r="J46" s="10">
        <v>353581.56</v>
      </c>
    </row>
    <row r="47" spans="1:10" ht="12.75">
      <c r="A47" s="9" t="s">
        <v>43</v>
      </c>
      <c r="B47" s="10">
        <v>21767.86</v>
      </c>
      <c r="C47" s="10" t="s">
        <v>160</v>
      </c>
      <c r="D47" s="10" t="s">
        <v>160</v>
      </c>
      <c r="E47" s="10" t="s">
        <v>160</v>
      </c>
      <c r="F47" s="10" t="s">
        <v>160</v>
      </c>
      <c r="G47" s="10">
        <v>21767.86</v>
      </c>
      <c r="H47" s="10" t="s">
        <v>160</v>
      </c>
      <c r="I47" s="10">
        <v>7753.65</v>
      </c>
      <c r="J47" s="10">
        <v>111599.65</v>
      </c>
    </row>
    <row r="48" spans="1:10" ht="12.75">
      <c r="A48" s="9" t="s">
        <v>44</v>
      </c>
      <c r="B48" s="10">
        <v>62960.92</v>
      </c>
      <c r="C48" s="10" t="s">
        <v>160</v>
      </c>
      <c r="D48" s="10" t="s">
        <v>160</v>
      </c>
      <c r="E48" s="10" t="s">
        <v>160</v>
      </c>
      <c r="F48" s="10">
        <v>7894.39</v>
      </c>
      <c r="G48" s="10">
        <v>70855.31</v>
      </c>
      <c r="H48" s="10" t="s">
        <v>160</v>
      </c>
      <c r="I48" s="10">
        <v>55846.12</v>
      </c>
      <c r="J48" s="10">
        <v>177295.3</v>
      </c>
    </row>
    <row r="49" spans="1:10" ht="12.75">
      <c r="A49" s="11" t="s">
        <v>45</v>
      </c>
      <c r="B49" s="12">
        <v>565649.56</v>
      </c>
      <c r="C49" s="12">
        <v>47513.21</v>
      </c>
      <c r="D49" s="12">
        <v>17126.02</v>
      </c>
      <c r="E49" s="12" t="s">
        <v>160</v>
      </c>
      <c r="F49" s="12">
        <v>61447.22</v>
      </c>
      <c r="G49" s="12">
        <v>691736.01</v>
      </c>
      <c r="H49" s="12">
        <v>78105.03</v>
      </c>
      <c r="I49" s="12">
        <v>533730.97</v>
      </c>
      <c r="J49" s="12">
        <v>2119139.18</v>
      </c>
    </row>
    <row r="50" spans="1:10" ht="12.75">
      <c r="A50" s="9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1" t="s">
        <v>46</v>
      </c>
      <c r="B51" s="12">
        <v>78981.45</v>
      </c>
      <c r="C51" s="12" t="s">
        <v>160</v>
      </c>
      <c r="D51" s="12" t="s">
        <v>160</v>
      </c>
      <c r="E51" s="12" t="s">
        <v>160</v>
      </c>
      <c r="F51" s="12">
        <v>7348.47</v>
      </c>
      <c r="G51" s="12">
        <v>86329.92</v>
      </c>
      <c r="H51" s="12" t="s">
        <v>160</v>
      </c>
      <c r="I51" s="12">
        <v>41200.29</v>
      </c>
      <c r="J51" s="12">
        <v>195465.17</v>
      </c>
    </row>
    <row r="52" spans="1:10" ht="12.75">
      <c r="A52" s="9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9" t="s">
        <v>47</v>
      </c>
      <c r="B53" s="10" t="s">
        <v>160</v>
      </c>
      <c r="C53" s="10" t="s">
        <v>160</v>
      </c>
      <c r="D53" s="10" t="s">
        <v>160</v>
      </c>
      <c r="E53" s="10" t="s">
        <v>160</v>
      </c>
      <c r="F53" s="10" t="s">
        <v>160</v>
      </c>
      <c r="G53" s="10" t="s">
        <v>160</v>
      </c>
      <c r="H53" s="10">
        <v>16628.02</v>
      </c>
      <c r="I53" s="10">
        <v>133527.32</v>
      </c>
      <c r="J53" s="10">
        <v>345238.64</v>
      </c>
    </row>
    <row r="54" spans="1:10" ht="12.75">
      <c r="A54" s="9" t="s">
        <v>48</v>
      </c>
      <c r="B54" s="10">
        <v>40654.3</v>
      </c>
      <c r="C54" s="10" t="s">
        <v>160</v>
      </c>
      <c r="D54" s="10" t="s">
        <v>160</v>
      </c>
      <c r="E54" s="10" t="s">
        <v>160</v>
      </c>
      <c r="F54" s="10" t="s">
        <v>160</v>
      </c>
      <c r="G54" s="10">
        <v>40654.3</v>
      </c>
      <c r="H54" s="10">
        <v>13324.15</v>
      </c>
      <c r="I54" s="10">
        <v>235580.72</v>
      </c>
      <c r="J54" s="10">
        <v>338817.43</v>
      </c>
    </row>
    <row r="55" spans="1:10" ht="12.75">
      <c r="A55" s="9" t="s">
        <v>49</v>
      </c>
      <c r="B55" s="10">
        <v>28074.39</v>
      </c>
      <c r="C55" s="10" t="s">
        <v>160</v>
      </c>
      <c r="D55" s="10" t="s">
        <v>160</v>
      </c>
      <c r="E55" s="10" t="s">
        <v>160</v>
      </c>
      <c r="F55" s="10" t="s">
        <v>160</v>
      </c>
      <c r="G55" s="10">
        <v>28074.39</v>
      </c>
      <c r="H55" s="10">
        <v>79792.7</v>
      </c>
      <c r="I55" s="10">
        <v>114520.41</v>
      </c>
      <c r="J55" s="10">
        <v>564190.3</v>
      </c>
    </row>
    <row r="56" spans="1:10" ht="12.75">
      <c r="A56" s="9" t="s">
        <v>50</v>
      </c>
      <c r="B56" s="10">
        <v>79672.89</v>
      </c>
      <c r="C56" s="10" t="s">
        <v>160</v>
      </c>
      <c r="D56" s="10" t="s">
        <v>160</v>
      </c>
      <c r="E56" s="10" t="s">
        <v>160</v>
      </c>
      <c r="F56" s="10">
        <v>1797.15</v>
      </c>
      <c r="G56" s="10">
        <v>81470.04</v>
      </c>
      <c r="H56" s="10" t="s">
        <v>160</v>
      </c>
      <c r="I56" s="10">
        <v>137099.86</v>
      </c>
      <c r="J56" s="10">
        <v>431359.65</v>
      </c>
    </row>
    <row r="57" spans="1:10" ht="12.75">
      <c r="A57" s="9" t="s">
        <v>51</v>
      </c>
      <c r="B57" s="10">
        <v>20905.74</v>
      </c>
      <c r="C57" s="10" t="s">
        <v>160</v>
      </c>
      <c r="D57" s="10" t="s">
        <v>160</v>
      </c>
      <c r="E57" s="10" t="s">
        <v>160</v>
      </c>
      <c r="F57" s="10">
        <v>5014.05</v>
      </c>
      <c r="G57" s="10">
        <v>25919.79</v>
      </c>
      <c r="H57" s="10" t="s">
        <v>160</v>
      </c>
      <c r="I57" s="10">
        <v>117823.77</v>
      </c>
      <c r="J57" s="10">
        <v>171614.72</v>
      </c>
    </row>
    <row r="58" spans="1:10" ht="12.75">
      <c r="A58" s="11" t="s">
        <v>52</v>
      </c>
      <c r="B58" s="12">
        <v>169307.32</v>
      </c>
      <c r="C58" s="12" t="s">
        <v>160</v>
      </c>
      <c r="D58" s="12" t="s">
        <v>160</v>
      </c>
      <c r="E58" s="12" t="s">
        <v>160</v>
      </c>
      <c r="F58" s="12">
        <v>6811.2</v>
      </c>
      <c r="G58" s="12">
        <v>176118.52</v>
      </c>
      <c r="H58" s="12">
        <v>109744.87</v>
      </c>
      <c r="I58" s="12">
        <v>738552.08</v>
      </c>
      <c r="J58" s="12">
        <v>1851220.74</v>
      </c>
    </row>
    <row r="59" spans="1:10" ht="12.75">
      <c r="A59" s="9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9" t="s">
        <v>53</v>
      </c>
      <c r="B60" s="10" t="s">
        <v>160</v>
      </c>
      <c r="C60" s="10" t="s">
        <v>160</v>
      </c>
      <c r="D60" s="10" t="s">
        <v>160</v>
      </c>
      <c r="E60" s="10" t="s">
        <v>160</v>
      </c>
      <c r="F60" s="10" t="s">
        <v>160</v>
      </c>
      <c r="G60" s="10" t="s">
        <v>160</v>
      </c>
      <c r="H60" s="10">
        <v>9317.04</v>
      </c>
      <c r="I60" s="10">
        <v>29715.98</v>
      </c>
      <c r="J60" s="10">
        <v>88406.95</v>
      </c>
    </row>
    <row r="61" spans="1:10" ht="12.75">
      <c r="A61" s="9" t="s">
        <v>54</v>
      </c>
      <c r="B61" s="10">
        <v>34551.61</v>
      </c>
      <c r="C61" s="10" t="s">
        <v>160</v>
      </c>
      <c r="D61" s="10" t="s">
        <v>160</v>
      </c>
      <c r="E61" s="10" t="s">
        <v>160</v>
      </c>
      <c r="F61" s="10" t="s">
        <v>160</v>
      </c>
      <c r="G61" s="10">
        <v>34551.61</v>
      </c>
      <c r="H61" s="10" t="s">
        <v>160</v>
      </c>
      <c r="I61" s="10">
        <v>79487.89</v>
      </c>
      <c r="J61" s="10">
        <v>197990.54</v>
      </c>
    </row>
    <row r="62" spans="1:10" ht="12.75">
      <c r="A62" s="9" t="s">
        <v>55</v>
      </c>
      <c r="B62" s="10" t="s">
        <v>160</v>
      </c>
      <c r="C62" s="10" t="s">
        <v>160</v>
      </c>
      <c r="D62" s="10" t="s">
        <v>160</v>
      </c>
      <c r="E62" s="10" t="s">
        <v>160</v>
      </c>
      <c r="F62" s="10" t="s">
        <v>160</v>
      </c>
      <c r="G62" s="10" t="s">
        <v>160</v>
      </c>
      <c r="H62" s="10" t="s">
        <v>160</v>
      </c>
      <c r="I62" s="10">
        <v>115013.21</v>
      </c>
      <c r="J62" s="10">
        <v>341882.18</v>
      </c>
    </row>
    <row r="63" spans="1:10" ht="12.75">
      <c r="A63" s="11" t="s">
        <v>56</v>
      </c>
      <c r="B63" s="12">
        <v>34551.61</v>
      </c>
      <c r="C63" s="12" t="s">
        <v>160</v>
      </c>
      <c r="D63" s="12" t="s">
        <v>160</v>
      </c>
      <c r="E63" s="12" t="s">
        <v>160</v>
      </c>
      <c r="F63" s="12" t="s">
        <v>160</v>
      </c>
      <c r="G63" s="12">
        <v>34551.61</v>
      </c>
      <c r="H63" s="12">
        <v>9317.04</v>
      </c>
      <c r="I63" s="12">
        <v>224217.08</v>
      </c>
      <c r="J63" s="12">
        <v>628279.67</v>
      </c>
    </row>
    <row r="64" spans="1:10" ht="12.75">
      <c r="A64" s="9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1" t="s">
        <v>57</v>
      </c>
      <c r="B65" s="12">
        <v>5286</v>
      </c>
      <c r="C65" s="12" t="s">
        <v>160</v>
      </c>
      <c r="D65" s="12" t="s">
        <v>160</v>
      </c>
      <c r="E65" s="12" t="s">
        <v>160</v>
      </c>
      <c r="F65" s="12" t="s">
        <v>160</v>
      </c>
      <c r="G65" s="12">
        <v>5286</v>
      </c>
      <c r="H65" s="12" t="s">
        <v>160</v>
      </c>
      <c r="I65" s="12">
        <v>80164.24</v>
      </c>
      <c r="J65" s="12">
        <v>269278.18</v>
      </c>
    </row>
    <row r="66" spans="1:10" ht="12.75">
      <c r="A66" s="9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9" t="s">
        <v>58</v>
      </c>
      <c r="B67" s="10">
        <v>147770.89</v>
      </c>
      <c r="C67" s="10" t="s">
        <v>160</v>
      </c>
      <c r="D67" s="10" t="s">
        <v>160</v>
      </c>
      <c r="E67" s="10">
        <v>52504.14</v>
      </c>
      <c r="F67" s="10" t="s">
        <v>160</v>
      </c>
      <c r="G67" s="10">
        <v>200275.03</v>
      </c>
      <c r="H67" s="10">
        <v>13325.25</v>
      </c>
      <c r="I67" s="10">
        <v>466079.49</v>
      </c>
      <c r="J67" s="10">
        <v>701301.88</v>
      </c>
    </row>
    <row r="68" spans="1:10" ht="12.75">
      <c r="A68" s="9" t="s">
        <v>59</v>
      </c>
      <c r="B68" s="10">
        <v>375428.66</v>
      </c>
      <c r="C68" s="10" t="s">
        <v>160</v>
      </c>
      <c r="D68" s="10">
        <v>8838.64</v>
      </c>
      <c r="E68" s="10">
        <v>25573.72</v>
      </c>
      <c r="F68" s="10" t="s">
        <v>160</v>
      </c>
      <c r="G68" s="10">
        <v>409841.02</v>
      </c>
      <c r="H68" s="10" t="s">
        <v>160</v>
      </c>
      <c r="I68" s="10">
        <v>251356.96</v>
      </c>
      <c r="J68" s="10">
        <v>756288.88</v>
      </c>
    </row>
    <row r="69" spans="1:10" ht="12.75">
      <c r="A69" s="11" t="s">
        <v>60</v>
      </c>
      <c r="B69" s="12">
        <v>523199.55</v>
      </c>
      <c r="C69" s="12" t="s">
        <v>160</v>
      </c>
      <c r="D69" s="12">
        <v>8838.64</v>
      </c>
      <c r="E69" s="12">
        <v>78077.86</v>
      </c>
      <c r="F69" s="12" t="s">
        <v>160</v>
      </c>
      <c r="G69" s="12">
        <v>610116.05</v>
      </c>
      <c r="H69" s="12">
        <v>13325.25</v>
      </c>
      <c r="I69" s="12">
        <v>717436.45</v>
      </c>
      <c r="J69" s="12">
        <v>1457590.76</v>
      </c>
    </row>
    <row r="70" spans="1:10" ht="12.75">
      <c r="A70" s="9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9" t="s">
        <v>61</v>
      </c>
      <c r="B71" s="10">
        <v>20790.58</v>
      </c>
      <c r="C71" s="10" t="s">
        <v>160</v>
      </c>
      <c r="D71" s="10" t="s">
        <v>160</v>
      </c>
      <c r="E71" s="10" t="s">
        <v>160</v>
      </c>
      <c r="F71" s="10" t="s">
        <v>160</v>
      </c>
      <c r="G71" s="10">
        <v>20790.58</v>
      </c>
      <c r="H71" s="10">
        <v>3485.91</v>
      </c>
      <c r="I71" s="10">
        <v>11008.28</v>
      </c>
      <c r="J71" s="10">
        <v>101849.02</v>
      </c>
    </row>
    <row r="72" spans="1:10" ht="12.75">
      <c r="A72" s="9" t="s">
        <v>62</v>
      </c>
      <c r="B72" s="10">
        <v>54053.48</v>
      </c>
      <c r="C72" s="10" t="s">
        <v>160</v>
      </c>
      <c r="D72" s="10" t="s">
        <v>160</v>
      </c>
      <c r="E72" s="10">
        <v>2323.55</v>
      </c>
      <c r="F72" s="10">
        <v>56700.37</v>
      </c>
      <c r="G72" s="10">
        <v>113077.4</v>
      </c>
      <c r="H72" s="10" t="s">
        <v>160</v>
      </c>
      <c r="I72" s="10">
        <v>44100.48</v>
      </c>
      <c r="J72" s="10">
        <v>167674.74</v>
      </c>
    </row>
    <row r="73" spans="1:10" ht="12.75">
      <c r="A73" s="9" t="s">
        <v>63</v>
      </c>
      <c r="B73" s="10">
        <v>176487.41</v>
      </c>
      <c r="C73" s="10" t="s">
        <v>160</v>
      </c>
      <c r="D73" s="10" t="s">
        <v>160</v>
      </c>
      <c r="E73" s="10" t="s">
        <v>160</v>
      </c>
      <c r="F73" s="10" t="s">
        <v>160</v>
      </c>
      <c r="G73" s="10">
        <v>176487.41</v>
      </c>
      <c r="H73" s="10" t="s">
        <v>160</v>
      </c>
      <c r="I73" s="10">
        <v>127625.69</v>
      </c>
      <c r="J73" s="10">
        <v>371633.93</v>
      </c>
    </row>
    <row r="74" spans="1:10" ht="12.75">
      <c r="A74" s="9" t="s">
        <v>64</v>
      </c>
      <c r="B74" s="10">
        <v>40183.82</v>
      </c>
      <c r="C74" s="10" t="s">
        <v>160</v>
      </c>
      <c r="D74" s="10" t="s">
        <v>160</v>
      </c>
      <c r="E74" s="10" t="s">
        <v>160</v>
      </c>
      <c r="F74" s="10">
        <v>6314.08</v>
      </c>
      <c r="G74" s="10">
        <v>46497.9</v>
      </c>
      <c r="H74" s="10">
        <v>29940.6</v>
      </c>
      <c r="I74" s="10">
        <v>34886.92</v>
      </c>
      <c r="J74" s="10">
        <v>221723.71</v>
      </c>
    </row>
    <row r="75" spans="1:10" ht="12.75">
      <c r="A75" s="9" t="s">
        <v>65</v>
      </c>
      <c r="B75" s="10">
        <v>166913.02</v>
      </c>
      <c r="C75" s="10" t="s">
        <v>160</v>
      </c>
      <c r="D75" s="10">
        <v>6933.34</v>
      </c>
      <c r="E75" s="10">
        <v>190952.04</v>
      </c>
      <c r="F75" s="10" t="s">
        <v>160</v>
      </c>
      <c r="G75" s="10">
        <v>364798.4</v>
      </c>
      <c r="H75" s="10">
        <v>19651.28</v>
      </c>
      <c r="I75" s="10">
        <v>67114.28</v>
      </c>
      <c r="J75" s="10">
        <v>539922.4</v>
      </c>
    </row>
    <row r="76" spans="1:10" ht="12.75">
      <c r="A76" s="9" t="s">
        <v>66</v>
      </c>
      <c r="B76" s="10">
        <v>33150.26</v>
      </c>
      <c r="C76" s="10" t="s">
        <v>160</v>
      </c>
      <c r="D76" s="10" t="s">
        <v>160</v>
      </c>
      <c r="E76" s="10" t="s">
        <v>160</v>
      </c>
      <c r="F76" s="10" t="s">
        <v>160</v>
      </c>
      <c r="G76" s="10">
        <v>33150.26</v>
      </c>
      <c r="H76" s="10" t="s">
        <v>160</v>
      </c>
      <c r="I76" s="10">
        <v>66978.16</v>
      </c>
      <c r="J76" s="10">
        <v>311127.42</v>
      </c>
    </row>
    <row r="77" spans="1:10" ht="12.75">
      <c r="A77" s="9" t="s">
        <v>67</v>
      </c>
      <c r="B77" s="10">
        <v>32105.12</v>
      </c>
      <c r="C77" s="10" t="s">
        <v>160</v>
      </c>
      <c r="D77" s="10" t="s">
        <v>160</v>
      </c>
      <c r="E77" s="10" t="s">
        <v>160</v>
      </c>
      <c r="F77" s="10">
        <v>2868.36</v>
      </c>
      <c r="G77" s="10">
        <v>34973.48</v>
      </c>
      <c r="H77" s="10">
        <v>14513.6</v>
      </c>
      <c r="I77" s="10">
        <v>21972.54</v>
      </c>
      <c r="J77" s="10">
        <v>115728.08</v>
      </c>
    </row>
    <row r="78" spans="1:10" ht="12.75">
      <c r="A78" s="9" t="s">
        <v>68</v>
      </c>
      <c r="B78" s="10">
        <v>131862.2</v>
      </c>
      <c r="C78" s="10" t="s">
        <v>160</v>
      </c>
      <c r="D78" s="10" t="s">
        <v>160</v>
      </c>
      <c r="E78" s="10">
        <v>22634.96</v>
      </c>
      <c r="F78" s="10">
        <v>20625.25</v>
      </c>
      <c r="G78" s="10">
        <v>175122.41</v>
      </c>
      <c r="H78" s="10" t="s">
        <v>160</v>
      </c>
      <c r="I78" s="10">
        <v>81744.98</v>
      </c>
      <c r="J78" s="10">
        <v>276591.71</v>
      </c>
    </row>
    <row r="79" spans="1:10" ht="12.75">
      <c r="A79" s="11" t="s">
        <v>69</v>
      </c>
      <c r="B79" s="12">
        <v>655545.89</v>
      </c>
      <c r="C79" s="12" t="s">
        <v>160</v>
      </c>
      <c r="D79" s="12">
        <v>6933.34</v>
      </c>
      <c r="E79" s="12">
        <v>215910.55</v>
      </c>
      <c r="F79" s="12">
        <v>86508.06</v>
      </c>
      <c r="G79" s="12">
        <v>964897.84</v>
      </c>
      <c r="H79" s="12">
        <v>67591.39</v>
      </c>
      <c r="I79" s="12">
        <v>455432.33</v>
      </c>
      <c r="J79" s="12">
        <v>2106252.01</v>
      </c>
    </row>
    <row r="80" spans="1:10" ht="12.75">
      <c r="A80" s="9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9" t="s">
        <v>70</v>
      </c>
      <c r="B81" s="10" t="s">
        <v>160</v>
      </c>
      <c r="C81" s="10" t="s">
        <v>160</v>
      </c>
      <c r="D81" s="10" t="s">
        <v>160</v>
      </c>
      <c r="E81" s="10" t="s">
        <v>160</v>
      </c>
      <c r="F81" s="10" t="s">
        <v>160</v>
      </c>
      <c r="G81" s="10" t="s">
        <v>160</v>
      </c>
      <c r="H81" s="10">
        <v>1845</v>
      </c>
      <c r="I81" s="10">
        <v>1899</v>
      </c>
      <c r="J81" s="10">
        <v>17577.55</v>
      </c>
    </row>
    <row r="82" spans="1:10" ht="12.75">
      <c r="A82" s="9" t="s">
        <v>71</v>
      </c>
      <c r="B82" s="10" t="s">
        <v>160</v>
      </c>
      <c r="C82" s="10" t="s">
        <v>160</v>
      </c>
      <c r="D82" s="10" t="s">
        <v>160</v>
      </c>
      <c r="E82" s="10" t="s">
        <v>160</v>
      </c>
      <c r="F82" s="10">
        <v>16318.52</v>
      </c>
      <c r="G82" s="10">
        <v>16318.52</v>
      </c>
      <c r="H82" s="10" t="s">
        <v>160</v>
      </c>
      <c r="I82" s="10">
        <v>7526.03</v>
      </c>
      <c r="J82" s="10">
        <v>87336.05</v>
      </c>
    </row>
    <row r="83" spans="1:10" ht="12.75">
      <c r="A83" s="11" t="s">
        <v>72</v>
      </c>
      <c r="B83" s="12" t="s">
        <v>160</v>
      </c>
      <c r="C83" s="12" t="s">
        <v>160</v>
      </c>
      <c r="D83" s="12" t="s">
        <v>160</v>
      </c>
      <c r="E83" s="12" t="s">
        <v>160</v>
      </c>
      <c r="F83" s="12">
        <v>16318.52</v>
      </c>
      <c r="G83" s="12">
        <v>16318.52</v>
      </c>
      <c r="H83" s="12">
        <v>1845</v>
      </c>
      <c r="I83" s="12">
        <v>9425.03</v>
      </c>
      <c r="J83" s="12">
        <v>104913.6</v>
      </c>
    </row>
    <row r="84" spans="1:10" ht="12.75">
      <c r="A84" s="9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3.5" thickBot="1">
      <c r="A85" s="13" t="s">
        <v>73</v>
      </c>
      <c r="B85" s="43">
        <v>2705393.99</v>
      </c>
      <c r="C85" s="43">
        <v>389654.26</v>
      </c>
      <c r="D85" s="43">
        <v>101901.87</v>
      </c>
      <c r="E85" s="43">
        <v>406616.64</v>
      </c>
      <c r="F85" s="43">
        <v>448881.41</v>
      </c>
      <c r="G85" s="43">
        <v>4052448.17</v>
      </c>
      <c r="H85" s="43">
        <v>1017997.37</v>
      </c>
      <c r="I85" s="43">
        <v>3330466.61</v>
      </c>
      <c r="J85" s="42">
        <v>13904658.41</v>
      </c>
    </row>
    <row r="86" spans="1:10" ht="12.75">
      <c r="A86" s="9" t="s">
        <v>170</v>
      </c>
      <c r="B86" s="9"/>
      <c r="C86" s="9"/>
      <c r="D86" s="9"/>
      <c r="E86" s="9"/>
      <c r="F86" s="9"/>
      <c r="G86" s="26"/>
      <c r="H86" s="9"/>
      <c r="I86" s="9"/>
      <c r="J86" s="9"/>
    </row>
    <row r="87" spans="1:10" ht="12.75">
      <c r="A87" s="9" t="s">
        <v>158</v>
      </c>
      <c r="B87" s="9"/>
      <c r="C87" s="9"/>
      <c r="D87" s="9"/>
      <c r="E87" s="9"/>
      <c r="F87" s="9"/>
      <c r="G87" s="9"/>
      <c r="H87" s="9"/>
      <c r="I87" s="9"/>
      <c r="J87" s="26"/>
    </row>
  </sheetData>
  <mergeCells count="3">
    <mergeCell ref="A1:J1"/>
    <mergeCell ref="A3:J3"/>
    <mergeCell ref="B5:G5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N86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41.28125" style="16" customWidth="1"/>
    <col min="2" max="5" width="21.00390625" style="16" customWidth="1"/>
    <col min="6" max="16384" width="11.421875" style="1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14"/>
      <c r="G1" s="14"/>
      <c r="H1" s="14"/>
      <c r="I1" s="14"/>
      <c r="J1" s="14"/>
    </row>
    <row r="3" spans="1:6" ht="15">
      <c r="A3" s="242" t="s">
        <v>390</v>
      </c>
      <c r="B3" s="243"/>
      <c r="C3" s="243"/>
      <c r="D3" s="243"/>
      <c r="E3" s="243"/>
      <c r="F3" s="17"/>
    </row>
    <row r="4" spans="1:6" ht="14.25">
      <c r="A4" s="20"/>
      <c r="B4" s="20"/>
      <c r="C4" s="20"/>
      <c r="D4" s="20"/>
      <c r="E4" s="20"/>
      <c r="F4" s="17"/>
    </row>
    <row r="5" spans="1:5" ht="12.75">
      <c r="A5" s="185" t="s">
        <v>1</v>
      </c>
      <c r="B5" s="2" t="s">
        <v>171</v>
      </c>
      <c r="C5" s="2" t="s">
        <v>171</v>
      </c>
      <c r="D5" s="2" t="s">
        <v>171</v>
      </c>
      <c r="E5" s="2" t="s">
        <v>172</v>
      </c>
    </row>
    <row r="6" spans="1:5" ht="12.75">
      <c r="A6" s="3" t="s">
        <v>5</v>
      </c>
      <c r="B6" s="4" t="s">
        <v>173</v>
      </c>
      <c r="C6" s="4" t="s">
        <v>173</v>
      </c>
      <c r="D6" s="4" t="s">
        <v>174</v>
      </c>
      <c r="E6" s="4" t="s">
        <v>175</v>
      </c>
    </row>
    <row r="7" spans="1:5" ht="15" thickBot="1">
      <c r="A7" s="63"/>
      <c r="B7" s="76" t="s">
        <v>176</v>
      </c>
      <c r="C7" s="76" t="s">
        <v>177</v>
      </c>
      <c r="D7" s="76" t="s">
        <v>178</v>
      </c>
      <c r="E7" s="76" t="s">
        <v>178</v>
      </c>
    </row>
    <row r="8" spans="1:5" ht="12.75">
      <c r="A8" s="7" t="s">
        <v>12</v>
      </c>
      <c r="B8" s="49">
        <v>96.2253633</v>
      </c>
      <c r="C8" s="50">
        <v>71.4921215</v>
      </c>
      <c r="D8" s="50">
        <v>1.7840492</v>
      </c>
      <c r="E8" s="50">
        <v>10.1080045</v>
      </c>
    </row>
    <row r="9" spans="1:5" ht="12.75">
      <c r="A9" s="9" t="s">
        <v>13</v>
      </c>
      <c r="B9" s="51">
        <v>80.291251</v>
      </c>
      <c r="C9" s="52">
        <v>60.665307</v>
      </c>
      <c r="D9" s="52">
        <v>4.5849505</v>
      </c>
      <c r="E9" s="52">
        <v>6.6973441</v>
      </c>
    </row>
    <row r="10" spans="1:5" ht="12.75">
      <c r="A10" s="9" t="s">
        <v>14</v>
      </c>
      <c r="B10" s="51">
        <v>66.1327809</v>
      </c>
      <c r="C10" s="52">
        <v>47.289958</v>
      </c>
      <c r="D10" s="52">
        <v>4.8492192</v>
      </c>
      <c r="E10" s="52">
        <v>4.4385224</v>
      </c>
    </row>
    <row r="11" spans="1:5" ht="12.75">
      <c r="A11" s="9" t="s">
        <v>15</v>
      </c>
      <c r="B11" s="51">
        <v>108.4624232</v>
      </c>
      <c r="C11" s="52">
        <v>80.8038729</v>
      </c>
      <c r="D11" s="52">
        <v>4.0810721</v>
      </c>
      <c r="E11" s="52">
        <v>10.087338</v>
      </c>
    </row>
    <row r="12" spans="1:5" ht="12.75">
      <c r="A12" s="11" t="s">
        <v>16</v>
      </c>
      <c r="B12" s="53">
        <v>86.47353409118395</v>
      </c>
      <c r="C12" s="54">
        <v>64.28205036026591</v>
      </c>
      <c r="D12" s="54">
        <v>3.648163691054232</v>
      </c>
      <c r="E12" s="54">
        <v>7.827636592498878</v>
      </c>
    </row>
    <row r="13" spans="1:5" ht="12.75">
      <c r="A13" s="9"/>
      <c r="B13" s="55"/>
      <c r="C13" s="56"/>
      <c r="D13" s="56"/>
      <c r="E13" s="56"/>
    </row>
    <row r="14" spans="1:5" ht="12.75">
      <c r="A14" s="11" t="s">
        <v>17</v>
      </c>
      <c r="B14" s="53">
        <v>88.4940415</v>
      </c>
      <c r="C14" s="53">
        <v>73.1831798</v>
      </c>
      <c r="D14" s="53">
        <v>8.3743299</v>
      </c>
      <c r="E14" s="54">
        <v>5.8146512</v>
      </c>
    </row>
    <row r="15" spans="1:5" ht="12.75">
      <c r="A15" s="9"/>
      <c r="B15" s="55"/>
      <c r="C15" s="55"/>
      <c r="D15" s="55"/>
      <c r="E15" s="56"/>
    </row>
    <row r="16" spans="1:5" ht="12.75">
      <c r="A16" s="11" t="s">
        <v>18</v>
      </c>
      <c r="B16" s="53">
        <v>116.6422922</v>
      </c>
      <c r="C16" s="53">
        <v>97.8454853</v>
      </c>
      <c r="D16" s="53">
        <v>11.2172278</v>
      </c>
      <c r="E16" s="54">
        <v>7.1781739</v>
      </c>
    </row>
    <row r="17" spans="1:5" ht="12.75">
      <c r="A17" s="9"/>
      <c r="B17" s="55"/>
      <c r="C17" s="55"/>
      <c r="D17" s="55"/>
      <c r="E17" s="56"/>
    </row>
    <row r="18" spans="1:5" ht="12.75">
      <c r="A18" s="9" t="s">
        <v>19</v>
      </c>
      <c r="B18" s="51">
        <v>121.753</v>
      </c>
      <c r="C18" s="51">
        <v>104.247</v>
      </c>
      <c r="D18" s="51">
        <v>10.211</v>
      </c>
      <c r="E18" s="52">
        <v>4.241</v>
      </c>
    </row>
    <row r="19" spans="1:5" ht="12.75">
      <c r="A19" s="9" t="s">
        <v>21</v>
      </c>
      <c r="B19" s="51">
        <v>81.877</v>
      </c>
      <c r="C19" s="51">
        <v>67.6210576</v>
      </c>
      <c r="D19" s="51">
        <v>8.1</v>
      </c>
      <c r="E19" s="52">
        <v>3.669</v>
      </c>
    </row>
    <row r="20" spans="1:5" ht="12.75">
      <c r="A20" s="9" t="s">
        <v>22</v>
      </c>
      <c r="B20" s="51">
        <v>124.623</v>
      </c>
      <c r="C20" s="51">
        <v>104.049</v>
      </c>
      <c r="D20" s="51">
        <v>8.303</v>
      </c>
      <c r="E20" s="52">
        <v>6.729</v>
      </c>
    </row>
    <row r="21" spans="1:5" ht="12.75">
      <c r="A21" s="11" t="s">
        <v>23</v>
      </c>
      <c r="B21" s="53">
        <v>117.759</v>
      </c>
      <c r="C21" s="53">
        <v>94.979</v>
      </c>
      <c r="D21" s="53">
        <v>6.784</v>
      </c>
      <c r="E21" s="54">
        <v>9.172</v>
      </c>
    </row>
    <row r="22" spans="1:5" ht="12.75">
      <c r="A22" s="9"/>
      <c r="B22" s="59"/>
      <c r="C22" s="59"/>
      <c r="D22" s="59"/>
      <c r="E22" s="5"/>
    </row>
    <row r="23" spans="1:5" ht="12.75">
      <c r="A23" s="11" t="s">
        <v>24</v>
      </c>
      <c r="B23" s="53">
        <v>109.37869178228064</v>
      </c>
      <c r="C23" s="53">
        <v>90.16031662786557</v>
      </c>
      <c r="D23" s="53">
        <v>7.816328949999131</v>
      </c>
      <c r="E23" s="54">
        <v>6.455536020706201</v>
      </c>
    </row>
    <row r="24" spans="1:5" ht="12.75">
      <c r="A24" s="9"/>
      <c r="B24" s="51"/>
      <c r="C24" s="51"/>
      <c r="D24" s="51"/>
      <c r="E24" s="52"/>
    </row>
    <row r="25" spans="1:5" ht="12.75">
      <c r="A25" s="11" t="s">
        <v>25</v>
      </c>
      <c r="B25" s="53">
        <v>74.233</v>
      </c>
      <c r="C25" s="53">
        <v>60.274</v>
      </c>
      <c r="D25" s="53">
        <v>4.813</v>
      </c>
      <c r="E25" s="54">
        <v>3.365</v>
      </c>
    </row>
    <row r="26" spans="1:5" ht="12.75">
      <c r="A26" s="9"/>
      <c r="B26" s="51"/>
      <c r="C26" s="52"/>
      <c r="D26" s="52"/>
      <c r="E26" s="52"/>
    </row>
    <row r="27" spans="1:5" ht="12.75">
      <c r="A27" s="9" t="s">
        <v>26</v>
      </c>
      <c r="B27" s="51">
        <v>49.2277</v>
      </c>
      <c r="C27" s="52">
        <v>38.8666</v>
      </c>
      <c r="D27" s="52">
        <v>4.3133</v>
      </c>
      <c r="E27" s="52">
        <v>1.8718</v>
      </c>
    </row>
    <row r="28" spans="1:5" ht="12.75">
      <c r="A28" s="9" t="s">
        <v>27</v>
      </c>
      <c r="B28" s="51">
        <v>36.4672</v>
      </c>
      <c r="C28" s="52">
        <v>27.1723</v>
      </c>
      <c r="D28" s="52">
        <v>2.9007</v>
      </c>
      <c r="E28" s="52">
        <v>1.2448</v>
      </c>
    </row>
    <row r="29" spans="1:5" ht="12.75">
      <c r="A29" s="9" t="s">
        <v>28</v>
      </c>
      <c r="B29" s="51">
        <v>19.8364</v>
      </c>
      <c r="C29" s="52">
        <v>14.6141</v>
      </c>
      <c r="D29" s="52">
        <v>2.1228</v>
      </c>
      <c r="E29" s="52">
        <v>0.8404</v>
      </c>
    </row>
    <row r="30" spans="1:5" ht="12.75">
      <c r="A30" s="11" t="s">
        <v>29</v>
      </c>
      <c r="B30" s="53">
        <v>37.639417243313545</v>
      </c>
      <c r="C30" s="54">
        <v>28.853900899596127</v>
      </c>
      <c r="D30" s="54">
        <v>3.271119328959488</v>
      </c>
      <c r="E30" s="54">
        <v>1.3958329271584402</v>
      </c>
    </row>
    <row r="31" spans="1:5" ht="12.75">
      <c r="A31" s="9"/>
      <c r="B31" s="51"/>
      <c r="C31" s="52"/>
      <c r="D31" s="52"/>
      <c r="E31" s="52"/>
    </row>
    <row r="32" spans="1:5" ht="12.75">
      <c r="A32" s="9" t="s">
        <v>30</v>
      </c>
      <c r="B32" s="51">
        <v>54.3409</v>
      </c>
      <c r="C32" s="52">
        <v>39.654</v>
      </c>
      <c r="D32" s="52">
        <v>5.389</v>
      </c>
      <c r="E32" s="52">
        <v>2.1018979</v>
      </c>
    </row>
    <row r="33" spans="1:5" ht="12.75">
      <c r="A33" s="9" t="s">
        <v>31</v>
      </c>
      <c r="B33" s="51">
        <v>69.6528</v>
      </c>
      <c r="C33" s="52">
        <v>51.3871</v>
      </c>
      <c r="D33" s="52">
        <v>4.954388</v>
      </c>
      <c r="E33" s="52">
        <v>3.3095</v>
      </c>
    </row>
    <row r="34" spans="1:5" ht="12.75">
      <c r="A34" s="9" t="s">
        <v>32</v>
      </c>
      <c r="B34" s="51">
        <v>63.15809</v>
      </c>
      <c r="C34" s="52">
        <v>49.03145</v>
      </c>
      <c r="D34" s="52">
        <v>3.0542</v>
      </c>
      <c r="E34" s="52">
        <v>2.2031035</v>
      </c>
    </row>
    <row r="35" spans="1:5" ht="12.75">
      <c r="A35" s="9" t="s">
        <v>33</v>
      </c>
      <c r="B35" s="51">
        <v>30.0808116</v>
      </c>
      <c r="C35" s="52">
        <v>21.7945</v>
      </c>
      <c r="D35" s="52">
        <v>2.4726</v>
      </c>
      <c r="E35" s="52">
        <v>1.029966</v>
      </c>
    </row>
    <row r="36" spans="1:5" ht="12.75">
      <c r="A36" s="11" t="s">
        <v>34</v>
      </c>
      <c r="B36" s="53">
        <v>57.414956756147234</v>
      </c>
      <c r="C36" s="54">
        <v>42.95734793956419</v>
      </c>
      <c r="D36" s="54">
        <v>4.1291176563912675</v>
      </c>
      <c r="E36" s="54">
        <v>2.2689526607485684</v>
      </c>
    </row>
    <row r="37" spans="1:5" ht="12.75">
      <c r="A37" s="9"/>
      <c r="B37" s="51"/>
      <c r="C37" s="52"/>
      <c r="D37" s="52"/>
      <c r="E37" s="52"/>
    </row>
    <row r="38" spans="1:5" ht="12.75">
      <c r="A38" s="11" t="s">
        <v>35</v>
      </c>
      <c r="B38" s="53">
        <v>44.5103412</v>
      </c>
      <c r="C38" s="54">
        <v>33.0208859</v>
      </c>
      <c r="D38" s="54">
        <v>4.143847</v>
      </c>
      <c r="E38" s="54">
        <v>1.2305753</v>
      </c>
    </row>
    <row r="39" spans="1:5" ht="12.75">
      <c r="A39" s="9"/>
      <c r="B39" s="51"/>
      <c r="C39" s="52"/>
      <c r="D39" s="52"/>
      <c r="E39" s="52"/>
    </row>
    <row r="40" spans="1:5" ht="12.75">
      <c r="A40" s="9" t="s">
        <v>36</v>
      </c>
      <c r="B40" s="51">
        <v>46.732</v>
      </c>
      <c r="C40" s="52">
        <v>33.519</v>
      </c>
      <c r="D40" s="52">
        <v>4.875</v>
      </c>
      <c r="E40" s="52">
        <v>2.0166</v>
      </c>
    </row>
    <row r="41" spans="1:5" ht="12.75">
      <c r="A41" s="9" t="s">
        <v>37</v>
      </c>
      <c r="B41" s="51">
        <v>49.0606</v>
      </c>
      <c r="C41" s="52">
        <v>36.9171</v>
      </c>
      <c r="D41" s="52">
        <v>4.2194</v>
      </c>
      <c r="E41" s="52">
        <v>1.6521</v>
      </c>
    </row>
    <row r="42" spans="1:5" ht="12.75">
      <c r="A42" s="9" t="s">
        <v>38</v>
      </c>
      <c r="B42" s="51">
        <v>34.8802</v>
      </c>
      <c r="C42" s="52">
        <v>26.4466</v>
      </c>
      <c r="D42" s="52">
        <v>3.7039</v>
      </c>
      <c r="E42" s="52">
        <v>2.32827</v>
      </c>
    </row>
    <row r="43" spans="1:5" ht="12.75">
      <c r="A43" s="9" t="s">
        <v>39</v>
      </c>
      <c r="B43" s="51">
        <v>34.64806</v>
      </c>
      <c r="C43" s="52">
        <v>25.224</v>
      </c>
      <c r="D43" s="52">
        <v>3.3962</v>
      </c>
      <c r="E43" s="52">
        <v>1.9643</v>
      </c>
    </row>
    <row r="44" spans="1:5" ht="12.75">
      <c r="A44" s="9" t="s">
        <v>40</v>
      </c>
      <c r="B44" s="51">
        <v>19.442</v>
      </c>
      <c r="C44" s="52">
        <v>14.1999</v>
      </c>
      <c r="D44" s="52">
        <v>5.467</v>
      </c>
      <c r="E44" s="52">
        <v>1.056</v>
      </c>
    </row>
    <row r="45" spans="1:5" ht="12.75">
      <c r="A45" s="9" t="s">
        <v>41</v>
      </c>
      <c r="B45" s="51">
        <v>68.00714</v>
      </c>
      <c r="C45" s="52">
        <v>50.91128</v>
      </c>
      <c r="D45" s="52">
        <v>4.0673</v>
      </c>
      <c r="E45" s="52">
        <v>2.443</v>
      </c>
    </row>
    <row r="46" spans="1:5" ht="12.75">
      <c r="A46" s="9" t="s">
        <v>42</v>
      </c>
      <c r="B46" s="51">
        <v>52.4498</v>
      </c>
      <c r="C46" s="52">
        <v>38.46586</v>
      </c>
      <c r="D46" s="52">
        <v>3.8575</v>
      </c>
      <c r="E46" s="52">
        <v>1.735</v>
      </c>
    </row>
    <row r="47" spans="1:5" ht="12.75">
      <c r="A47" s="9" t="s">
        <v>43</v>
      </c>
      <c r="B47" s="51">
        <v>34.9608</v>
      </c>
      <c r="C47" s="52">
        <v>24.58061</v>
      </c>
      <c r="D47" s="52">
        <v>3.31417</v>
      </c>
      <c r="E47" s="52">
        <v>1.4861</v>
      </c>
    </row>
    <row r="48" spans="1:5" ht="12.75">
      <c r="A48" s="9" t="s">
        <v>44</v>
      </c>
      <c r="B48" s="51">
        <v>21.585</v>
      </c>
      <c r="C48" s="52">
        <v>14.998</v>
      </c>
      <c r="D48" s="52">
        <v>2.771</v>
      </c>
      <c r="E48" s="52">
        <v>1.649</v>
      </c>
    </row>
    <row r="49" spans="1:5" ht="12.75">
      <c r="A49" s="11" t="s">
        <v>45</v>
      </c>
      <c r="B49" s="53">
        <v>40.86501392322071</v>
      </c>
      <c r="C49" s="54">
        <v>30.147813234497587</v>
      </c>
      <c r="D49" s="54">
        <v>4.104523048794817</v>
      </c>
      <c r="E49" s="54">
        <v>1.7689896881374936</v>
      </c>
    </row>
    <row r="50" spans="1:5" ht="12.75">
      <c r="A50" s="9"/>
      <c r="B50" s="51"/>
      <c r="C50" s="52"/>
      <c r="D50" s="52"/>
      <c r="E50" s="52"/>
    </row>
    <row r="51" spans="1:5" ht="12.75">
      <c r="A51" s="11" t="s">
        <v>46</v>
      </c>
      <c r="B51" s="53">
        <v>34.783</v>
      </c>
      <c r="C51" s="54">
        <v>26.8304</v>
      </c>
      <c r="D51" s="54">
        <v>2.7154</v>
      </c>
      <c r="E51" s="54">
        <v>1.2701</v>
      </c>
    </row>
    <row r="52" spans="1:5" ht="12.75">
      <c r="A52" s="9"/>
      <c r="B52" s="51"/>
      <c r="C52" s="52"/>
      <c r="D52" s="52"/>
      <c r="E52" s="52"/>
    </row>
    <row r="53" spans="1:5" ht="12.75">
      <c r="A53" s="9" t="s">
        <v>47</v>
      </c>
      <c r="B53" s="51">
        <v>22.43</v>
      </c>
      <c r="C53" s="52">
        <v>15.819</v>
      </c>
      <c r="D53" s="52">
        <v>2.101</v>
      </c>
      <c r="E53" s="52">
        <v>0.803</v>
      </c>
    </row>
    <row r="54" spans="1:5" ht="12.75">
      <c r="A54" s="9" t="s">
        <v>48</v>
      </c>
      <c r="B54" s="51">
        <v>11.921</v>
      </c>
      <c r="C54" s="52">
        <v>7.941</v>
      </c>
      <c r="D54" s="52">
        <v>2.066</v>
      </c>
      <c r="E54" s="52">
        <v>0.58</v>
      </c>
    </row>
    <row r="55" spans="1:5" ht="12.75">
      <c r="A55" s="9" t="s">
        <v>49</v>
      </c>
      <c r="B55" s="51">
        <v>40.776</v>
      </c>
      <c r="C55" s="52">
        <v>28.494</v>
      </c>
      <c r="D55" s="52">
        <v>2.84</v>
      </c>
      <c r="E55" s="52">
        <v>1.225</v>
      </c>
    </row>
    <row r="56" spans="1:5" ht="12.75">
      <c r="A56" s="9" t="s">
        <v>50</v>
      </c>
      <c r="B56" s="51">
        <v>28.408</v>
      </c>
      <c r="C56" s="52">
        <v>20.465</v>
      </c>
      <c r="D56" s="52">
        <v>2.542</v>
      </c>
      <c r="E56" s="52">
        <v>0.98</v>
      </c>
    </row>
    <row r="57" spans="1:5" ht="12.75">
      <c r="A57" s="9" t="s">
        <v>51</v>
      </c>
      <c r="B57" s="51">
        <v>14.459</v>
      </c>
      <c r="C57" s="52">
        <v>10.086</v>
      </c>
      <c r="D57" s="52">
        <v>3.925</v>
      </c>
      <c r="E57" s="52">
        <v>0.586</v>
      </c>
    </row>
    <row r="58" spans="1:5" ht="12.75">
      <c r="A58" s="11" t="s">
        <v>52</v>
      </c>
      <c r="B58" s="53">
        <v>26.751857828504633</v>
      </c>
      <c r="C58" s="54">
        <v>18.791160989335694</v>
      </c>
      <c r="D58" s="54">
        <v>2.591666867615013</v>
      </c>
      <c r="E58" s="54">
        <v>0.9119237438837696</v>
      </c>
    </row>
    <row r="59" spans="1:5" ht="12.75">
      <c r="A59" s="9"/>
      <c r="B59" s="51"/>
      <c r="C59" s="52"/>
      <c r="D59" s="52"/>
      <c r="E59" s="52"/>
    </row>
    <row r="60" spans="1:5" ht="12.75">
      <c r="A60" s="9" t="s">
        <v>53</v>
      </c>
      <c r="B60" s="51">
        <v>12.6084</v>
      </c>
      <c r="C60" s="52">
        <v>9.319</v>
      </c>
      <c r="D60" s="52">
        <v>1.342</v>
      </c>
      <c r="E60" s="52">
        <v>0.7258</v>
      </c>
    </row>
    <row r="61" spans="1:5" ht="12.75">
      <c r="A61" s="9" t="s">
        <v>54</v>
      </c>
      <c r="B61" s="51">
        <v>21.7031</v>
      </c>
      <c r="C61" s="52">
        <v>15.5719</v>
      </c>
      <c r="D61" s="52">
        <v>2.6558</v>
      </c>
      <c r="E61" s="52">
        <v>0.9524</v>
      </c>
    </row>
    <row r="62" spans="1:5" ht="12.75">
      <c r="A62" s="9" t="s">
        <v>55</v>
      </c>
      <c r="B62" s="51">
        <v>16.1881</v>
      </c>
      <c r="C62" s="52">
        <v>11.8025</v>
      </c>
      <c r="D62" s="52">
        <v>1.4938</v>
      </c>
      <c r="E62" s="52">
        <v>0.65288</v>
      </c>
    </row>
    <row r="63" spans="1:5" ht="12.75">
      <c r="A63" s="11" t="s">
        <v>56</v>
      </c>
      <c r="B63" s="53">
        <v>17.42234241914433</v>
      </c>
      <c r="C63" s="54">
        <v>12.640897674444515</v>
      </c>
      <c r="D63" s="54">
        <v>1.8386229442286879</v>
      </c>
      <c r="E63" s="54">
        <v>0.7575290462214299</v>
      </c>
    </row>
    <row r="64" spans="1:5" ht="12.75">
      <c r="A64" s="9"/>
      <c r="B64" s="51"/>
      <c r="C64" s="52"/>
      <c r="D64" s="52"/>
      <c r="E64" s="52"/>
    </row>
    <row r="65" spans="1:5" ht="12.75">
      <c r="A65" s="11" t="s">
        <v>57</v>
      </c>
      <c r="B65" s="53">
        <v>11.6767577</v>
      </c>
      <c r="C65" s="54">
        <v>8.1056995</v>
      </c>
      <c r="D65" s="54">
        <v>0.6281627</v>
      </c>
      <c r="E65" s="54">
        <v>0.3872861</v>
      </c>
    </row>
    <row r="66" spans="1:5" ht="12.75">
      <c r="A66" s="9"/>
      <c r="B66" s="51"/>
      <c r="C66" s="52"/>
      <c r="D66" s="52"/>
      <c r="E66" s="52"/>
    </row>
    <row r="67" spans="1:5" ht="12.75">
      <c r="A67" s="9" t="s">
        <v>58</v>
      </c>
      <c r="B67" s="51">
        <v>12.128</v>
      </c>
      <c r="C67" s="52">
        <v>9.7411</v>
      </c>
      <c r="D67" s="52">
        <v>7.303</v>
      </c>
      <c r="E67" s="52">
        <v>0.18988</v>
      </c>
    </row>
    <row r="68" spans="1:5" ht="12.75">
      <c r="A68" s="9" t="s">
        <v>59</v>
      </c>
      <c r="B68" s="51">
        <v>13.95688</v>
      </c>
      <c r="C68" s="52">
        <v>10.3969</v>
      </c>
      <c r="D68" s="52">
        <v>4.8154</v>
      </c>
      <c r="E68" s="52">
        <v>0.43206</v>
      </c>
    </row>
    <row r="69" spans="1:5" ht="12.75">
      <c r="A69" s="11" t="s">
        <v>60</v>
      </c>
      <c r="B69" s="53">
        <v>13.076936859736374</v>
      </c>
      <c r="C69" s="54">
        <v>10.081369887917804</v>
      </c>
      <c r="D69" s="54">
        <v>6.0122781744673235</v>
      </c>
      <c r="E69" s="54">
        <v>0.31553806870377216</v>
      </c>
    </row>
    <row r="70" spans="1:5" ht="12.75">
      <c r="A70" s="9"/>
      <c r="B70" s="51"/>
      <c r="C70" s="52"/>
      <c r="D70" s="52"/>
      <c r="E70" s="52"/>
    </row>
    <row r="71" spans="1:5" ht="12.75">
      <c r="A71" s="9" t="s">
        <v>61</v>
      </c>
      <c r="B71" s="51">
        <v>16.29</v>
      </c>
      <c r="C71" s="52">
        <v>11.983</v>
      </c>
      <c r="D71" s="52">
        <v>1.966</v>
      </c>
      <c r="E71" s="52">
        <v>1.121</v>
      </c>
    </row>
    <row r="72" spans="1:5" ht="12.75">
      <c r="A72" s="9" t="s">
        <v>62</v>
      </c>
      <c r="B72" s="51">
        <v>22.7837</v>
      </c>
      <c r="C72" s="52">
        <v>17.79649</v>
      </c>
      <c r="D72" s="52">
        <v>9.8978</v>
      </c>
      <c r="E72" s="52">
        <v>0.3072</v>
      </c>
    </row>
    <row r="73" spans="1:5" ht="12.75">
      <c r="A73" s="9" t="s">
        <v>63</v>
      </c>
      <c r="B73" s="51">
        <v>13.18798</v>
      </c>
      <c r="C73" s="52">
        <v>10.10542</v>
      </c>
      <c r="D73" s="52">
        <v>4.7847</v>
      </c>
      <c r="E73" s="52">
        <v>0.3775</v>
      </c>
    </row>
    <row r="74" spans="1:5" ht="12.75">
      <c r="A74" s="9" t="s">
        <v>64</v>
      </c>
      <c r="B74" s="51">
        <v>25.2622</v>
      </c>
      <c r="C74" s="52">
        <v>18.6507</v>
      </c>
      <c r="D74" s="52">
        <v>2.3866</v>
      </c>
      <c r="E74" s="52">
        <v>1.4149</v>
      </c>
    </row>
    <row r="75" spans="1:5" ht="12.75">
      <c r="A75" s="9" t="s">
        <v>65</v>
      </c>
      <c r="B75" s="51">
        <v>15.8059</v>
      </c>
      <c r="C75" s="52">
        <v>12.5877</v>
      </c>
      <c r="D75" s="52">
        <v>4.22157</v>
      </c>
      <c r="E75" s="52">
        <v>1.6028</v>
      </c>
    </row>
    <row r="76" spans="1:5" ht="12.75">
      <c r="A76" s="9" t="s">
        <v>66</v>
      </c>
      <c r="B76" s="51">
        <v>35.1318</v>
      </c>
      <c r="C76" s="52">
        <v>25.78565</v>
      </c>
      <c r="D76" s="52">
        <v>3.1382</v>
      </c>
      <c r="E76" s="52">
        <v>1.1106</v>
      </c>
    </row>
    <row r="77" spans="1:5" ht="12.75">
      <c r="A77" s="9" t="s">
        <v>67</v>
      </c>
      <c r="B77" s="51">
        <v>26.262</v>
      </c>
      <c r="C77" s="52">
        <v>20.378</v>
      </c>
      <c r="D77" s="52">
        <v>6.238</v>
      </c>
      <c r="E77" s="52">
        <v>0.914</v>
      </c>
    </row>
    <row r="78" spans="1:5" ht="12.75">
      <c r="A78" s="9" t="s">
        <v>68</v>
      </c>
      <c r="B78" s="51">
        <v>8.3479</v>
      </c>
      <c r="C78" s="52">
        <v>6.7372</v>
      </c>
      <c r="D78" s="52">
        <v>4.5506</v>
      </c>
      <c r="E78" s="52">
        <v>0.2497</v>
      </c>
    </row>
    <row r="79" spans="1:5" ht="12.75">
      <c r="A79" s="11" t="s">
        <v>69</v>
      </c>
      <c r="B79" s="53">
        <v>19.36822650025733</v>
      </c>
      <c r="C79" s="54">
        <v>14.782696073323612</v>
      </c>
      <c r="D79" s="54">
        <v>4.464538751080118</v>
      </c>
      <c r="E79" s="54">
        <v>0.9521452154822879</v>
      </c>
    </row>
    <row r="80" spans="1:5" ht="12.75">
      <c r="A80" s="9"/>
      <c r="B80" s="55"/>
      <c r="C80" s="56"/>
      <c r="D80" s="56"/>
      <c r="E80" s="56"/>
    </row>
    <row r="81" spans="1:5" ht="12.75">
      <c r="A81" s="9" t="s">
        <v>70</v>
      </c>
      <c r="B81" s="51">
        <v>35.38309</v>
      </c>
      <c r="C81" s="52">
        <v>25.443</v>
      </c>
      <c r="D81" s="52">
        <v>2.4734</v>
      </c>
      <c r="E81" s="52">
        <v>0.9985</v>
      </c>
    </row>
    <row r="82" spans="1:5" ht="12.75">
      <c r="A82" s="9" t="s">
        <v>71</v>
      </c>
      <c r="B82" s="51">
        <v>101.1138</v>
      </c>
      <c r="C82" s="52">
        <v>74.7182</v>
      </c>
      <c r="D82" s="52">
        <v>7.15</v>
      </c>
      <c r="E82" s="52">
        <v>4.3778</v>
      </c>
    </row>
    <row r="83" spans="1:5" ht="12.75">
      <c r="A83" s="11" t="s">
        <v>72</v>
      </c>
      <c r="B83" s="53">
        <v>90.10083299483385</v>
      </c>
      <c r="C83" s="54">
        <v>66.46230025735363</v>
      </c>
      <c r="D83" s="54">
        <v>6.366450856892312</v>
      </c>
      <c r="E83" s="54">
        <v>3.811609259012143</v>
      </c>
    </row>
    <row r="84" spans="1:5" ht="12.75">
      <c r="A84" s="9"/>
      <c r="B84" s="55"/>
      <c r="C84" s="56"/>
      <c r="D84" s="56"/>
      <c r="E84" s="56"/>
    </row>
    <row r="85" spans="1:5" ht="13.5" thickBot="1">
      <c r="A85" s="13" t="s">
        <v>73</v>
      </c>
      <c r="B85" s="57">
        <v>42.90017692599881</v>
      </c>
      <c r="C85" s="58">
        <v>32.890413939539904</v>
      </c>
      <c r="D85" s="58">
        <v>4.3579018837606105</v>
      </c>
      <c r="E85" s="58">
        <v>2.164974269606557</v>
      </c>
    </row>
    <row r="86" spans="1:14" ht="12.75">
      <c r="A86" s="9" t="s">
        <v>158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G40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7" width="20.7109375" style="9" customWidth="1"/>
    <col min="8" max="16384" width="11.421875" style="16" customWidth="1"/>
  </cols>
  <sheetData>
    <row r="1" spans="1:7" ht="18">
      <c r="A1" s="241" t="s">
        <v>0</v>
      </c>
      <c r="B1" s="241"/>
      <c r="C1" s="241"/>
      <c r="D1" s="241"/>
      <c r="E1" s="241"/>
      <c r="F1" s="241"/>
      <c r="G1" s="241"/>
    </row>
    <row r="3" spans="1:7" s="15" customFormat="1" ht="18">
      <c r="A3" s="243" t="s">
        <v>437</v>
      </c>
      <c r="B3" s="243"/>
      <c r="C3" s="243"/>
      <c r="D3" s="243"/>
      <c r="E3" s="243"/>
      <c r="F3" s="243"/>
      <c r="G3" s="243"/>
    </row>
    <row r="4" spans="1:7" ht="12.75">
      <c r="A4" s="257"/>
      <c r="B4" s="257"/>
      <c r="C4" s="257"/>
      <c r="D4" s="257"/>
      <c r="E4" s="257"/>
      <c r="F4" s="257"/>
      <c r="G4" s="257"/>
    </row>
    <row r="5" spans="2:7" ht="12.75">
      <c r="B5" s="244" t="s">
        <v>179</v>
      </c>
      <c r="C5" s="245"/>
      <c r="D5" s="245"/>
      <c r="E5" s="245"/>
      <c r="F5" s="245"/>
      <c r="G5" s="245"/>
    </row>
    <row r="6" spans="1:7" ht="12.75">
      <c r="A6" s="22" t="s">
        <v>180</v>
      </c>
      <c r="B6" s="244" t="s">
        <v>181</v>
      </c>
      <c r="C6" s="246"/>
      <c r="D6" s="244" t="s">
        <v>182</v>
      </c>
      <c r="E6" s="246"/>
      <c r="F6" s="2" t="s">
        <v>183</v>
      </c>
      <c r="G6" s="2" t="s">
        <v>184</v>
      </c>
    </row>
    <row r="7" spans="2:7" ht="13.5" thickBot="1">
      <c r="B7" s="4" t="s">
        <v>76</v>
      </c>
      <c r="C7" s="2" t="s">
        <v>77</v>
      </c>
      <c r="D7" s="4" t="s">
        <v>76</v>
      </c>
      <c r="E7" s="2" t="s">
        <v>77</v>
      </c>
      <c r="F7" s="4" t="s">
        <v>185</v>
      </c>
      <c r="G7" s="186" t="s">
        <v>186</v>
      </c>
    </row>
    <row r="8" spans="1:7" ht="12.75">
      <c r="A8" s="60">
        <v>1992</v>
      </c>
      <c r="B8" s="187">
        <v>21565</v>
      </c>
      <c r="C8" s="188">
        <v>7523</v>
      </c>
      <c r="D8" s="189">
        <v>7628</v>
      </c>
      <c r="E8" s="188">
        <v>1320</v>
      </c>
      <c r="F8" s="189">
        <v>6647</v>
      </c>
      <c r="G8" s="190">
        <v>42725.950500643085</v>
      </c>
    </row>
    <row r="9" spans="1:7" ht="12.75">
      <c r="A9" s="22">
        <v>1993</v>
      </c>
      <c r="B9" s="191">
        <v>26464</v>
      </c>
      <c r="C9" s="191">
        <v>6694</v>
      </c>
      <c r="D9" s="192">
        <v>8891</v>
      </c>
      <c r="E9" s="191">
        <v>4800</v>
      </c>
      <c r="F9" s="192">
        <v>5534</v>
      </c>
      <c r="G9" s="193">
        <v>49757.79212193334</v>
      </c>
    </row>
    <row r="10" spans="1:7" ht="12.75">
      <c r="A10" s="22">
        <v>1994</v>
      </c>
      <c r="B10" s="191">
        <v>19613</v>
      </c>
      <c r="C10" s="191">
        <v>8473</v>
      </c>
      <c r="D10" s="192">
        <v>6149</v>
      </c>
      <c r="E10" s="191">
        <v>1516</v>
      </c>
      <c r="F10" s="192">
        <v>3416</v>
      </c>
      <c r="G10" s="193">
        <v>46644.54942122534</v>
      </c>
    </row>
    <row r="11" spans="1:7" ht="12.75">
      <c r="A11" s="22">
        <v>1995</v>
      </c>
      <c r="B11" s="191">
        <v>28992</v>
      </c>
      <c r="C11" s="191">
        <v>29464</v>
      </c>
      <c r="D11" s="192">
        <v>8859</v>
      </c>
      <c r="E11" s="191">
        <v>2146</v>
      </c>
      <c r="F11" s="192">
        <v>5404</v>
      </c>
      <c r="G11" s="193">
        <v>85752.40705347806</v>
      </c>
    </row>
    <row r="12" spans="1:7" ht="12.75">
      <c r="A12" s="22">
        <v>1996</v>
      </c>
      <c r="B12" s="191">
        <v>25503</v>
      </c>
      <c r="C12" s="191">
        <v>60604</v>
      </c>
      <c r="D12" s="192">
        <v>11736</v>
      </c>
      <c r="E12" s="191">
        <v>3790</v>
      </c>
      <c r="F12" s="192">
        <v>15180</v>
      </c>
      <c r="G12" s="193">
        <v>127979.5175074826</v>
      </c>
    </row>
    <row r="13" spans="1:7" ht="12.75">
      <c r="A13" s="22">
        <v>1997</v>
      </c>
      <c r="B13" s="191">
        <v>36505</v>
      </c>
      <c r="C13" s="191">
        <v>59070</v>
      </c>
      <c r="D13" s="192">
        <v>4673</v>
      </c>
      <c r="E13" s="191">
        <v>709</v>
      </c>
      <c r="F13" s="192">
        <v>8291</v>
      </c>
      <c r="G13" s="193">
        <v>131369.22577620714</v>
      </c>
    </row>
    <row r="14" spans="1:7" ht="12.75">
      <c r="A14" s="22">
        <v>1998</v>
      </c>
      <c r="B14" s="191">
        <v>30884</v>
      </c>
      <c r="C14" s="191">
        <v>27715</v>
      </c>
      <c r="D14" s="192">
        <v>7480</v>
      </c>
      <c r="E14" s="191">
        <v>936</v>
      </c>
      <c r="F14" s="192">
        <v>10810</v>
      </c>
      <c r="G14" s="193">
        <v>85067.25325448054</v>
      </c>
    </row>
    <row r="15" spans="1:7" ht="12.75">
      <c r="A15" s="22">
        <v>1999</v>
      </c>
      <c r="B15" s="191">
        <v>22999</v>
      </c>
      <c r="C15" s="191">
        <v>32498</v>
      </c>
      <c r="D15" s="192">
        <v>5298</v>
      </c>
      <c r="E15" s="191">
        <v>1222</v>
      </c>
      <c r="F15" s="192">
        <v>11020</v>
      </c>
      <c r="G15" s="193">
        <v>82904</v>
      </c>
    </row>
    <row r="16" spans="1:7" ht="12.75">
      <c r="A16" s="22">
        <v>2000</v>
      </c>
      <c r="B16" s="191">
        <v>20938.1975</v>
      </c>
      <c r="C16" s="191">
        <v>22441.11</v>
      </c>
      <c r="D16" s="192">
        <v>2785.826</v>
      </c>
      <c r="E16" s="191">
        <v>786.6342999999999</v>
      </c>
      <c r="F16" s="192">
        <v>1886.75</v>
      </c>
      <c r="G16" s="193">
        <v>68957.654021372</v>
      </c>
    </row>
    <row r="17" spans="1:7" ht="12.75">
      <c r="A17" s="22">
        <v>2001</v>
      </c>
      <c r="B17" s="191">
        <v>13855.295199999999</v>
      </c>
      <c r="C17" s="191">
        <v>11093.134799999998</v>
      </c>
      <c r="D17" s="192">
        <v>2461.97</v>
      </c>
      <c r="E17" s="191">
        <v>739.92</v>
      </c>
      <c r="F17" s="192">
        <v>736.9</v>
      </c>
      <c r="G17" s="193">
        <v>44897.5200567271</v>
      </c>
    </row>
    <row r="18" spans="1:7" ht="13.5" thickBot="1">
      <c r="A18" s="61">
        <v>2002</v>
      </c>
      <c r="B18" s="194">
        <v>20048.768000000004</v>
      </c>
      <c r="C18" s="194">
        <v>12636.55</v>
      </c>
      <c r="D18" s="195">
        <v>3864.89</v>
      </c>
      <c r="E18" s="194">
        <v>1383.4</v>
      </c>
      <c r="F18" s="195">
        <v>1409</v>
      </c>
      <c r="G18" s="196">
        <v>61264.8248461321</v>
      </c>
    </row>
    <row r="19" spans="1:5" ht="12.75">
      <c r="A19" s="94" t="s">
        <v>438</v>
      </c>
      <c r="C19" s="197"/>
      <c r="E19" s="197"/>
    </row>
    <row r="20" ht="12.75">
      <c r="A20" s="198" t="s">
        <v>439</v>
      </c>
    </row>
    <row r="21" ht="12.75">
      <c r="A21" s="9" t="s">
        <v>440</v>
      </c>
    </row>
    <row r="22" ht="12.75">
      <c r="A22" s="9" t="s">
        <v>442</v>
      </c>
    </row>
    <row r="23" ht="12.75">
      <c r="A23" s="27"/>
    </row>
    <row r="24" spans="2:7" ht="12.75">
      <c r="B24" s="256" t="s">
        <v>187</v>
      </c>
      <c r="C24" s="245"/>
      <c r="D24" s="245"/>
      <c r="E24" s="245"/>
      <c r="F24" s="245"/>
      <c r="G24" s="245"/>
    </row>
    <row r="25" spans="1:7" ht="12.75">
      <c r="A25" s="22" t="s">
        <v>180</v>
      </c>
      <c r="B25" s="244" t="s">
        <v>181</v>
      </c>
      <c r="C25" s="246"/>
      <c r="D25" s="244" t="s">
        <v>182</v>
      </c>
      <c r="E25" s="246"/>
      <c r="F25" s="2" t="s">
        <v>183</v>
      </c>
      <c r="G25" s="2" t="s">
        <v>184</v>
      </c>
    </row>
    <row r="26" spans="2:7" ht="13.5" thickBot="1">
      <c r="B26" s="4" t="s">
        <v>76</v>
      </c>
      <c r="C26" s="2" t="s">
        <v>77</v>
      </c>
      <c r="D26" s="4" t="s">
        <v>76</v>
      </c>
      <c r="E26" s="2" t="s">
        <v>77</v>
      </c>
      <c r="F26" s="4" t="s">
        <v>185</v>
      </c>
      <c r="G26" s="186" t="s">
        <v>186</v>
      </c>
    </row>
    <row r="27" spans="1:7" ht="12.75">
      <c r="A27" s="62">
        <v>1992</v>
      </c>
      <c r="B27" s="189">
        <v>5727</v>
      </c>
      <c r="C27" s="188">
        <v>5793</v>
      </c>
      <c r="D27" s="189">
        <v>10543</v>
      </c>
      <c r="E27" s="188">
        <v>2005</v>
      </c>
      <c r="F27" s="189">
        <v>793</v>
      </c>
      <c r="G27" s="190">
        <v>26654.886829420746</v>
      </c>
    </row>
    <row r="28" spans="1:7" ht="12.75">
      <c r="A28" s="3">
        <v>1993</v>
      </c>
      <c r="B28" s="192">
        <v>4638</v>
      </c>
      <c r="C28" s="191">
        <v>15014</v>
      </c>
      <c r="D28" s="192">
        <v>11714</v>
      </c>
      <c r="E28" s="191">
        <v>2251</v>
      </c>
      <c r="F28" s="192">
        <v>2025</v>
      </c>
      <c r="G28" s="193">
        <v>39600.687557847414</v>
      </c>
    </row>
    <row r="29" spans="1:7" ht="12.75">
      <c r="A29" s="3">
        <v>1994</v>
      </c>
      <c r="B29" s="192">
        <v>13645</v>
      </c>
      <c r="C29" s="191">
        <v>8253</v>
      </c>
      <c r="D29" s="192">
        <v>5694</v>
      </c>
      <c r="E29" s="191">
        <v>1318</v>
      </c>
      <c r="F29" s="192">
        <v>2279</v>
      </c>
      <c r="G29" s="193">
        <v>37647.39821860012</v>
      </c>
    </row>
    <row r="30" spans="1:7" ht="12.75">
      <c r="A30" s="3">
        <v>1995</v>
      </c>
      <c r="B30" s="192">
        <v>15306</v>
      </c>
      <c r="C30" s="191">
        <v>35634</v>
      </c>
      <c r="D30" s="192">
        <v>2080</v>
      </c>
      <c r="E30" s="191">
        <v>673</v>
      </c>
      <c r="F30" s="192">
        <v>1910</v>
      </c>
      <c r="G30" s="193">
        <v>65251.88417294724</v>
      </c>
    </row>
    <row r="31" spans="1:7" ht="12.75">
      <c r="A31" s="3">
        <v>1996</v>
      </c>
      <c r="B31" s="192">
        <v>9729</v>
      </c>
      <c r="C31" s="191">
        <v>9607</v>
      </c>
      <c r="D31" s="192">
        <v>3352</v>
      </c>
      <c r="E31" s="191">
        <v>1519</v>
      </c>
      <c r="F31" s="192">
        <v>14241</v>
      </c>
      <c r="G31" s="193">
        <v>38885.48315363072</v>
      </c>
    </row>
    <row r="32" spans="1:7" ht="12.75">
      <c r="A32" s="3">
        <v>1997</v>
      </c>
      <c r="B32" s="192">
        <v>12945</v>
      </c>
      <c r="C32" s="191">
        <v>10847</v>
      </c>
      <c r="D32" s="192">
        <v>2665</v>
      </c>
      <c r="E32" s="191">
        <v>784</v>
      </c>
      <c r="F32" s="192">
        <v>288</v>
      </c>
      <c r="G32" s="193">
        <v>34317.791160313966</v>
      </c>
    </row>
    <row r="33" spans="1:7" ht="12.75">
      <c r="A33" s="3">
        <v>1998</v>
      </c>
      <c r="B33" s="192">
        <v>14957</v>
      </c>
      <c r="C33" s="191">
        <v>8128</v>
      </c>
      <c r="D33" s="192">
        <v>3189</v>
      </c>
      <c r="E33" s="191">
        <v>949</v>
      </c>
      <c r="F33" s="192">
        <v>1187</v>
      </c>
      <c r="G33" s="193">
        <v>37851.74233409061</v>
      </c>
    </row>
    <row r="34" spans="1:7" ht="12.75">
      <c r="A34" s="3">
        <v>1999</v>
      </c>
      <c r="B34" s="192">
        <v>7967</v>
      </c>
      <c r="C34" s="191">
        <v>2913</v>
      </c>
      <c r="D34" s="192">
        <v>3675</v>
      </c>
      <c r="E34" s="191">
        <v>779</v>
      </c>
      <c r="F34" s="192">
        <v>1227</v>
      </c>
      <c r="G34" s="193">
        <v>25162</v>
      </c>
    </row>
    <row r="35" spans="1:7" ht="12.75">
      <c r="A35" s="3">
        <v>2000</v>
      </c>
      <c r="B35" s="192">
        <v>10185.39</v>
      </c>
      <c r="C35" s="191">
        <v>2435.964</v>
      </c>
      <c r="D35" s="192">
        <v>2253.4945</v>
      </c>
      <c r="E35" s="191">
        <v>625.51</v>
      </c>
      <c r="F35" s="192">
        <v>390</v>
      </c>
      <c r="G35" s="193">
        <v>23880.9241021539</v>
      </c>
    </row>
    <row r="36" spans="1:7" ht="12.75">
      <c r="A36" s="3">
        <v>2001</v>
      </c>
      <c r="B36" s="192">
        <v>10393.770999999999</v>
      </c>
      <c r="C36" s="191">
        <v>3197.16</v>
      </c>
      <c r="D36" s="192">
        <v>488.27</v>
      </c>
      <c r="E36" s="191">
        <v>244</v>
      </c>
      <c r="F36" s="192">
        <v>135.52</v>
      </c>
      <c r="G36" s="193">
        <v>23389.4342792202</v>
      </c>
    </row>
    <row r="37" spans="1:7" ht="13.5" thickBot="1">
      <c r="A37" s="63">
        <v>2002</v>
      </c>
      <c r="B37" s="195">
        <v>3232.42</v>
      </c>
      <c r="C37" s="194">
        <v>2033.22</v>
      </c>
      <c r="D37" s="195">
        <v>3530.79</v>
      </c>
      <c r="E37" s="194">
        <v>539.64</v>
      </c>
      <c r="F37" s="195">
        <v>339.75</v>
      </c>
      <c r="G37" s="196">
        <v>14240.7964800881</v>
      </c>
    </row>
    <row r="38" ht="12.75">
      <c r="A38" s="94" t="s">
        <v>441</v>
      </c>
    </row>
    <row r="39" ht="12.75">
      <c r="A39" s="9" t="s">
        <v>440</v>
      </c>
    </row>
    <row r="40" ht="12.75">
      <c r="A40" s="9" t="s">
        <v>442</v>
      </c>
    </row>
  </sheetData>
  <mergeCells count="9">
    <mergeCell ref="B24:G24"/>
    <mergeCell ref="B25:C25"/>
    <mergeCell ref="D25:E25"/>
    <mergeCell ref="A1:G1"/>
    <mergeCell ref="A3:G3"/>
    <mergeCell ref="A4:G4"/>
    <mergeCell ref="B5:G5"/>
    <mergeCell ref="B6:C6"/>
    <mergeCell ref="D6:E6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G40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7" width="20.7109375" style="9" customWidth="1"/>
    <col min="8" max="16384" width="11.421875" style="16" customWidth="1"/>
  </cols>
  <sheetData>
    <row r="1" spans="1:7" ht="18">
      <c r="A1" s="241" t="s">
        <v>0</v>
      </c>
      <c r="B1" s="241"/>
      <c r="C1" s="241"/>
      <c r="D1" s="241"/>
      <c r="E1" s="241"/>
      <c r="F1" s="241"/>
      <c r="G1" s="241"/>
    </row>
    <row r="3" spans="1:7" ht="15">
      <c r="A3" s="243" t="s">
        <v>399</v>
      </c>
      <c r="B3" s="243"/>
      <c r="C3" s="243"/>
      <c r="D3" s="243"/>
      <c r="E3" s="243"/>
      <c r="F3" s="243"/>
      <c r="G3" s="243"/>
    </row>
    <row r="5" spans="1:7" ht="12.75">
      <c r="A5" s="199"/>
      <c r="B5" s="244" t="s">
        <v>181</v>
      </c>
      <c r="C5" s="245"/>
      <c r="D5" s="245"/>
      <c r="E5" s="245"/>
      <c r="F5" s="245"/>
      <c r="G5" s="245"/>
    </row>
    <row r="6" spans="1:7" ht="12.75">
      <c r="A6" s="3" t="s">
        <v>180</v>
      </c>
      <c r="B6" s="4" t="s">
        <v>188</v>
      </c>
      <c r="C6" s="252" t="s">
        <v>189</v>
      </c>
      <c r="D6" s="253"/>
      <c r="E6" s="252" t="s">
        <v>96</v>
      </c>
      <c r="F6" s="253"/>
      <c r="G6" s="4" t="s">
        <v>79</v>
      </c>
    </row>
    <row r="7" spans="2:7" ht="13.5" thickBot="1">
      <c r="B7" s="4" t="s">
        <v>190</v>
      </c>
      <c r="C7" s="4" t="s">
        <v>191</v>
      </c>
      <c r="D7" s="200" t="s">
        <v>114</v>
      </c>
      <c r="E7" s="4" t="s">
        <v>153</v>
      </c>
      <c r="F7" s="2" t="s">
        <v>192</v>
      </c>
      <c r="G7" s="4" t="s">
        <v>193</v>
      </c>
    </row>
    <row r="8" spans="1:7" ht="12.75">
      <c r="A8" s="62">
        <v>1992</v>
      </c>
      <c r="B8" s="201">
        <v>13584</v>
      </c>
      <c r="C8" s="202">
        <v>13856</v>
      </c>
      <c r="D8" s="201">
        <v>798</v>
      </c>
      <c r="E8" s="202">
        <v>3742</v>
      </c>
      <c r="F8" s="201">
        <v>8627</v>
      </c>
      <c r="G8" s="203">
        <v>40607</v>
      </c>
    </row>
    <row r="9" spans="1:7" ht="12.75">
      <c r="A9" s="3">
        <v>1993</v>
      </c>
      <c r="B9" s="197">
        <v>15215</v>
      </c>
      <c r="C9" s="204">
        <v>18243</v>
      </c>
      <c r="D9" s="197">
        <v>1524</v>
      </c>
      <c r="E9" s="204">
        <v>3748</v>
      </c>
      <c r="F9" s="197">
        <v>14080</v>
      </c>
      <c r="G9" s="205">
        <v>52810</v>
      </c>
    </row>
    <row r="10" spans="1:7" ht="12.75">
      <c r="A10" s="3">
        <v>1994</v>
      </c>
      <c r="B10" s="197">
        <v>7249</v>
      </c>
      <c r="C10" s="204">
        <v>19404</v>
      </c>
      <c r="D10" s="197">
        <v>1018</v>
      </c>
      <c r="E10" s="204">
        <v>2562</v>
      </c>
      <c r="F10" s="197">
        <v>19751</v>
      </c>
      <c r="G10" s="205">
        <v>49984</v>
      </c>
    </row>
    <row r="11" spans="1:7" ht="12.75">
      <c r="A11" s="3">
        <v>1995</v>
      </c>
      <c r="B11" s="197">
        <v>3340</v>
      </c>
      <c r="C11" s="204">
        <v>15640</v>
      </c>
      <c r="D11" s="197">
        <v>775</v>
      </c>
      <c r="E11" s="204">
        <v>4884</v>
      </c>
      <c r="F11" s="197">
        <v>84757</v>
      </c>
      <c r="G11" s="205">
        <v>109396</v>
      </c>
    </row>
    <row r="12" spans="1:7" ht="12.75">
      <c r="A12" s="3">
        <v>1996</v>
      </c>
      <c r="B12" s="197">
        <v>3662</v>
      </c>
      <c r="C12" s="204">
        <v>8192</v>
      </c>
      <c r="D12" s="197">
        <v>1037</v>
      </c>
      <c r="E12" s="204">
        <v>6699</v>
      </c>
      <c r="F12" s="197">
        <v>85853</v>
      </c>
      <c r="G12" s="205">
        <v>105443</v>
      </c>
    </row>
    <row r="13" spans="1:7" ht="12.75">
      <c r="A13" s="3">
        <v>1997</v>
      </c>
      <c r="B13" s="197">
        <v>11687</v>
      </c>
      <c r="C13" s="204">
        <v>9831</v>
      </c>
      <c r="D13" s="197">
        <v>782</v>
      </c>
      <c r="E13" s="204">
        <v>2091</v>
      </c>
      <c r="F13" s="197">
        <v>94976</v>
      </c>
      <c r="G13" s="205">
        <v>119367</v>
      </c>
    </row>
    <row r="14" spans="1:7" ht="12.75">
      <c r="A14" s="3">
        <v>1998</v>
      </c>
      <c r="B14" s="197">
        <v>8329</v>
      </c>
      <c r="C14" s="204">
        <v>12175</v>
      </c>
      <c r="D14" s="197">
        <v>1088</v>
      </c>
      <c r="E14" s="204">
        <v>3530</v>
      </c>
      <c r="F14" s="197">
        <v>56563</v>
      </c>
      <c r="G14" s="205">
        <v>81684</v>
      </c>
    </row>
    <row r="15" spans="1:7" ht="12.75">
      <c r="A15" s="3">
        <v>1999</v>
      </c>
      <c r="B15" s="197">
        <v>10120</v>
      </c>
      <c r="C15" s="204">
        <v>9357</v>
      </c>
      <c r="D15" s="197">
        <v>707</v>
      </c>
      <c r="E15" s="204">
        <v>1998</v>
      </c>
      <c r="F15" s="197">
        <v>44002</v>
      </c>
      <c r="G15" s="205">
        <v>66185</v>
      </c>
    </row>
    <row r="16" spans="1:7" ht="12.75">
      <c r="A16" s="3">
        <v>2000</v>
      </c>
      <c r="B16" s="197">
        <v>8816</v>
      </c>
      <c r="C16" s="204">
        <v>7145</v>
      </c>
      <c r="D16" s="197">
        <v>447</v>
      </c>
      <c r="E16" s="204">
        <v>2234</v>
      </c>
      <c r="F16" s="197">
        <v>37358</v>
      </c>
      <c r="G16" s="205">
        <v>56000</v>
      </c>
    </row>
    <row r="17" spans="1:7" ht="12.75">
      <c r="A17" s="3">
        <v>2001</v>
      </c>
      <c r="B17" s="197">
        <v>7630.39</v>
      </c>
      <c r="C17" s="204">
        <v>12425.600999999999</v>
      </c>
      <c r="D17" s="197">
        <v>1572.63</v>
      </c>
      <c r="E17" s="204">
        <v>2286.35</v>
      </c>
      <c r="F17" s="197">
        <v>14624.39</v>
      </c>
      <c r="G17" s="205">
        <v>38539.361</v>
      </c>
    </row>
    <row r="18" spans="1:7" ht="13.5" thickBot="1">
      <c r="A18" s="63">
        <v>2002</v>
      </c>
      <c r="B18" s="206">
        <v>7799.44</v>
      </c>
      <c r="C18" s="207">
        <v>8411.408</v>
      </c>
      <c r="D18" s="206">
        <v>754.52</v>
      </c>
      <c r="E18" s="207">
        <v>910.62</v>
      </c>
      <c r="F18" s="206">
        <v>20074.97</v>
      </c>
      <c r="G18" s="208">
        <v>37237.31800000001</v>
      </c>
    </row>
    <row r="19" ht="12.75">
      <c r="A19" s="94" t="s">
        <v>443</v>
      </c>
    </row>
    <row r="20" ht="12.75">
      <c r="A20" s="94" t="s">
        <v>444</v>
      </c>
    </row>
    <row r="21" ht="12.75">
      <c r="A21" s="9" t="s">
        <v>445</v>
      </c>
    </row>
    <row r="23" ht="12.75">
      <c r="A23" s="27"/>
    </row>
    <row r="24" spans="2:7" ht="12.75">
      <c r="B24" s="244" t="s">
        <v>182</v>
      </c>
      <c r="C24" s="245"/>
      <c r="D24" s="245"/>
      <c r="E24" s="245"/>
      <c r="F24" s="245"/>
      <c r="G24" s="245"/>
    </row>
    <row r="25" spans="1:7" ht="12.75">
      <c r="A25" s="22" t="s">
        <v>180</v>
      </c>
      <c r="B25" s="4" t="s">
        <v>188</v>
      </c>
      <c r="C25" s="252" t="s">
        <v>189</v>
      </c>
      <c r="D25" s="253"/>
      <c r="E25" s="252" t="s">
        <v>96</v>
      </c>
      <c r="F25" s="253"/>
      <c r="G25" s="4" t="s">
        <v>79</v>
      </c>
    </row>
    <row r="26" spans="2:7" ht="13.5" thickBot="1">
      <c r="B26" s="4" t="s">
        <v>190</v>
      </c>
      <c r="C26" s="4" t="s">
        <v>191</v>
      </c>
      <c r="D26" s="200" t="s">
        <v>114</v>
      </c>
      <c r="E26" s="4" t="s">
        <v>153</v>
      </c>
      <c r="F26" s="2" t="s">
        <v>192</v>
      </c>
      <c r="G26" s="4" t="s">
        <v>193</v>
      </c>
    </row>
    <row r="27" spans="1:7" ht="12.75">
      <c r="A27" s="60">
        <v>1992</v>
      </c>
      <c r="B27" s="209">
        <v>891</v>
      </c>
      <c r="C27" s="209">
        <v>6220</v>
      </c>
      <c r="D27" s="209">
        <v>962</v>
      </c>
      <c r="E27" s="209">
        <v>5504</v>
      </c>
      <c r="F27" s="209">
        <v>7919</v>
      </c>
      <c r="G27" s="209">
        <v>21496</v>
      </c>
    </row>
    <row r="28" spans="1:7" ht="12.75">
      <c r="A28" s="22">
        <v>1993</v>
      </c>
      <c r="B28" s="210">
        <v>4691</v>
      </c>
      <c r="C28" s="210">
        <v>8830</v>
      </c>
      <c r="D28" s="210">
        <v>1332</v>
      </c>
      <c r="E28" s="210">
        <v>5988</v>
      </c>
      <c r="F28" s="210">
        <v>6815</v>
      </c>
      <c r="G28" s="210">
        <v>27656</v>
      </c>
    </row>
    <row r="29" spans="1:7" ht="12.75">
      <c r="A29" s="22">
        <v>1994</v>
      </c>
      <c r="B29" s="210">
        <v>1949</v>
      </c>
      <c r="C29" s="210">
        <v>6849</v>
      </c>
      <c r="D29" s="210">
        <v>464</v>
      </c>
      <c r="E29" s="210">
        <v>3023</v>
      </c>
      <c r="F29" s="210">
        <v>2392</v>
      </c>
      <c r="G29" s="210">
        <v>14677</v>
      </c>
    </row>
    <row r="30" spans="1:7" ht="12.75">
      <c r="A30" s="22">
        <v>1995</v>
      </c>
      <c r="B30" s="210">
        <v>1377</v>
      </c>
      <c r="C30" s="210">
        <v>5027</v>
      </c>
      <c r="D30" s="210">
        <v>53</v>
      </c>
      <c r="E30" s="210">
        <v>6416</v>
      </c>
      <c r="F30" s="210">
        <v>885</v>
      </c>
      <c r="G30" s="210">
        <v>13758</v>
      </c>
    </row>
    <row r="31" spans="1:7" ht="12.75">
      <c r="A31" s="22">
        <v>1996</v>
      </c>
      <c r="B31" s="210">
        <v>5848</v>
      </c>
      <c r="C31" s="210">
        <v>9308</v>
      </c>
      <c r="D31" s="210">
        <v>19</v>
      </c>
      <c r="E31" s="210">
        <v>4564</v>
      </c>
      <c r="F31" s="210">
        <v>658</v>
      </c>
      <c r="G31" s="210">
        <v>20397</v>
      </c>
    </row>
    <row r="32" spans="1:7" ht="12.75">
      <c r="A32" s="3">
        <v>1997</v>
      </c>
      <c r="B32" s="211">
        <v>328</v>
      </c>
      <c r="C32" s="212">
        <v>6759</v>
      </c>
      <c r="D32" s="211" t="s">
        <v>20</v>
      </c>
      <c r="E32" s="212">
        <v>1061</v>
      </c>
      <c r="F32" s="211">
        <v>683</v>
      </c>
      <c r="G32" s="210">
        <v>8831</v>
      </c>
    </row>
    <row r="33" spans="1:7" ht="12.75">
      <c r="A33" s="3">
        <v>1998</v>
      </c>
      <c r="B33" s="211">
        <v>1605</v>
      </c>
      <c r="C33" s="212">
        <v>5411</v>
      </c>
      <c r="D33" s="211">
        <v>289</v>
      </c>
      <c r="E33" s="212">
        <v>4841</v>
      </c>
      <c r="F33" s="211">
        <v>408</v>
      </c>
      <c r="G33" s="210">
        <v>12554</v>
      </c>
    </row>
    <row r="34" spans="1:7" ht="12.75">
      <c r="A34" s="3">
        <v>1999</v>
      </c>
      <c r="B34" s="211">
        <v>2053</v>
      </c>
      <c r="C34" s="212">
        <v>3827</v>
      </c>
      <c r="D34" s="211">
        <v>37</v>
      </c>
      <c r="E34" s="212">
        <v>2833</v>
      </c>
      <c r="F34" s="211">
        <v>2274</v>
      </c>
      <c r="G34" s="210">
        <v>11024</v>
      </c>
    </row>
    <row r="35" spans="1:7" ht="12.75">
      <c r="A35" s="3">
        <v>2000</v>
      </c>
      <c r="B35" s="211">
        <v>1412</v>
      </c>
      <c r="C35" s="212">
        <v>3347</v>
      </c>
      <c r="D35" s="211">
        <v>363</v>
      </c>
      <c r="E35" s="212">
        <v>839</v>
      </c>
      <c r="F35" s="211">
        <v>491</v>
      </c>
      <c r="G35" s="210">
        <v>6452</v>
      </c>
    </row>
    <row r="36" spans="1:7" ht="12.75">
      <c r="A36" s="3">
        <v>2001</v>
      </c>
      <c r="B36" s="211">
        <v>1152.5</v>
      </c>
      <c r="C36" s="212">
        <v>2022.07</v>
      </c>
      <c r="D36" s="211">
        <v>44</v>
      </c>
      <c r="E36" s="212">
        <v>500.44</v>
      </c>
      <c r="F36" s="211">
        <v>3215.09</v>
      </c>
      <c r="G36" s="210">
        <v>3934.16</v>
      </c>
    </row>
    <row r="37" spans="1:7" ht="13.5" thickBot="1">
      <c r="A37" s="63">
        <v>2002</v>
      </c>
      <c r="B37" s="213">
        <v>1538.99</v>
      </c>
      <c r="C37" s="214">
        <v>4367.29</v>
      </c>
      <c r="D37" s="213">
        <v>358.1</v>
      </c>
      <c r="E37" s="214">
        <v>859.4</v>
      </c>
      <c r="F37" s="213">
        <v>2194.94</v>
      </c>
      <c r="G37" s="215">
        <v>9318.72</v>
      </c>
    </row>
    <row r="38" ht="12.75">
      <c r="A38" s="94" t="s">
        <v>443</v>
      </c>
    </row>
    <row r="39" ht="12.75">
      <c r="A39" s="94" t="s">
        <v>446</v>
      </c>
    </row>
    <row r="40" ht="12.75">
      <c r="A40" s="9" t="s">
        <v>445</v>
      </c>
    </row>
  </sheetData>
  <mergeCells count="8">
    <mergeCell ref="B24:G24"/>
    <mergeCell ref="C25:D25"/>
    <mergeCell ref="E25:F25"/>
    <mergeCell ref="A1:G1"/>
    <mergeCell ref="A3:G3"/>
    <mergeCell ref="B5:G5"/>
    <mergeCell ref="C6:D6"/>
    <mergeCell ref="E6:F6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J90"/>
  <sheetViews>
    <sheetView zoomScale="75" zoomScaleNormal="75" workbookViewId="0" topLeftCell="A1">
      <selection activeCell="L11" sqref="L11"/>
    </sheetView>
  </sheetViews>
  <sheetFormatPr defaultColWidth="11.421875" defaultRowHeight="12.75"/>
  <cols>
    <col min="1" max="1" width="30.7109375" style="9" customWidth="1"/>
    <col min="2" max="10" width="12.421875" style="9" customWidth="1"/>
    <col min="11" max="16384" width="11.421875" style="16" customWidth="1"/>
  </cols>
  <sheetData>
    <row r="1" spans="1:10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1:10" s="15" customFormat="1" ht="18">
      <c r="A3" s="242" t="s">
        <v>415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2.75">
      <c r="A4" s="258"/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>
      <c r="A5" s="185" t="s">
        <v>1</v>
      </c>
      <c r="B5" s="244" t="s">
        <v>179</v>
      </c>
      <c r="C5" s="245"/>
      <c r="D5" s="245"/>
      <c r="E5" s="246"/>
      <c r="F5" s="244" t="s">
        <v>187</v>
      </c>
      <c r="G5" s="245"/>
      <c r="H5" s="245"/>
      <c r="I5" s="246"/>
      <c r="J5" s="2" t="s">
        <v>79</v>
      </c>
    </row>
    <row r="6" spans="1:10" ht="12.75">
      <c r="A6" s="3" t="s">
        <v>5</v>
      </c>
      <c r="B6" s="244" t="s">
        <v>10</v>
      </c>
      <c r="C6" s="245"/>
      <c r="D6" s="246"/>
      <c r="E6" s="2" t="s">
        <v>194</v>
      </c>
      <c r="F6" s="244" t="s">
        <v>10</v>
      </c>
      <c r="G6" s="245"/>
      <c r="H6" s="246"/>
      <c r="I6" s="2" t="s">
        <v>194</v>
      </c>
      <c r="J6" s="4" t="s">
        <v>195</v>
      </c>
    </row>
    <row r="7" spans="1:10" ht="13.5" thickBot="1">
      <c r="A7" s="63"/>
      <c r="B7" s="76" t="s">
        <v>196</v>
      </c>
      <c r="C7" s="139" t="s">
        <v>197</v>
      </c>
      <c r="D7" s="139" t="s">
        <v>198</v>
      </c>
      <c r="E7" s="76" t="s">
        <v>199</v>
      </c>
      <c r="F7" s="76" t="s">
        <v>196</v>
      </c>
      <c r="G7" s="139" t="s">
        <v>197</v>
      </c>
      <c r="H7" s="139" t="s">
        <v>200</v>
      </c>
      <c r="I7" s="76" t="s">
        <v>199</v>
      </c>
      <c r="J7" s="76" t="s">
        <v>201</v>
      </c>
    </row>
    <row r="8" spans="1:10" ht="12.75">
      <c r="A8" s="7" t="s">
        <v>12</v>
      </c>
      <c r="B8" s="142">
        <v>104.19</v>
      </c>
      <c r="C8" s="142" t="s">
        <v>20</v>
      </c>
      <c r="D8" s="131">
        <v>104.19</v>
      </c>
      <c r="E8" s="142">
        <v>78</v>
      </c>
      <c r="F8" s="131">
        <v>135.8</v>
      </c>
      <c r="G8" s="142">
        <v>25.18</v>
      </c>
      <c r="H8" s="131">
        <v>160.98</v>
      </c>
      <c r="I8" s="142">
        <v>13.2</v>
      </c>
      <c r="J8" s="131">
        <v>265.17</v>
      </c>
    </row>
    <row r="9" spans="1:10" ht="12.75">
      <c r="A9" s="9" t="s">
        <v>13</v>
      </c>
      <c r="B9" s="143">
        <v>229.3</v>
      </c>
      <c r="C9" s="143">
        <v>233.4</v>
      </c>
      <c r="D9" s="132">
        <v>462.7</v>
      </c>
      <c r="E9" s="143">
        <v>65.8</v>
      </c>
      <c r="F9" s="132">
        <v>1322.86</v>
      </c>
      <c r="G9" s="143" t="s">
        <v>20</v>
      </c>
      <c r="H9" s="132">
        <v>1322.86</v>
      </c>
      <c r="I9" s="143" t="s">
        <v>20</v>
      </c>
      <c r="J9" s="132">
        <v>1785.56</v>
      </c>
    </row>
    <row r="10" spans="1:10" ht="12.75">
      <c r="A10" s="9" t="s">
        <v>14</v>
      </c>
      <c r="B10" s="143" t="s">
        <v>20</v>
      </c>
      <c r="C10" s="143">
        <v>604</v>
      </c>
      <c r="D10" s="132">
        <v>604</v>
      </c>
      <c r="E10" s="143" t="s">
        <v>20</v>
      </c>
      <c r="F10" s="132" t="s">
        <v>20</v>
      </c>
      <c r="G10" s="143" t="s">
        <v>20</v>
      </c>
      <c r="H10" s="132" t="s">
        <v>20</v>
      </c>
      <c r="I10" s="143" t="s">
        <v>20</v>
      </c>
      <c r="J10" s="132">
        <v>604</v>
      </c>
    </row>
    <row r="11" spans="1:10" ht="12.75">
      <c r="A11" s="9" t="s">
        <v>15</v>
      </c>
      <c r="B11" s="143">
        <v>142.9</v>
      </c>
      <c r="C11" s="143" t="s">
        <v>20</v>
      </c>
      <c r="D11" s="132">
        <v>142.9</v>
      </c>
      <c r="E11" s="143" t="s">
        <v>20</v>
      </c>
      <c r="F11" s="132">
        <v>27.5</v>
      </c>
      <c r="G11" s="143" t="s">
        <v>20</v>
      </c>
      <c r="H11" s="132">
        <v>27.5</v>
      </c>
      <c r="I11" s="143" t="s">
        <v>20</v>
      </c>
      <c r="J11" s="132">
        <v>170.4</v>
      </c>
    </row>
    <row r="12" spans="1:10" ht="12.75">
      <c r="A12" s="11" t="s">
        <v>202</v>
      </c>
      <c r="B12" s="144">
        <v>476.39</v>
      </c>
      <c r="C12" s="144">
        <v>837.4</v>
      </c>
      <c r="D12" s="133">
        <v>1313.79</v>
      </c>
      <c r="E12" s="144">
        <v>143.8</v>
      </c>
      <c r="F12" s="133">
        <v>1486.16</v>
      </c>
      <c r="G12" s="144">
        <v>25.18</v>
      </c>
      <c r="H12" s="133">
        <v>1511.34</v>
      </c>
      <c r="I12" s="144">
        <v>13.2</v>
      </c>
      <c r="J12" s="133">
        <v>2825.13</v>
      </c>
    </row>
    <row r="13" spans="2:10" ht="12.75">
      <c r="B13" s="143"/>
      <c r="C13" s="143"/>
      <c r="D13" s="132"/>
      <c r="E13" s="143"/>
      <c r="F13" s="132"/>
      <c r="G13" s="143"/>
      <c r="H13" s="132"/>
      <c r="I13" s="143"/>
      <c r="J13" s="132"/>
    </row>
    <row r="14" spans="1:10" ht="12.75">
      <c r="A14" s="11" t="s">
        <v>203</v>
      </c>
      <c r="B14" s="144" t="s">
        <v>20</v>
      </c>
      <c r="C14" s="144">
        <v>526</v>
      </c>
      <c r="D14" s="133">
        <v>526</v>
      </c>
      <c r="E14" s="144">
        <v>72</v>
      </c>
      <c r="F14" s="133" t="s">
        <v>20</v>
      </c>
      <c r="G14" s="144">
        <v>1578</v>
      </c>
      <c r="H14" s="133">
        <v>1578</v>
      </c>
      <c r="I14" s="144">
        <v>215</v>
      </c>
      <c r="J14" s="133">
        <v>2104</v>
      </c>
    </row>
    <row r="15" spans="2:10" ht="12.75">
      <c r="B15" s="143"/>
      <c r="C15" s="143"/>
      <c r="D15" s="132"/>
      <c r="E15" s="143"/>
      <c r="F15" s="132"/>
      <c r="G15" s="143"/>
      <c r="H15" s="132"/>
      <c r="I15" s="143"/>
      <c r="J15" s="132"/>
    </row>
    <row r="16" spans="1:10" ht="12.75">
      <c r="A16" s="11" t="s">
        <v>204</v>
      </c>
      <c r="B16" s="144">
        <v>228.23</v>
      </c>
      <c r="C16" s="144">
        <v>49.32</v>
      </c>
      <c r="D16" s="133">
        <v>277.55</v>
      </c>
      <c r="E16" s="144">
        <v>21.9</v>
      </c>
      <c r="F16" s="133">
        <v>322.65</v>
      </c>
      <c r="G16" s="144">
        <v>155.77</v>
      </c>
      <c r="H16" s="133">
        <v>478.42</v>
      </c>
      <c r="I16" s="144">
        <v>89.95</v>
      </c>
      <c r="J16" s="133">
        <v>755.97</v>
      </c>
    </row>
    <row r="17" spans="2:10" ht="12.75">
      <c r="B17" s="143"/>
      <c r="C17" s="143"/>
      <c r="D17" s="132"/>
      <c r="E17" s="143"/>
      <c r="F17" s="132"/>
      <c r="G17" s="143"/>
      <c r="H17" s="132"/>
      <c r="I17" s="143"/>
      <c r="J17" s="132"/>
    </row>
    <row r="18" spans="1:10" ht="12.75">
      <c r="A18" s="9" t="s">
        <v>19</v>
      </c>
      <c r="B18" s="143">
        <v>78</v>
      </c>
      <c r="C18" s="143" t="s">
        <v>20</v>
      </c>
      <c r="D18" s="132">
        <v>78</v>
      </c>
      <c r="E18" s="143" t="s">
        <v>20</v>
      </c>
      <c r="F18" s="132">
        <v>6</v>
      </c>
      <c r="G18" s="143">
        <v>451</v>
      </c>
      <c r="H18" s="132">
        <v>457</v>
      </c>
      <c r="I18" s="143" t="s">
        <v>20</v>
      </c>
      <c r="J18" s="132">
        <v>535</v>
      </c>
    </row>
    <row r="19" spans="1:10" ht="12.75">
      <c r="A19" s="9" t="s">
        <v>21</v>
      </c>
      <c r="B19" s="143">
        <v>82</v>
      </c>
      <c r="C19" s="143" t="s">
        <v>20</v>
      </c>
      <c r="D19" s="132">
        <v>82</v>
      </c>
      <c r="E19" s="143" t="s">
        <v>20</v>
      </c>
      <c r="F19" s="132">
        <v>1568</v>
      </c>
      <c r="G19" s="143" t="s">
        <v>20</v>
      </c>
      <c r="H19" s="132">
        <v>1568</v>
      </c>
      <c r="I19" s="143" t="s">
        <v>20</v>
      </c>
      <c r="J19" s="132">
        <v>1650</v>
      </c>
    </row>
    <row r="20" spans="1:10" ht="12.75">
      <c r="A20" s="9" t="s">
        <v>22</v>
      </c>
      <c r="B20" s="143">
        <v>15</v>
      </c>
      <c r="C20" s="143">
        <v>55</v>
      </c>
      <c r="D20" s="132">
        <v>70</v>
      </c>
      <c r="E20" s="143" t="s">
        <v>20</v>
      </c>
      <c r="F20" s="132">
        <v>55</v>
      </c>
      <c r="G20" s="143">
        <v>1493</v>
      </c>
      <c r="H20" s="132">
        <v>1548</v>
      </c>
      <c r="I20" s="143" t="s">
        <v>20</v>
      </c>
      <c r="J20" s="132">
        <v>1618</v>
      </c>
    </row>
    <row r="21" spans="1:10" ht="12.75">
      <c r="A21" s="11" t="s">
        <v>205</v>
      </c>
      <c r="B21" s="144">
        <v>175</v>
      </c>
      <c r="C21" s="144">
        <v>55</v>
      </c>
      <c r="D21" s="133">
        <v>230</v>
      </c>
      <c r="E21" s="144" t="s">
        <v>20</v>
      </c>
      <c r="F21" s="133">
        <v>1629</v>
      </c>
      <c r="G21" s="144">
        <v>1944</v>
      </c>
      <c r="H21" s="133">
        <v>3573</v>
      </c>
      <c r="I21" s="144" t="s">
        <v>20</v>
      </c>
      <c r="J21" s="133">
        <v>3803</v>
      </c>
    </row>
    <row r="22" spans="2:10" ht="12.75">
      <c r="B22" s="143"/>
      <c r="C22" s="143"/>
      <c r="D22" s="132"/>
      <c r="E22" s="143"/>
      <c r="F22" s="132"/>
      <c r="G22" s="143"/>
      <c r="H22" s="132"/>
      <c r="I22" s="143"/>
      <c r="J22" s="132"/>
    </row>
    <row r="23" spans="1:10" ht="12.75">
      <c r="A23" s="11" t="s">
        <v>206</v>
      </c>
      <c r="B23" s="144">
        <v>400.21</v>
      </c>
      <c r="C23" s="144">
        <v>63.95</v>
      </c>
      <c r="D23" s="133">
        <v>464.16</v>
      </c>
      <c r="E23" s="144" t="s">
        <v>20</v>
      </c>
      <c r="F23" s="144">
        <v>49.3</v>
      </c>
      <c r="G23" s="144">
        <v>236.15</v>
      </c>
      <c r="H23" s="133">
        <v>285.45</v>
      </c>
      <c r="I23" s="144" t="s">
        <v>20</v>
      </c>
      <c r="J23" s="133">
        <v>749.61</v>
      </c>
    </row>
    <row r="24" spans="2:10" ht="12.75">
      <c r="B24" s="143"/>
      <c r="C24" s="143"/>
      <c r="D24" s="132"/>
      <c r="E24" s="143"/>
      <c r="F24" s="132"/>
      <c r="G24" s="143"/>
      <c r="H24" s="132"/>
      <c r="I24" s="143"/>
      <c r="J24" s="132"/>
    </row>
    <row r="25" spans="1:10" ht="12.75">
      <c r="A25" s="11" t="s">
        <v>207</v>
      </c>
      <c r="B25" s="144" t="s">
        <v>20</v>
      </c>
      <c r="C25" s="144" t="s">
        <v>20</v>
      </c>
      <c r="D25" s="133" t="s">
        <v>20</v>
      </c>
      <c r="E25" s="144" t="s">
        <v>20</v>
      </c>
      <c r="F25" s="133" t="s">
        <v>20</v>
      </c>
      <c r="G25" s="144" t="s">
        <v>20</v>
      </c>
      <c r="H25" s="133" t="s">
        <v>20</v>
      </c>
      <c r="I25" s="144" t="s">
        <v>20</v>
      </c>
      <c r="J25" s="133" t="s">
        <v>20</v>
      </c>
    </row>
    <row r="26" spans="2:10" ht="12.75">
      <c r="B26" s="143"/>
      <c r="C26" s="143"/>
      <c r="D26" s="132"/>
      <c r="E26" s="143"/>
      <c r="F26" s="132"/>
      <c r="G26" s="143"/>
      <c r="H26" s="132"/>
      <c r="I26" s="143"/>
      <c r="J26" s="132"/>
    </row>
    <row r="27" spans="1:10" ht="12.75">
      <c r="A27" s="9" t="s">
        <v>26</v>
      </c>
      <c r="B27" s="143">
        <v>15</v>
      </c>
      <c r="C27" s="143">
        <v>30</v>
      </c>
      <c r="D27" s="132">
        <v>45</v>
      </c>
      <c r="E27" s="143" t="s">
        <v>20</v>
      </c>
      <c r="F27" s="143" t="s">
        <v>20</v>
      </c>
      <c r="G27" s="143" t="s">
        <v>20</v>
      </c>
      <c r="H27" s="143" t="s">
        <v>20</v>
      </c>
      <c r="I27" s="143" t="s">
        <v>20</v>
      </c>
      <c r="J27" s="132">
        <v>45</v>
      </c>
    </row>
    <row r="28" spans="1:10" ht="12.75">
      <c r="A28" s="9" t="s">
        <v>27</v>
      </c>
      <c r="B28" s="143">
        <v>148.13</v>
      </c>
      <c r="C28" s="143">
        <v>11</v>
      </c>
      <c r="D28" s="132">
        <v>159.13</v>
      </c>
      <c r="E28" s="143" t="s">
        <v>20</v>
      </c>
      <c r="F28" s="132">
        <v>213</v>
      </c>
      <c r="G28" s="143">
        <v>19.4</v>
      </c>
      <c r="H28" s="132">
        <v>232.4</v>
      </c>
      <c r="I28" s="143" t="s">
        <v>20</v>
      </c>
      <c r="J28" s="132">
        <v>391.53</v>
      </c>
    </row>
    <row r="29" spans="1:10" ht="12.75">
      <c r="A29" s="9" t="s">
        <v>28</v>
      </c>
      <c r="B29" s="143">
        <v>1113.975</v>
      </c>
      <c r="C29" s="143">
        <v>170</v>
      </c>
      <c r="D29" s="132">
        <v>1283.975</v>
      </c>
      <c r="E29" s="143" t="s">
        <v>20</v>
      </c>
      <c r="F29" s="132" t="s">
        <v>20</v>
      </c>
      <c r="G29" s="143" t="s">
        <v>20</v>
      </c>
      <c r="H29" s="132" t="s">
        <v>20</v>
      </c>
      <c r="I29" s="143" t="s">
        <v>20</v>
      </c>
      <c r="J29" s="132">
        <v>1283.975</v>
      </c>
    </row>
    <row r="30" spans="1:10" ht="12.75">
      <c r="A30" s="11" t="s">
        <v>208</v>
      </c>
      <c r="B30" s="144">
        <v>1277.105</v>
      </c>
      <c r="C30" s="144">
        <v>211</v>
      </c>
      <c r="D30" s="133">
        <v>1488.105</v>
      </c>
      <c r="E30" s="144" t="s">
        <v>20</v>
      </c>
      <c r="F30" s="133">
        <v>213</v>
      </c>
      <c r="G30" s="144">
        <v>19.4</v>
      </c>
      <c r="H30" s="133">
        <v>232.4</v>
      </c>
      <c r="I30" s="144" t="s">
        <v>20</v>
      </c>
      <c r="J30" s="133">
        <v>1720.505</v>
      </c>
    </row>
    <row r="31" spans="2:10" ht="12.75">
      <c r="B31" s="143"/>
      <c r="C31" s="143"/>
      <c r="D31" s="132"/>
      <c r="E31" s="143"/>
      <c r="F31" s="132"/>
      <c r="G31" s="143"/>
      <c r="H31" s="132"/>
      <c r="I31" s="143"/>
      <c r="J31" s="132"/>
    </row>
    <row r="32" spans="1:10" ht="12.75">
      <c r="A32" s="9" t="s">
        <v>30</v>
      </c>
      <c r="B32" s="143">
        <v>5.43</v>
      </c>
      <c r="C32" s="143">
        <v>2.5</v>
      </c>
      <c r="D32" s="132">
        <v>7.93</v>
      </c>
      <c r="E32" s="143" t="s">
        <v>20</v>
      </c>
      <c r="F32" s="132">
        <v>49.1</v>
      </c>
      <c r="G32" s="143" t="s">
        <v>20</v>
      </c>
      <c r="H32" s="132">
        <v>49.1</v>
      </c>
      <c r="I32" s="143" t="s">
        <v>20</v>
      </c>
      <c r="J32" s="132">
        <v>57.03</v>
      </c>
    </row>
    <row r="33" spans="1:10" ht="12.75">
      <c r="A33" s="9" t="s">
        <v>31</v>
      </c>
      <c r="B33" s="143">
        <v>252.55</v>
      </c>
      <c r="C33" s="143" t="s">
        <v>20</v>
      </c>
      <c r="D33" s="132">
        <v>252.55</v>
      </c>
      <c r="E33" s="143" t="s">
        <v>20</v>
      </c>
      <c r="F33" s="132" t="s">
        <v>20</v>
      </c>
      <c r="G33" s="143">
        <v>54.17</v>
      </c>
      <c r="H33" s="132">
        <v>54.17</v>
      </c>
      <c r="I33" s="143" t="s">
        <v>20</v>
      </c>
      <c r="J33" s="132">
        <v>306.72</v>
      </c>
    </row>
    <row r="34" spans="1:10" ht="12.75">
      <c r="A34" s="9" t="s">
        <v>32</v>
      </c>
      <c r="B34" s="143">
        <v>5.7</v>
      </c>
      <c r="C34" s="143" t="s">
        <v>20</v>
      </c>
      <c r="D34" s="132">
        <v>5.7</v>
      </c>
      <c r="E34" s="143" t="s">
        <v>20</v>
      </c>
      <c r="F34" s="132">
        <v>12.02</v>
      </c>
      <c r="G34" s="143" t="s">
        <v>20</v>
      </c>
      <c r="H34" s="132">
        <v>12.02</v>
      </c>
      <c r="I34" s="143" t="s">
        <v>20</v>
      </c>
      <c r="J34" s="132">
        <v>17.72</v>
      </c>
    </row>
    <row r="35" spans="1:10" ht="12.75">
      <c r="A35" s="9" t="s">
        <v>33</v>
      </c>
      <c r="B35" s="143">
        <v>31.7</v>
      </c>
      <c r="C35" s="132" t="s">
        <v>20</v>
      </c>
      <c r="D35" s="132">
        <v>31.7</v>
      </c>
      <c r="E35" s="143" t="s">
        <v>20</v>
      </c>
      <c r="F35" s="132">
        <v>2.5</v>
      </c>
      <c r="G35" s="143">
        <v>41.16</v>
      </c>
      <c r="H35" s="132">
        <v>43.66</v>
      </c>
      <c r="I35" s="143" t="s">
        <v>20</v>
      </c>
      <c r="J35" s="132">
        <v>75.36</v>
      </c>
    </row>
    <row r="36" spans="1:10" ht="12.75">
      <c r="A36" s="11" t="s">
        <v>209</v>
      </c>
      <c r="B36" s="144">
        <v>295.38</v>
      </c>
      <c r="C36" s="144">
        <v>2.5</v>
      </c>
      <c r="D36" s="133">
        <v>297.88</v>
      </c>
      <c r="E36" s="144" t="s">
        <v>20</v>
      </c>
      <c r="F36" s="133">
        <v>63.62</v>
      </c>
      <c r="G36" s="144">
        <v>95.33</v>
      </c>
      <c r="H36" s="133">
        <v>158.95</v>
      </c>
      <c r="I36" s="144" t="s">
        <v>20</v>
      </c>
      <c r="J36" s="133">
        <v>456.83</v>
      </c>
    </row>
    <row r="37" spans="2:10" ht="12.75">
      <c r="B37" s="143"/>
      <c r="C37" s="143"/>
      <c r="D37" s="132"/>
      <c r="E37" s="143"/>
      <c r="F37" s="132"/>
      <c r="G37" s="143"/>
      <c r="H37" s="132"/>
      <c r="I37" s="143"/>
      <c r="J37" s="132"/>
    </row>
    <row r="38" spans="1:10" ht="12.75">
      <c r="A38" s="11" t="s">
        <v>210</v>
      </c>
      <c r="B38" s="145" t="s">
        <v>20</v>
      </c>
      <c r="C38" s="144" t="s">
        <v>20</v>
      </c>
      <c r="D38" s="133" t="s">
        <v>20</v>
      </c>
      <c r="E38" s="144" t="s">
        <v>20</v>
      </c>
      <c r="F38" s="133" t="s">
        <v>20</v>
      </c>
      <c r="G38" s="144" t="s">
        <v>20</v>
      </c>
      <c r="H38" s="144" t="s">
        <v>20</v>
      </c>
      <c r="I38" s="144" t="s">
        <v>20</v>
      </c>
      <c r="J38" s="133" t="s">
        <v>20</v>
      </c>
    </row>
    <row r="39" spans="2:10" ht="12.75">
      <c r="B39" s="143"/>
      <c r="C39" s="143"/>
      <c r="D39" s="132"/>
      <c r="E39" s="143"/>
      <c r="F39" s="132"/>
      <c r="G39" s="143"/>
      <c r="H39" s="132"/>
      <c r="I39" s="143"/>
      <c r="J39" s="132"/>
    </row>
    <row r="40" spans="1:10" ht="12.75">
      <c r="A40" s="9" t="s">
        <v>36</v>
      </c>
      <c r="B40" s="143">
        <v>1224.79</v>
      </c>
      <c r="C40" s="146" t="s">
        <v>20</v>
      </c>
      <c r="D40" s="132">
        <v>1224.79</v>
      </c>
      <c r="E40" s="143">
        <v>280.5</v>
      </c>
      <c r="F40" s="132">
        <v>56.72</v>
      </c>
      <c r="G40" s="143" t="s">
        <v>20</v>
      </c>
      <c r="H40" s="132">
        <v>56.72</v>
      </c>
      <c r="I40" s="143" t="s">
        <v>20</v>
      </c>
      <c r="J40" s="132">
        <v>1281.51</v>
      </c>
    </row>
    <row r="41" spans="1:10" ht="12.75">
      <c r="A41" s="9" t="s">
        <v>37</v>
      </c>
      <c r="B41" s="143">
        <v>2781.69</v>
      </c>
      <c r="C41" s="143" t="s">
        <v>20</v>
      </c>
      <c r="D41" s="132">
        <v>2781.69</v>
      </c>
      <c r="E41" s="143">
        <v>85.89</v>
      </c>
      <c r="F41" s="132">
        <v>159.25</v>
      </c>
      <c r="G41" s="143" t="s">
        <v>20</v>
      </c>
      <c r="H41" s="132">
        <v>159.25</v>
      </c>
      <c r="I41" s="143" t="s">
        <v>20</v>
      </c>
      <c r="J41" s="132">
        <v>2940.94</v>
      </c>
    </row>
    <row r="42" spans="1:10" ht="12.75">
      <c r="A42" s="9" t="s">
        <v>38</v>
      </c>
      <c r="B42" s="146">
        <v>3223.78</v>
      </c>
      <c r="C42" s="143" t="s">
        <v>20</v>
      </c>
      <c r="D42" s="132">
        <v>3223.78</v>
      </c>
      <c r="E42" s="132">
        <v>681.14</v>
      </c>
      <c r="F42" s="132">
        <v>458.82</v>
      </c>
      <c r="G42" s="143" t="s">
        <v>20</v>
      </c>
      <c r="H42" s="132">
        <v>458.82</v>
      </c>
      <c r="I42" s="143" t="s">
        <v>20</v>
      </c>
      <c r="J42" s="132">
        <v>3682.6</v>
      </c>
    </row>
    <row r="43" spans="1:10" ht="12.75">
      <c r="A43" s="9" t="s">
        <v>39</v>
      </c>
      <c r="B43" s="143">
        <v>832.52</v>
      </c>
      <c r="C43" s="143" t="s">
        <v>20</v>
      </c>
      <c r="D43" s="132">
        <v>832.52</v>
      </c>
      <c r="E43" s="143">
        <v>12.6</v>
      </c>
      <c r="F43" s="132">
        <v>71.82</v>
      </c>
      <c r="G43" s="143" t="s">
        <v>20</v>
      </c>
      <c r="H43" s="132">
        <v>71.82</v>
      </c>
      <c r="I43" s="143">
        <v>8.1</v>
      </c>
      <c r="J43" s="132">
        <v>904.34</v>
      </c>
    </row>
    <row r="44" spans="1:10" ht="12.75">
      <c r="A44" s="9" t="s">
        <v>40</v>
      </c>
      <c r="B44" s="143">
        <v>1269.94</v>
      </c>
      <c r="C44" s="143">
        <v>20</v>
      </c>
      <c r="D44" s="132">
        <v>1289.94</v>
      </c>
      <c r="E44" s="143" t="s">
        <v>20</v>
      </c>
      <c r="F44" s="132">
        <v>18.99</v>
      </c>
      <c r="G44" s="143" t="s">
        <v>20</v>
      </c>
      <c r="H44" s="132">
        <v>18.99</v>
      </c>
      <c r="I44" s="143" t="s">
        <v>20</v>
      </c>
      <c r="J44" s="132">
        <v>1308.93</v>
      </c>
    </row>
    <row r="45" spans="1:10" ht="12.75">
      <c r="A45" s="9" t="s">
        <v>41</v>
      </c>
      <c r="B45" s="143">
        <v>729.3</v>
      </c>
      <c r="C45" s="143" t="s">
        <v>20</v>
      </c>
      <c r="D45" s="132">
        <v>729.3</v>
      </c>
      <c r="E45" s="143">
        <v>60</v>
      </c>
      <c r="F45" s="132">
        <v>118.05</v>
      </c>
      <c r="G45" s="143" t="s">
        <v>20</v>
      </c>
      <c r="H45" s="132">
        <v>118.05</v>
      </c>
      <c r="I45" s="143">
        <v>12</v>
      </c>
      <c r="J45" s="132">
        <v>847.35</v>
      </c>
    </row>
    <row r="46" spans="1:10" ht="12.75">
      <c r="A46" s="9" t="s">
        <v>42</v>
      </c>
      <c r="B46" s="143">
        <v>1131.5</v>
      </c>
      <c r="C46" s="132" t="s">
        <v>20</v>
      </c>
      <c r="D46" s="132">
        <v>1131.5</v>
      </c>
      <c r="E46" s="143" t="s">
        <v>20</v>
      </c>
      <c r="F46" s="132">
        <v>89.16</v>
      </c>
      <c r="G46" s="143" t="s">
        <v>20</v>
      </c>
      <c r="H46" s="132">
        <v>89.16</v>
      </c>
      <c r="I46" s="143">
        <v>1.5</v>
      </c>
      <c r="J46" s="132">
        <v>1220.66</v>
      </c>
    </row>
    <row r="47" spans="1:10" ht="12.75">
      <c r="A47" s="9" t="s">
        <v>43</v>
      </c>
      <c r="B47" s="143">
        <v>994.763</v>
      </c>
      <c r="C47" s="143">
        <v>38.12</v>
      </c>
      <c r="D47" s="132">
        <v>1032.883</v>
      </c>
      <c r="E47" s="132" t="s">
        <v>20</v>
      </c>
      <c r="F47" s="132">
        <v>23.26</v>
      </c>
      <c r="G47" s="143" t="s">
        <v>20</v>
      </c>
      <c r="H47" s="132">
        <v>23.26</v>
      </c>
      <c r="I47" s="143" t="s">
        <v>20</v>
      </c>
      <c r="J47" s="132">
        <v>1056.143</v>
      </c>
    </row>
    <row r="48" spans="1:10" ht="12.75">
      <c r="A48" s="9" t="s">
        <v>44</v>
      </c>
      <c r="B48" s="143">
        <v>2489.65</v>
      </c>
      <c r="C48" s="143" t="s">
        <v>20</v>
      </c>
      <c r="D48" s="132">
        <v>2489.65</v>
      </c>
      <c r="E48" s="143" t="s">
        <v>20</v>
      </c>
      <c r="F48" s="132">
        <v>272.14</v>
      </c>
      <c r="G48" s="143">
        <v>16.6</v>
      </c>
      <c r="H48" s="132">
        <v>288.74</v>
      </c>
      <c r="I48" s="143" t="s">
        <v>20</v>
      </c>
      <c r="J48" s="132">
        <v>2778.39</v>
      </c>
    </row>
    <row r="49" spans="1:10" ht="12.75">
      <c r="A49" s="11" t="s">
        <v>211</v>
      </c>
      <c r="B49" s="144">
        <v>14677.933</v>
      </c>
      <c r="C49" s="144">
        <v>58.12</v>
      </c>
      <c r="D49" s="133">
        <v>14736.053000000002</v>
      </c>
      <c r="E49" s="144">
        <v>60</v>
      </c>
      <c r="F49" s="133">
        <v>502.61</v>
      </c>
      <c r="G49" s="144">
        <v>16.6</v>
      </c>
      <c r="H49" s="133">
        <v>519.21</v>
      </c>
      <c r="I49" s="144">
        <v>21.6</v>
      </c>
      <c r="J49" s="133">
        <v>15255.263000000003</v>
      </c>
    </row>
    <row r="50" spans="2:10" ht="12.75">
      <c r="B50" s="143"/>
      <c r="C50" s="143"/>
      <c r="D50" s="132"/>
      <c r="E50" s="143"/>
      <c r="F50" s="132"/>
      <c r="G50" s="143"/>
      <c r="H50" s="132"/>
      <c r="I50" s="143"/>
      <c r="J50" s="132"/>
    </row>
    <row r="51" spans="1:10" ht="12.75">
      <c r="A51" s="11" t="s">
        <v>416</v>
      </c>
      <c r="B51" s="144">
        <v>888</v>
      </c>
      <c r="C51" s="144">
        <v>997</v>
      </c>
      <c r="D51" s="133">
        <v>1885</v>
      </c>
      <c r="E51" s="144">
        <v>70</v>
      </c>
      <c r="F51" s="133" t="s">
        <v>20</v>
      </c>
      <c r="G51" s="144" t="s">
        <v>20</v>
      </c>
      <c r="H51" s="144" t="s">
        <v>20</v>
      </c>
      <c r="I51" s="144" t="s">
        <v>20</v>
      </c>
      <c r="J51" s="133">
        <v>1885</v>
      </c>
    </row>
    <row r="52" spans="2:10" ht="12.75">
      <c r="B52" s="143"/>
      <c r="C52" s="143"/>
      <c r="D52" s="132"/>
      <c r="E52" s="143"/>
      <c r="F52" s="132"/>
      <c r="G52" s="143"/>
      <c r="H52" s="132"/>
      <c r="I52" s="143"/>
      <c r="J52" s="132"/>
    </row>
    <row r="53" spans="1:10" ht="12.75">
      <c r="A53" s="9" t="s">
        <v>47</v>
      </c>
      <c r="B53" s="143" t="s">
        <v>20</v>
      </c>
      <c r="C53" s="143" t="s">
        <v>20</v>
      </c>
      <c r="D53" s="132" t="s">
        <v>20</v>
      </c>
      <c r="E53" s="143" t="s">
        <v>20</v>
      </c>
      <c r="F53" s="132" t="s">
        <v>20</v>
      </c>
      <c r="G53" s="143" t="s">
        <v>20</v>
      </c>
      <c r="H53" s="143" t="s">
        <v>20</v>
      </c>
      <c r="I53" s="143" t="s">
        <v>20</v>
      </c>
      <c r="J53" s="132" t="s">
        <v>20</v>
      </c>
    </row>
    <row r="54" spans="1:10" ht="12.75">
      <c r="A54" s="9" t="s">
        <v>48</v>
      </c>
      <c r="B54" s="143">
        <v>1068.2</v>
      </c>
      <c r="C54" s="143" t="s">
        <v>20</v>
      </c>
      <c r="D54" s="132">
        <v>1068.2</v>
      </c>
      <c r="E54" s="143" t="s">
        <v>20</v>
      </c>
      <c r="F54" s="132" t="s">
        <v>20</v>
      </c>
      <c r="G54" s="143" t="s">
        <v>20</v>
      </c>
      <c r="H54" s="143" t="s">
        <v>20</v>
      </c>
      <c r="I54" s="143" t="s">
        <v>20</v>
      </c>
      <c r="J54" s="132">
        <v>1068.2</v>
      </c>
    </row>
    <row r="55" spans="1:10" ht="12.75">
      <c r="A55" s="9" t="s">
        <v>49</v>
      </c>
      <c r="B55" s="143">
        <v>114.92</v>
      </c>
      <c r="C55" s="143" t="s">
        <v>20</v>
      </c>
      <c r="D55" s="132">
        <v>114.92</v>
      </c>
      <c r="E55" s="143" t="s">
        <v>20</v>
      </c>
      <c r="F55" s="132" t="s">
        <v>20</v>
      </c>
      <c r="G55" s="143" t="s">
        <v>20</v>
      </c>
      <c r="H55" s="143" t="s">
        <v>20</v>
      </c>
      <c r="I55" s="143" t="s">
        <v>20</v>
      </c>
      <c r="J55" s="132">
        <v>114.92</v>
      </c>
    </row>
    <row r="56" spans="1:10" ht="12.75">
      <c r="A56" s="9" t="s">
        <v>50</v>
      </c>
      <c r="B56" s="143" t="s">
        <v>20</v>
      </c>
      <c r="C56" s="143">
        <v>582</v>
      </c>
      <c r="D56" s="132">
        <v>582</v>
      </c>
      <c r="E56" s="143" t="s">
        <v>20</v>
      </c>
      <c r="F56" s="132" t="s">
        <v>20</v>
      </c>
      <c r="G56" s="143" t="s">
        <v>20</v>
      </c>
      <c r="H56" s="132" t="s">
        <v>20</v>
      </c>
      <c r="I56" s="143" t="s">
        <v>20</v>
      </c>
      <c r="J56" s="132">
        <v>582</v>
      </c>
    </row>
    <row r="57" spans="1:10" ht="12.75">
      <c r="A57" s="9" t="s">
        <v>51</v>
      </c>
      <c r="B57" s="143">
        <v>537</v>
      </c>
      <c r="C57" s="143" t="s">
        <v>20</v>
      </c>
      <c r="D57" s="132">
        <v>537</v>
      </c>
      <c r="E57" s="143">
        <v>10</v>
      </c>
      <c r="F57" s="132">
        <v>14</v>
      </c>
      <c r="G57" s="143" t="s">
        <v>20</v>
      </c>
      <c r="H57" s="132">
        <v>14</v>
      </c>
      <c r="I57" s="143" t="s">
        <v>20</v>
      </c>
      <c r="J57" s="132">
        <v>551</v>
      </c>
    </row>
    <row r="58" spans="1:10" ht="12.75">
      <c r="A58" s="11" t="s">
        <v>212</v>
      </c>
      <c r="B58" s="144">
        <v>1720.12</v>
      </c>
      <c r="C58" s="144">
        <v>582</v>
      </c>
      <c r="D58" s="133">
        <v>2302.12</v>
      </c>
      <c r="E58" s="144">
        <v>10</v>
      </c>
      <c r="F58" s="133">
        <v>14</v>
      </c>
      <c r="G58" s="144" t="s">
        <v>20</v>
      </c>
      <c r="H58" s="133">
        <v>14</v>
      </c>
      <c r="I58" s="144" t="s">
        <v>20</v>
      </c>
      <c r="J58" s="133">
        <v>2316.12</v>
      </c>
    </row>
    <row r="59" spans="2:10" ht="12.75">
      <c r="B59" s="143"/>
      <c r="C59" s="143"/>
      <c r="D59" s="132"/>
      <c r="E59" s="143"/>
      <c r="F59" s="132"/>
      <c r="G59" s="143"/>
      <c r="H59" s="132"/>
      <c r="I59" s="143"/>
      <c r="J59" s="132"/>
    </row>
    <row r="60" spans="1:10" ht="12.75">
      <c r="A60" s="9" t="s">
        <v>53</v>
      </c>
      <c r="B60" s="143" t="s">
        <v>20</v>
      </c>
      <c r="C60" s="143" t="s">
        <v>20</v>
      </c>
      <c r="D60" s="132" t="s">
        <v>20</v>
      </c>
      <c r="E60" s="143" t="s">
        <v>20</v>
      </c>
      <c r="F60" s="132" t="s">
        <v>20</v>
      </c>
      <c r="G60" s="143" t="s">
        <v>20</v>
      </c>
      <c r="H60" s="143" t="s">
        <v>20</v>
      </c>
      <c r="I60" s="143" t="s">
        <v>20</v>
      </c>
      <c r="J60" s="132" t="s">
        <v>20</v>
      </c>
    </row>
    <row r="61" spans="1:10" ht="12.75">
      <c r="A61" s="9" t="s">
        <v>54</v>
      </c>
      <c r="B61" s="143" t="s">
        <v>20</v>
      </c>
      <c r="C61" s="143" t="s">
        <v>20</v>
      </c>
      <c r="D61" s="132" t="s">
        <v>20</v>
      </c>
      <c r="E61" s="143" t="s">
        <v>20</v>
      </c>
      <c r="F61" s="147" t="s">
        <v>20</v>
      </c>
      <c r="G61" s="143" t="s">
        <v>20</v>
      </c>
      <c r="H61" s="143" t="s">
        <v>20</v>
      </c>
      <c r="I61" s="143" t="s">
        <v>20</v>
      </c>
      <c r="J61" s="132" t="s">
        <v>20</v>
      </c>
    </row>
    <row r="62" spans="1:10" ht="12.75">
      <c r="A62" s="9" t="s">
        <v>55</v>
      </c>
      <c r="B62" s="143" t="s">
        <v>20</v>
      </c>
      <c r="C62" s="143" t="s">
        <v>20</v>
      </c>
      <c r="D62" s="143" t="s">
        <v>20</v>
      </c>
      <c r="E62" s="143" t="s">
        <v>20</v>
      </c>
      <c r="F62" s="143" t="s">
        <v>20</v>
      </c>
      <c r="G62" s="143" t="s">
        <v>20</v>
      </c>
      <c r="H62" s="132" t="s">
        <v>20</v>
      </c>
      <c r="I62" s="143" t="s">
        <v>20</v>
      </c>
      <c r="J62" s="132" t="s">
        <v>20</v>
      </c>
    </row>
    <row r="63" spans="1:10" ht="12.75">
      <c r="A63" s="11" t="s">
        <v>213</v>
      </c>
      <c r="B63" s="144" t="s">
        <v>20</v>
      </c>
      <c r="C63" s="144" t="s">
        <v>20</v>
      </c>
      <c r="D63" s="133" t="s">
        <v>20</v>
      </c>
      <c r="E63" s="144" t="s">
        <v>20</v>
      </c>
      <c r="F63" s="133" t="s">
        <v>20</v>
      </c>
      <c r="G63" s="144" t="s">
        <v>20</v>
      </c>
      <c r="H63" s="133" t="s">
        <v>20</v>
      </c>
      <c r="I63" s="144" t="s">
        <v>20</v>
      </c>
      <c r="J63" s="133" t="s">
        <v>20</v>
      </c>
    </row>
    <row r="64" spans="2:10" ht="12.75">
      <c r="B64" s="143"/>
      <c r="C64" s="143"/>
      <c r="D64" s="132"/>
      <c r="E64" s="143"/>
      <c r="F64" s="147"/>
      <c r="G64" s="143"/>
      <c r="H64" s="132"/>
      <c r="I64" s="143"/>
      <c r="J64" s="132"/>
    </row>
    <row r="65" spans="1:10" ht="12.75">
      <c r="A65" s="11" t="s">
        <v>214</v>
      </c>
      <c r="B65" s="144" t="s">
        <v>20</v>
      </c>
      <c r="C65" s="144" t="s">
        <v>20</v>
      </c>
      <c r="D65" s="133" t="s">
        <v>20</v>
      </c>
      <c r="E65" s="144" t="s">
        <v>20</v>
      </c>
      <c r="F65" s="148" t="s">
        <v>20</v>
      </c>
      <c r="G65" s="144" t="s">
        <v>20</v>
      </c>
      <c r="H65" s="133" t="s">
        <v>20</v>
      </c>
      <c r="I65" s="144" t="s">
        <v>20</v>
      </c>
      <c r="J65" s="133" t="s">
        <v>20</v>
      </c>
    </row>
    <row r="66" spans="2:10" ht="12.75">
      <c r="B66" s="143"/>
      <c r="C66" s="143"/>
      <c r="D66" s="132"/>
      <c r="E66" s="143"/>
      <c r="F66" s="132"/>
      <c r="G66" s="143"/>
      <c r="H66" s="132"/>
      <c r="I66" s="143"/>
      <c r="J66" s="132"/>
    </row>
    <row r="67" spans="1:10" ht="12.75">
      <c r="A67" s="9" t="s">
        <v>58</v>
      </c>
      <c r="B67" s="143">
        <v>332.52</v>
      </c>
      <c r="C67" s="143" t="s">
        <v>20</v>
      </c>
      <c r="D67" s="132">
        <v>332.52</v>
      </c>
      <c r="E67" s="143">
        <v>481</v>
      </c>
      <c r="F67" s="132" t="s">
        <v>20</v>
      </c>
      <c r="G67" s="143" t="s">
        <v>20</v>
      </c>
      <c r="H67" s="143" t="s">
        <v>20</v>
      </c>
      <c r="I67" s="143" t="s">
        <v>20</v>
      </c>
      <c r="J67" s="132">
        <v>332.52</v>
      </c>
    </row>
    <row r="68" spans="1:10" ht="12.75">
      <c r="A68" s="9" t="s">
        <v>59</v>
      </c>
      <c r="B68" s="143">
        <v>662.6</v>
      </c>
      <c r="C68" s="143" t="s">
        <v>20</v>
      </c>
      <c r="D68" s="132">
        <v>662.6</v>
      </c>
      <c r="E68" s="143">
        <v>166</v>
      </c>
      <c r="F68" s="132" t="s">
        <v>20</v>
      </c>
      <c r="G68" s="143" t="s">
        <v>20</v>
      </c>
      <c r="H68" s="143" t="s">
        <v>20</v>
      </c>
      <c r="I68" s="143" t="s">
        <v>20</v>
      </c>
      <c r="J68" s="132">
        <v>662.6</v>
      </c>
    </row>
    <row r="69" spans="1:10" ht="12.75">
      <c r="A69" s="11" t="s">
        <v>215</v>
      </c>
      <c r="B69" s="144">
        <v>995.12</v>
      </c>
      <c r="C69" s="144" t="s">
        <v>20</v>
      </c>
      <c r="D69" s="133">
        <v>995.12</v>
      </c>
      <c r="E69" s="144">
        <v>647</v>
      </c>
      <c r="F69" s="133" t="s">
        <v>20</v>
      </c>
      <c r="G69" s="144" t="s">
        <v>20</v>
      </c>
      <c r="H69" s="144" t="s">
        <v>20</v>
      </c>
      <c r="I69" s="144" t="s">
        <v>20</v>
      </c>
      <c r="J69" s="133">
        <v>995.12</v>
      </c>
    </row>
    <row r="70" spans="2:10" ht="12.75">
      <c r="B70" s="143"/>
      <c r="C70" s="143"/>
      <c r="D70" s="132"/>
      <c r="E70" s="143"/>
      <c r="F70" s="132"/>
      <c r="G70" s="143"/>
      <c r="H70" s="132"/>
      <c r="I70" s="143"/>
      <c r="J70" s="132"/>
    </row>
    <row r="71" spans="1:10" ht="12.75">
      <c r="A71" s="9" t="s">
        <v>61</v>
      </c>
      <c r="B71" s="143" t="s">
        <v>20</v>
      </c>
      <c r="C71" s="143" t="s">
        <v>20</v>
      </c>
      <c r="D71" s="132" t="s">
        <v>20</v>
      </c>
      <c r="E71" s="143" t="s">
        <v>20</v>
      </c>
      <c r="F71" s="132" t="s">
        <v>20</v>
      </c>
      <c r="G71" s="143" t="s">
        <v>20</v>
      </c>
      <c r="H71" s="143" t="s">
        <v>20</v>
      </c>
      <c r="I71" s="143" t="s">
        <v>20</v>
      </c>
      <c r="J71" s="132" t="s">
        <v>20</v>
      </c>
    </row>
    <row r="72" spans="1:10" ht="12.75">
      <c r="A72" s="9" t="s">
        <v>62</v>
      </c>
      <c r="B72" s="143" t="s">
        <v>20</v>
      </c>
      <c r="C72" s="143" t="s">
        <v>20</v>
      </c>
      <c r="D72" s="132" t="s">
        <v>20</v>
      </c>
      <c r="E72" s="146" t="s">
        <v>20</v>
      </c>
      <c r="F72" s="132" t="s">
        <v>20</v>
      </c>
      <c r="G72" s="143" t="s">
        <v>20</v>
      </c>
      <c r="H72" s="143" t="s">
        <v>20</v>
      </c>
      <c r="I72" s="143" t="s">
        <v>20</v>
      </c>
      <c r="J72" s="132" t="s">
        <v>20</v>
      </c>
    </row>
    <row r="73" spans="1:10" ht="12.75">
      <c r="A73" s="9" t="s">
        <v>63</v>
      </c>
      <c r="B73" s="143" t="s">
        <v>20</v>
      </c>
      <c r="C73" s="143" t="s">
        <v>20</v>
      </c>
      <c r="D73" s="132" t="s">
        <v>20</v>
      </c>
      <c r="E73" s="143" t="s">
        <v>20</v>
      </c>
      <c r="F73" s="132" t="s">
        <v>20</v>
      </c>
      <c r="G73" s="143" t="s">
        <v>20</v>
      </c>
      <c r="H73" s="132" t="s">
        <v>20</v>
      </c>
      <c r="I73" s="143" t="s">
        <v>20</v>
      </c>
      <c r="J73" s="132" t="s">
        <v>20</v>
      </c>
    </row>
    <row r="74" spans="1:10" ht="12.75">
      <c r="A74" s="9" t="s">
        <v>64</v>
      </c>
      <c r="B74" s="143" t="s">
        <v>20</v>
      </c>
      <c r="C74" s="143" t="s">
        <v>20</v>
      </c>
      <c r="D74" s="132" t="s">
        <v>20</v>
      </c>
      <c r="E74" s="143" t="s">
        <v>20</v>
      </c>
      <c r="F74" s="132" t="s">
        <v>20</v>
      </c>
      <c r="G74" s="143" t="s">
        <v>20</v>
      </c>
      <c r="H74" s="132" t="s">
        <v>20</v>
      </c>
      <c r="I74" s="143" t="s">
        <v>20</v>
      </c>
      <c r="J74" s="132" t="s">
        <v>20</v>
      </c>
    </row>
    <row r="75" spans="1:10" ht="12.75">
      <c r="A75" s="9" t="s">
        <v>65</v>
      </c>
      <c r="B75" s="143" t="s">
        <v>20</v>
      </c>
      <c r="C75" s="143" t="s">
        <v>20</v>
      </c>
      <c r="D75" s="132" t="s">
        <v>20</v>
      </c>
      <c r="E75" s="143" t="s">
        <v>20</v>
      </c>
      <c r="F75" s="132" t="s">
        <v>20</v>
      </c>
      <c r="G75" s="143" t="s">
        <v>20</v>
      </c>
      <c r="H75" s="132" t="s">
        <v>20</v>
      </c>
      <c r="I75" s="143" t="s">
        <v>20</v>
      </c>
      <c r="J75" s="132" t="s">
        <v>20</v>
      </c>
    </row>
    <row r="76" spans="1:10" ht="12.75">
      <c r="A76" s="9" t="s">
        <v>66</v>
      </c>
      <c r="B76" s="143" t="s">
        <v>20</v>
      </c>
      <c r="C76" s="132" t="s">
        <v>20</v>
      </c>
      <c r="D76" s="132" t="s">
        <v>20</v>
      </c>
      <c r="E76" s="132" t="s">
        <v>20</v>
      </c>
      <c r="F76" s="132" t="s">
        <v>20</v>
      </c>
      <c r="G76" s="132" t="s">
        <v>20</v>
      </c>
      <c r="H76" s="132" t="s">
        <v>20</v>
      </c>
      <c r="I76" s="143" t="s">
        <v>20</v>
      </c>
      <c r="J76" s="132" t="s">
        <v>20</v>
      </c>
    </row>
    <row r="77" spans="1:10" ht="12.75">
      <c r="A77" s="9" t="s">
        <v>67</v>
      </c>
      <c r="B77" s="143" t="s">
        <v>20</v>
      </c>
      <c r="C77" s="143" t="s">
        <v>20</v>
      </c>
      <c r="D77" s="132" t="s">
        <v>20</v>
      </c>
      <c r="E77" s="143" t="s">
        <v>20</v>
      </c>
      <c r="F77" s="132" t="s">
        <v>20</v>
      </c>
      <c r="G77" s="143" t="s">
        <v>20</v>
      </c>
      <c r="H77" s="132" t="s">
        <v>20</v>
      </c>
      <c r="I77" s="143" t="s">
        <v>20</v>
      </c>
      <c r="J77" s="132" t="s">
        <v>20</v>
      </c>
    </row>
    <row r="78" spans="1:10" ht="12.75">
      <c r="A78" s="9" t="s">
        <v>68</v>
      </c>
      <c r="B78" s="143" t="s">
        <v>20</v>
      </c>
      <c r="C78" s="143" t="s">
        <v>20</v>
      </c>
      <c r="D78" s="132" t="s">
        <v>20</v>
      </c>
      <c r="E78" s="143" t="s">
        <v>20</v>
      </c>
      <c r="F78" s="132" t="s">
        <v>20</v>
      </c>
      <c r="G78" s="143" t="s">
        <v>20</v>
      </c>
      <c r="H78" s="132" t="s">
        <v>20</v>
      </c>
      <c r="I78" s="143" t="s">
        <v>20</v>
      </c>
      <c r="J78" s="132" t="s">
        <v>20</v>
      </c>
    </row>
    <row r="79" spans="1:10" ht="12.75">
      <c r="A79" s="11" t="s">
        <v>216</v>
      </c>
      <c r="B79" s="144" t="s">
        <v>20</v>
      </c>
      <c r="C79" s="144" t="s">
        <v>20</v>
      </c>
      <c r="D79" s="133" t="s">
        <v>20</v>
      </c>
      <c r="E79" s="144" t="s">
        <v>20</v>
      </c>
      <c r="F79" s="133" t="s">
        <v>20</v>
      </c>
      <c r="G79" s="144" t="s">
        <v>20</v>
      </c>
      <c r="H79" s="133" t="s">
        <v>20</v>
      </c>
      <c r="I79" s="144" t="s">
        <v>20</v>
      </c>
      <c r="J79" s="133" t="s">
        <v>20</v>
      </c>
    </row>
    <row r="80" spans="2:10" ht="12.75">
      <c r="B80" s="143"/>
      <c r="C80" s="143"/>
      <c r="D80" s="132"/>
      <c r="E80" s="143"/>
      <c r="F80" s="132"/>
      <c r="G80" s="143"/>
      <c r="H80" s="132"/>
      <c r="I80" s="143"/>
      <c r="J80" s="132"/>
    </row>
    <row r="81" spans="1:10" ht="12.75">
      <c r="A81" s="9" t="s">
        <v>70</v>
      </c>
      <c r="B81" s="143" t="s">
        <v>20</v>
      </c>
      <c r="C81" s="143" t="s">
        <v>20</v>
      </c>
      <c r="D81" s="132" t="s">
        <v>20</v>
      </c>
      <c r="E81" s="143" t="s">
        <v>20</v>
      </c>
      <c r="F81" s="132" t="s">
        <v>20</v>
      </c>
      <c r="G81" s="143" t="s">
        <v>20</v>
      </c>
      <c r="H81" s="132" t="s">
        <v>20</v>
      </c>
      <c r="I81" s="143" t="s">
        <v>20</v>
      </c>
      <c r="J81" s="132" t="s">
        <v>20</v>
      </c>
    </row>
    <row r="82" spans="1:10" ht="12.75">
      <c r="A82" s="9" t="s">
        <v>71</v>
      </c>
      <c r="B82" s="143" t="s">
        <v>20</v>
      </c>
      <c r="C82" s="143" t="s">
        <v>20</v>
      </c>
      <c r="D82" s="132" t="s">
        <v>20</v>
      </c>
      <c r="E82" s="143" t="s">
        <v>20</v>
      </c>
      <c r="F82" s="132" t="s">
        <v>20</v>
      </c>
      <c r="G82" s="143" t="s">
        <v>20</v>
      </c>
      <c r="H82" s="132" t="s">
        <v>20</v>
      </c>
      <c r="I82" s="143" t="s">
        <v>20</v>
      </c>
      <c r="J82" s="132" t="s">
        <v>20</v>
      </c>
    </row>
    <row r="83" spans="1:10" ht="12.75">
      <c r="A83" s="11" t="s">
        <v>217</v>
      </c>
      <c r="B83" s="144" t="s">
        <v>20</v>
      </c>
      <c r="C83" s="144" t="s">
        <v>20</v>
      </c>
      <c r="D83" s="133" t="s">
        <v>20</v>
      </c>
      <c r="E83" s="144" t="s">
        <v>20</v>
      </c>
      <c r="F83" s="133" t="s">
        <v>20</v>
      </c>
      <c r="G83" s="144" t="s">
        <v>20</v>
      </c>
      <c r="H83" s="133" t="s">
        <v>20</v>
      </c>
      <c r="I83" s="144" t="s">
        <v>20</v>
      </c>
      <c r="J83" s="133" t="s">
        <v>20</v>
      </c>
    </row>
    <row r="84" spans="2:10" ht="12.75">
      <c r="B84" s="132"/>
      <c r="C84" s="132"/>
      <c r="D84" s="132"/>
      <c r="E84" s="143"/>
      <c r="F84" s="132"/>
      <c r="G84" s="143"/>
      <c r="H84" s="132"/>
      <c r="I84" s="143"/>
      <c r="J84" s="132"/>
    </row>
    <row r="85" spans="1:10" ht="13.5" thickBot="1">
      <c r="A85" s="13" t="s">
        <v>73</v>
      </c>
      <c r="B85" s="149">
        <v>32685.318000000003</v>
      </c>
      <c r="C85" s="149">
        <v>5248.29</v>
      </c>
      <c r="D85" s="149">
        <v>37933.608</v>
      </c>
      <c r="E85" s="149">
        <v>1408.85</v>
      </c>
      <c r="F85" s="149">
        <v>4552.04</v>
      </c>
      <c r="G85" s="149">
        <v>4070.43</v>
      </c>
      <c r="H85" s="149">
        <v>8622.47</v>
      </c>
      <c r="I85" s="149">
        <v>339.75</v>
      </c>
      <c r="J85" s="150">
        <v>46556.078</v>
      </c>
    </row>
    <row r="86" spans="1:10" ht="12.75">
      <c r="A86" s="64" t="s">
        <v>435</v>
      </c>
      <c r="B86" s="65"/>
      <c r="C86" s="65"/>
      <c r="D86" s="65"/>
      <c r="E86" s="65"/>
      <c r="F86" s="65"/>
      <c r="G86" s="65"/>
      <c r="H86" s="65"/>
      <c r="I86" s="65"/>
      <c r="J86" s="65"/>
    </row>
    <row r="87" ht="12.75">
      <c r="A87" s="9" t="s">
        <v>431</v>
      </c>
    </row>
    <row r="89" spans="5:8" ht="12.75">
      <c r="E89" s="66"/>
      <c r="H89" s="66"/>
    </row>
    <row r="90" ht="12.75">
      <c r="H90" s="66"/>
    </row>
  </sheetData>
  <mergeCells count="7">
    <mergeCell ref="B6:D6"/>
    <mergeCell ref="F6:H6"/>
    <mergeCell ref="A1:J1"/>
    <mergeCell ref="A3:J3"/>
    <mergeCell ref="A4:J4"/>
    <mergeCell ref="B5:E5"/>
    <mergeCell ref="F5:I5"/>
  </mergeCells>
  <printOptions/>
  <pageMargins left="0.75" right="0.75" top="1" bottom="1" header="0" footer="0"/>
  <pageSetup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K43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28.7109375" style="9" customWidth="1"/>
    <col min="2" max="9" width="14.8515625" style="9" customWidth="1"/>
    <col min="10" max="10" width="11.421875" style="16" customWidth="1"/>
    <col min="11" max="11" width="12.7109375" style="16" bestFit="1" customWidth="1"/>
    <col min="12" max="16384" width="11.421875" style="16" customWidth="1"/>
  </cols>
  <sheetData>
    <row r="1" spans="1:10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14"/>
    </row>
    <row r="3" spans="1:9" s="15" customFormat="1" ht="18">
      <c r="A3" s="242" t="s">
        <v>418</v>
      </c>
      <c r="B3" s="243"/>
      <c r="C3" s="243"/>
      <c r="D3" s="243"/>
      <c r="E3" s="243"/>
      <c r="F3" s="243"/>
      <c r="G3" s="243"/>
      <c r="H3" s="243"/>
      <c r="I3" s="243"/>
    </row>
    <row r="5" spans="1:9" ht="12.75">
      <c r="A5" s="227"/>
      <c r="B5" s="244" t="s">
        <v>218</v>
      </c>
      <c r="C5" s="245"/>
      <c r="D5" s="245"/>
      <c r="E5" s="245"/>
      <c r="F5" s="245"/>
      <c r="G5" s="246"/>
      <c r="H5" s="254" t="s">
        <v>219</v>
      </c>
      <c r="I5" s="261"/>
    </row>
    <row r="6" spans="1:9" ht="12.75">
      <c r="A6" s="3" t="s">
        <v>220</v>
      </c>
      <c r="B6" s="2" t="s">
        <v>221</v>
      </c>
      <c r="C6" s="244" t="s">
        <v>189</v>
      </c>
      <c r="D6" s="246"/>
      <c r="E6" s="244" t="s">
        <v>96</v>
      </c>
      <c r="F6" s="246"/>
      <c r="G6" s="2" t="s">
        <v>79</v>
      </c>
      <c r="H6" s="259" t="s">
        <v>234</v>
      </c>
      <c r="I6" s="260"/>
    </row>
    <row r="7" spans="1:9" ht="13.5" thickBot="1">
      <c r="A7" s="159"/>
      <c r="B7" s="76" t="s">
        <v>190</v>
      </c>
      <c r="C7" s="76" t="s">
        <v>191</v>
      </c>
      <c r="D7" s="141" t="s">
        <v>114</v>
      </c>
      <c r="E7" s="76" t="s">
        <v>153</v>
      </c>
      <c r="F7" s="139" t="s">
        <v>192</v>
      </c>
      <c r="G7" s="76" t="s">
        <v>193</v>
      </c>
      <c r="H7" s="76" t="s">
        <v>222</v>
      </c>
      <c r="I7" s="76" t="s">
        <v>223</v>
      </c>
    </row>
    <row r="8" spans="1:11" ht="12.75">
      <c r="A8" s="70" t="s">
        <v>235</v>
      </c>
      <c r="B8" s="151">
        <v>7582.44</v>
      </c>
      <c r="C8" s="151">
        <v>7972.178</v>
      </c>
      <c r="D8" s="151">
        <v>508.44</v>
      </c>
      <c r="E8" s="151">
        <v>776.33</v>
      </c>
      <c r="F8" s="151">
        <v>15845.93</v>
      </c>
      <c r="G8" s="151">
        <v>32685.318000000007</v>
      </c>
      <c r="H8" s="151">
        <v>52433881.40482153</v>
      </c>
      <c r="I8" s="152">
        <v>1604.202884145766</v>
      </c>
      <c r="J8" s="69"/>
      <c r="K8" s="69"/>
    </row>
    <row r="9" spans="1:11" ht="12.75">
      <c r="A9" s="71" t="s">
        <v>224</v>
      </c>
      <c r="B9" s="153">
        <v>133</v>
      </c>
      <c r="C9" s="153">
        <v>273.61</v>
      </c>
      <c r="D9" s="153" t="s">
        <v>20</v>
      </c>
      <c r="E9" s="153" t="s">
        <v>20</v>
      </c>
      <c r="F9" s="153">
        <v>31.2</v>
      </c>
      <c r="G9" s="153">
        <v>437.81</v>
      </c>
      <c r="H9" s="153">
        <v>982543.2121743417</v>
      </c>
      <c r="I9" s="154">
        <v>2244.222864197578</v>
      </c>
      <c r="J9" s="69"/>
      <c r="K9" s="73"/>
    </row>
    <row r="10" spans="1:11" ht="12.75">
      <c r="A10" s="71" t="s">
        <v>225</v>
      </c>
      <c r="B10" s="153">
        <v>56.2</v>
      </c>
      <c r="C10" s="153">
        <v>1500.93</v>
      </c>
      <c r="D10" s="153" t="s">
        <v>20</v>
      </c>
      <c r="E10" s="153">
        <v>129</v>
      </c>
      <c r="F10" s="153">
        <v>1194.77</v>
      </c>
      <c r="G10" s="153">
        <v>2880.9</v>
      </c>
      <c r="H10" s="153">
        <v>5026881.958680899</v>
      </c>
      <c r="I10" s="154">
        <v>1744.8998433409347</v>
      </c>
      <c r="K10" s="73"/>
    </row>
    <row r="11" spans="1:9" ht="12.75">
      <c r="A11" s="71" t="s">
        <v>226</v>
      </c>
      <c r="B11" s="153">
        <v>66</v>
      </c>
      <c r="C11" s="153">
        <v>436.13</v>
      </c>
      <c r="D11" s="153">
        <v>17.1</v>
      </c>
      <c r="E11" s="153" t="s">
        <v>20</v>
      </c>
      <c r="F11" s="153">
        <v>3072.11</v>
      </c>
      <c r="G11" s="153">
        <v>3591.34</v>
      </c>
      <c r="H11" s="153">
        <v>4649923.402323874</v>
      </c>
      <c r="I11" s="154">
        <v>1294.760006661545</v>
      </c>
    </row>
    <row r="12" spans="1:9" ht="12.75">
      <c r="A12" s="71" t="s">
        <v>227</v>
      </c>
      <c r="B12" s="153">
        <v>151</v>
      </c>
      <c r="C12" s="153">
        <v>752.54</v>
      </c>
      <c r="D12" s="153" t="s">
        <v>20</v>
      </c>
      <c r="E12" s="153">
        <v>129.1</v>
      </c>
      <c r="F12" s="153">
        <v>910.55</v>
      </c>
      <c r="G12" s="153">
        <v>1943.19</v>
      </c>
      <c r="H12" s="153">
        <v>4276217.6256908635</v>
      </c>
      <c r="I12" s="154">
        <v>2200.6173486333623</v>
      </c>
    </row>
    <row r="13" spans="1:9" ht="12.75">
      <c r="A13" s="71" t="s">
        <v>228</v>
      </c>
      <c r="B13" s="153">
        <v>4782.11</v>
      </c>
      <c r="C13" s="153">
        <v>538.6129999999999</v>
      </c>
      <c r="D13" s="153">
        <v>72.73</v>
      </c>
      <c r="E13" s="153">
        <v>24</v>
      </c>
      <c r="F13" s="153">
        <v>2568.23</v>
      </c>
      <c r="G13" s="153">
        <v>7985.683</v>
      </c>
      <c r="H13" s="153">
        <f>12503832.9666825-839613</f>
        <v>11664219.9666825</v>
      </c>
      <c r="I13" s="154">
        <f>H13/G13</f>
        <v>1460.6414963732593</v>
      </c>
    </row>
    <row r="14" spans="1:9" ht="12.75">
      <c r="A14" s="71" t="s">
        <v>229</v>
      </c>
      <c r="B14" s="153">
        <v>77.5</v>
      </c>
      <c r="C14" s="153">
        <v>1299.425</v>
      </c>
      <c r="D14" s="153">
        <v>15</v>
      </c>
      <c r="E14" s="153">
        <v>156.2</v>
      </c>
      <c r="F14" s="153">
        <v>682.68</v>
      </c>
      <c r="G14" s="153">
        <v>2230.805</v>
      </c>
      <c r="H14" s="153">
        <v>2617654.044354573</v>
      </c>
      <c r="I14" s="154">
        <v>1173.4123082719345</v>
      </c>
    </row>
    <row r="15" spans="1:9" ht="12.75">
      <c r="A15" s="71" t="s">
        <v>230</v>
      </c>
      <c r="B15" s="153" t="s">
        <v>20</v>
      </c>
      <c r="C15" s="153" t="s">
        <v>20</v>
      </c>
      <c r="D15" s="153">
        <v>207.4</v>
      </c>
      <c r="E15" s="153" t="s">
        <v>20</v>
      </c>
      <c r="F15" s="153" t="s">
        <v>20</v>
      </c>
      <c r="G15" s="153">
        <v>207.4</v>
      </c>
      <c r="H15" s="153">
        <v>645056.074429339</v>
      </c>
      <c r="I15" s="154">
        <v>3110.2028661009595</v>
      </c>
    </row>
    <row r="16" spans="1:9" ht="12.75">
      <c r="A16" s="71" t="s">
        <v>231</v>
      </c>
      <c r="B16" s="153">
        <v>25</v>
      </c>
      <c r="C16" s="153">
        <v>48.41</v>
      </c>
      <c r="D16" s="153" t="s">
        <v>20</v>
      </c>
      <c r="E16" s="153">
        <v>50.2</v>
      </c>
      <c r="F16" s="153">
        <v>164.29</v>
      </c>
      <c r="G16" s="153">
        <v>287.9</v>
      </c>
      <c r="H16" s="153">
        <v>373725.65</v>
      </c>
      <c r="I16" s="154">
        <v>1298.1092393192082</v>
      </c>
    </row>
    <row r="17" spans="1:10" ht="12.75">
      <c r="A17" s="71" t="s">
        <v>236</v>
      </c>
      <c r="B17" s="153">
        <v>5</v>
      </c>
      <c r="C17" s="153">
        <v>276.01</v>
      </c>
      <c r="D17" s="153">
        <v>69.94</v>
      </c>
      <c r="E17" s="153">
        <v>36</v>
      </c>
      <c r="F17" s="153">
        <v>96.79</v>
      </c>
      <c r="G17" s="153">
        <v>483.74</v>
      </c>
      <c r="H17" s="153">
        <v>842035.8159669685</v>
      </c>
      <c r="I17" s="154">
        <v>1740.6784966448267</v>
      </c>
      <c r="J17" s="69"/>
    </row>
    <row r="18" spans="1:9" ht="12.75">
      <c r="A18" s="71" t="s">
        <v>232</v>
      </c>
      <c r="B18" s="153">
        <v>17</v>
      </c>
      <c r="C18" s="153">
        <v>72</v>
      </c>
      <c r="D18" s="153" t="s">
        <v>20</v>
      </c>
      <c r="E18" s="153" t="s">
        <v>20</v>
      </c>
      <c r="F18" s="153">
        <v>840.02</v>
      </c>
      <c r="G18" s="153">
        <v>929.02</v>
      </c>
      <c r="H18" s="153">
        <v>1268112.3</v>
      </c>
      <c r="I18" s="154">
        <v>1365</v>
      </c>
    </row>
    <row r="19" spans="1:9" ht="12.75">
      <c r="A19" s="71" t="s">
        <v>237</v>
      </c>
      <c r="B19" s="153" t="s">
        <v>20</v>
      </c>
      <c r="C19" s="153" t="s">
        <v>20</v>
      </c>
      <c r="D19" s="153" t="s">
        <v>20</v>
      </c>
      <c r="E19" s="153" t="s">
        <v>20</v>
      </c>
      <c r="F19" s="153" t="s">
        <v>20</v>
      </c>
      <c r="G19" s="153" t="s">
        <v>20</v>
      </c>
      <c r="H19" s="153" t="s">
        <v>20</v>
      </c>
      <c r="I19" s="154" t="s">
        <v>20</v>
      </c>
    </row>
    <row r="20" spans="1:10" ht="12.75">
      <c r="A20" s="71" t="s">
        <v>128</v>
      </c>
      <c r="B20" s="153">
        <v>1453.66</v>
      </c>
      <c r="C20" s="153">
        <v>890.35</v>
      </c>
      <c r="D20" s="153" t="s">
        <v>20</v>
      </c>
      <c r="E20" s="153">
        <v>82.83</v>
      </c>
      <c r="F20" s="153">
        <v>1288.15</v>
      </c>
      <c r="G20" s="153">
        <v>3714.99</v>
      </c>
      <c r="H20" s="153">
        <v>6434060.088477756</v>
      </c>
      <c r="I20" s="154">
        <v>1731.9185484961617</v>
      </c>
      <c r="J20" s="69"/>
    </row>
    <row r="21" spans="1:10" ht="12.75">
      <c r="A21" s="71" t="s">
        <v>238</v>
      </c>
      <c r="B21" s="153">
        <v>713.7</v>
      </c>
      <c r="C21" s="153">
        <v>1181.85</v>
      </c>
      <c r="D21" s="153">
        <v>12.8</v>
      </c>
      <c r="E21" s="153">
        <v>8</v>
      </c>
      <c r="F21" s="153">
        <v>3716.05</v>
      </c>
      <c r="G21" s="153">
        <v>5632.4</v>
      </c>
      <c r="H21" s="153">
        <v>8875536.892426655</v>
      </c>
      <c r="I21" s="154">
        <v>1575.800172648721</v>
      </c>
      <c r="J21" s="69"/>
    </row>
    <row r="22" spans="1:10" ht="12.75">
      <c r="A22" s="71" t="s">
        <v>233</v>
      </c>
      <c r="B22" s="155">
        <v>102.27</v>
      </c>
      <c r="C22" s="155">
        <v>702.31</v>
      </c>
      <c r="D22" s="155">
        <v>113.47</v>
      </c>
      <c r="E22" s="155">
        <v>161</v>
      </c>
      <c r="F22" s="155">
        <v>1281.09</v>
      </c>
      <c r="G22" s="155">
        <v>2360.14</v>
      </c>
      <c r="H22" s="155">
        <v>4777914.271166285</v>
      </c>
      <c r="I22" s="156">
        <v>2024.419852706316</v>
      </c>
      <c r="J22" s="69"/>
    </row>
    <row r="23" spans="1:11" ht="12.75">
      <c r="A23" s="71" t="s">
        <v>239</v>
      </c>
      <c r="B23" s="153">
        <v>1468.99</v>
      </c>
      <c r="C23" s="153">
        <v>2264.77</v>
      </c>
      <c r="D23" s="153">
        <v>131.13</v>
      </c>
      <c r="E23" s="153">
        <v>859.4</v>
      </c>
      <c r="F23" s="153">
        <v>524</v>
      </c>
      <c r="G23" s="153">
        <v>5248.29</v>
      </c>
      <c r="H23" s="153">
        <v>7895556.067288945</v>
      </c>
      <c r="I23" s="154">
        <v>1504.405447734204</v>
      </c>
      <c r="J23" s="69"/>
      <c r="K23" s="69"/>
    </row>
    <row r="24" spans="1:9" ht="12.75">
      <c r="A24" s="71" t="s">
        <v>224</v>
      </c>
      <c r="B24" s="153" t="s">
        <v>20</v>
      </c>
      <c r="C24" s="153" t="s">
        <v>20</v>
      </c>
      <c r="D24" s="153" t="s">
        <v>20</v>
      </c>
      <c r="E24" s="153" t="s">
        <v>20</v>
      </c>
      <c r="F24" s="153" t="s">
        <v>20</v>
      </c>
      <c r="G24" s="153" t="s">
        <v>20</v>
      </c>
      <c r="H24" s="153" t="s">
        <v>20</v>
      </c>
      <c r="I24" s="154" t="s">
        <v>20</v>
      </c>
    </row>
    <row r="25" spans="1:9" ht="12.75">
      <c r="A25" s="71" t="s">
        <v>225</v>
      </c>
      <c r="B25" s="153">
        <v>120</v>
      </c>
      <c r="C25" s="153">
        <v>130</v>
      </c>
      <c r="D25" s="153">
        <v>64</v>
      </c>
      <c r="E25" s="153">
        <v>344.1</v>
      </c>
      <c r="F25" s="153">
        <v>148</v>
      </c>
      <c r="G25" s="153">
        <v>806.1</v>
      </c>
      <c r="H25" s="153">
        <f>1408633.03655596-212732</f>
        <v>1195901.03655596</v>
      </c>
      <c r="I25" s="154">
        <f>H25/G25</f>
        <v>1483.5641192853989</v>
      </c>
    </row>
    <row r="26" spans="1:9" ht="12.75">
      <c r="A26" s="71" t="s">
        <v>226</v>
      </c>
      <c r="B26" s="153">
        <v>302</v>
      </c>
      <c r="C26" s="153">
        <v>480</v>
      </c>
      <c r="D26" s="153" t="s">
        <v>20</v>
      </c>
      <c r="E26" s="153">
        <v>218.5</v>
      </c>
      <c r="F26" s="153" t="s">
        <v>20</v>
      </c>
      <c r="G26" s="153">
        <v>1000.5</v>
      </c>
      <c r="H26" s="153">
        <v>1103368.9609221928</v>
      </c>
      <c r="I26" s="154">
        <v>1102.8175521461196</v>
      </c>
    </row>
    <row r="27" spans="1:9" ht="12.75">
      <c r="A27" s="71" t="s">
        <v>227</v>
      </c>
      <c r="B27" s="153">
        <v>229</v>
      </c>
      <c r="C27" s="153">
        <v>282</v>
      </c>
      <c r="D27" s="153">
        <v>22</v>
      </c>
      <c r="E27" s="153">
        <v>125</v>
      </c>
      <c r="F27" s="153" t="s">
        <v>20</v>
      </c>
      <c r="G27" s="153">
        <v>658</v>
      </c>
      <c r="H27" s="153">
        <v>1076561.187231017</v>
      </c>
      <c r="I27" s="154">
        <v>1636.1112267948588</v>
      </c>
    </row>
    <row r="28" spans="1:11" ht="12.75">
      <c r="A28" s="71" t="s">
        <v>228</v>
      </c>
      <c r="B28" s="153">
        <v>76.99</v>
      </c>
      <c r="C28" s="153">
        <v>197.13</v>
      </c>
      <c r="D28" s="153" t="s">
        <v>20</v>
      </c>
      <c r="E28" s="153" t="s">
        <v>20</v>
      </c>
      <c r="F28" s="153">
        <v>70</v>
      </c>
      <c r="G28" s="153">
        <v>344.12</v>
      </c>
      <c r="H28" s="153">
        <v>367362.14451988856</v>
      </c>
      <c r="I28" s="154">
        <v>1067.5408128556567</v>
      </c>
      <c r="J28" s="69"/>
      <c r="K28" s="73"/>
    </row>
    <row r="29" spans="1:11" ht="12.75">
      <c r="A29" s="71" t="s">
        <v>229</v>
      </c>
      <c r="B29" s="153">
        <v>415</v>
      </c>
      <c r="C29" s="153">
        <v>353</v>
      </c>
      <c r="D29" s="153" t="s">
        <v>20</v>
      </c>
      <c r="E29" s="153">
        <v>11</v>
      </c>
      <c r="F29" s="153" t="s">
        <v>20</v>
      </c>
      <c r="G29" s="153">
        <v>779</v>
      </c>
      <c r="H29" s="153">
        <v>888060</v>
      </c>
      <c r="I29" s="154">
        <v>1140</v>
      </c>
      <c r="K29" s="73"/>
    </row>
    <row r="30" spans="1:9" ht="12.75">
      <c r="A30" s="71" t="s">
        <v>230</v>
      </c>
      <c r="B30" s="153" t="s">
        <v>20</v>
      </c>
      <c r="C30" s="153" t="s">
        <v>20</v>
      </c>
      <c r="D30" s="153" t="s">
        <v>20</v>
      </c>
      <c r="E30" s="153" t="s">
        <v>20</v>
      </c>
      <c r="F30" s="153" t="s">
        <v>20</v>
      </c>
      <c r="G30" s="153" t="s">
        <v>20</v>
      </c>
      <c r="H30" s="153" t="s">
        <v>20</v>
      </c>
      <c r="I30" s="154" t="s">
        <v>20</v>
      </c>
    </row>
    <row r="31" spans="1:10" ht="12.75">
      <c r="A31" s="71" t="s">
        <v>231</v>
      </c>
      <c r="B31" s="153" t="s">
        <v>20</v>
      </c>
      <c r="C31" s="153">
        <v>188.2</v>
      </c>
      <c r="D31" s="153" t="s">
        <v>20</v>
      </c>
      <c r="E31" s="153">
        <v>10.5</v>
      </c>
      <c r="F31" s="153" t="s">
        <v>20</v>
      </c>
      <c r="G31" s="153">
        <v>198.7</v>
      </c>
      <c r="H31" s="153">
        <v>400689.0487238109</v>
      </c>
      <c r="I31" s="154">
        <v>2016.552837059944</v>
      </c>
      <c r="J31" s="69"/>
    </row>
    <row r="32" spans="1:10" ht="12.75">
      <c r="A32" s="71" t="s">
        <v>236</v>
      </c>
      <c r="B32" s="153">
        <v>9</v>
      </c>
      <c r="C32" s="153">
        <v>28</v>
      </c>
      <c r="D32" s="153">
        <v>9.17</v>
      </c>
      <c r="E32" s="153">
        <v>32.3</v>
      </c>
      <c r="F32" s="153" t="s">
        <v>20</v>
      </c>
      <c r="G32" s="153">
        <v>78.47</v>
      </c>
      <c r="H32" s="153">
        <v>126982.037536812</v>
      </c>
      <c r="I32" s="154">
        <v>1618.2240032727411</v>
      </c>
      <c r="J32" s="183"/>
    </row>
    <row r="33" spans="1:9" ht="12.75">
      <c r="A33" s="71" t="s">
        <v>232</v>
      </c>
      <c r="B33" s="153">
        <v>43.5</v>
      </c>
      <c r="C33" s="153">
        <v>18</v>
      </c>
      <c r="D33" s="153" t="s">
        <v>20</v>
      </c>
      <c r="E33" s="153" t="s">
        <v>20</v>
      </c>
      <c r="F33" s="153">
        <v>18</v>
      </c>
      <c r="G33" s="153">
        <v>79.5</v>
      </c>
      <c r="H33" s="153">
        <v>207664.95258014498</v>
      </c>
      <c r="I33" s="154">
        <v>2612.1377683037103</v>
      </c>
    </row>
    <row r="34" spans="1:10" ht="12.75">
      <c r="A34" s="71" t="s">
        <v>237</v>
      </c>
      <c r="B34" s="153" t="s">
        <v>20</v>
      </c>
      <c r="C34" s="153" t="s">
        <v>20</v>
      </c>
      <c r="D34" s="153" t="s">
        <v>20</v>
      </c>
      <c r="E34" s="153" t="s">
        <v>20</v>
      </c>
      <c r="F34" s="153" t="s">
        <v>20</v>
      </c>
      <c r="G34" s="153" t="s">
        <v>20</v>
      </c>
      <c r="H34" s="153" t="s">
        <v>20</v>
      </c>
      <c r="I34" s="154" t="s">
        <v>20</v>
      </c>
      <c r="J34" s="69"/>
    </row>
    <row r="35" spans="1:9" ht="12.75">
      <c r="A35" s="71" t="s">
        <v>128</v>
      </c>
      <c r="B35" s="153">
        <v>69</v>
      </c>
      <c r="C35" s="153">
        <v>10</v>
      </c>
      <c r="D35" s="153" t="s">
        <v>20</v>
      </c>
      <c r="E35" s="153" t="s">
        <v>20</v>
      </c>
      <c r="F35" s="153" t="s">
        <v>20</v>
      </c>
      <c r="G35" s="153">
        <v>79</v>
      </c>
      <c r="H35" s="153">
        <v>262418.0672129404</v>
      </c>
      <c r="I35" s="154">
        <v>3321.747686239752</v>
      </c>
    </row>
    <row r="36" spans="1:9" ht="12.75">
      <c r="A36" s="71" t="s">
        <v>238</v>
      </c>
      <c r="B36" s="153">
        <v>94</v>
      </c>
      <c r="C36" s="153">
        <v>420.25</v>
      </c>
      <c r="D36" s="153">
        <v>1.1</v>
      </c>
      <c r="E36" s="153">
        <v>96</v>
      </c>
      <c r="F36" s="153">
        <v>252.5</v>
      </c>
      <c r="G36" s="153">
        <v>863.85</v>
      </c>
      <c r="H36" s="153">
        <v>1628026.294138209</v>
      </c>
      <c r="I36" s="154">
        <v>1884.6168827206216</v>
      </c>
    </row>
    <row r="37" spans="1:10" ht="12.75">
      <c r="A37" s="71" t="s">
        <v>233</v>
      </c>
      <c r="B37" s="155">
        <v>110.5</v>
      </c>
      <c r="C37" s="155">
        <v>158.19</v>
      </c>
      <c r="D37" s="155">
        <v>34.86</v>
      </c>
      <c r="E37" s="155">
        <v>22</v>
      </c>
      <c r="F37" s="155">
        <v>35.5</v>
      </c>
      <c r="G37" s="155">
        <v>361.05</v>
      </c>
      <c r="H37" s="155">
        <v>638522.8176875458</v>
      </c>
      <c r="I37" s="154">
        <v>1768.516320973676</v>
      </c>
      <c r="J37" s="183"/>
    </row>
    <row r="38" spans="1:11" ht="13.5" thickBot="1">
      <c r="A38" s="72" t="s">
        <v>240</v>
      </c>
      <c r="B38" s="157">
        <v>135</v>
      </c>
      <c r="C38" s="157">
        <v>2045.53</v>
      </c>
      <c r="D38" s="157">
        <v>158.65</v>
      </c>
      <c r="E38" s="157">
        <v>65.8</v>
      </c>
      <c r="F38" s="157" t="s">
        <v>20</v>
      </c>
      <c r="G38" s="157">
        <v>1409</v>
      </c>
      <c r="H38" s="157">
        <v>935387.3740216106</v>
      </c>
      <c r="I38" s="158">
        <v>663.866127765515</v>
      </c>
      <c r="K38" s="65"/>
    </row>
    <row r="39" ht="12.75">
      <c r="A39" s="64" t="s">
        <v>436</v>
      </c>
    </row>
    <row r="41" spans="2:9" ht="12.75">
      <c r="B41" s="16"/>
      <c r="C41" s="16"/>
      <c r="D41" s="16"/>
      <c r="E41" s="16"/>
      <c r="F41" s="16"/>
      <c r="G41" s="16"/>
      <c r="H41" s="16"/>
      <c r="I41" s="16"/>
    </row>
    <row r="42" spans="2:9" ht="12.75">
      <c r="B42" s="16"/>
      <c r="C42" s="16"/>
      <c r="D42" s="16"/>
      <c r="E42" s="16"/>
      <c r="F42" s="16"/>
      <c r="G42" s="16"/>
      <c r="H42" s="16"/>
      <c r="I42" s="16"/>
    </row>
    <row r="43" spans="2:9" ht="12.75">
      <c r="B43" s="16"/>
      <c r="C43" s="16"/>
      <c r="D43" s="16"/>
      <c r="E43" s="16"/>
      <c r="F43" s="16"/>
      <c r="G43" s="16"/>
      <c r="H43" s="16"/>
      <c r="I43" s="16"/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 horizontalCentered="1"/>
  <pageMargins left="0.75" right="0.75" top="1" bottom="1" header="0" footer="0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39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28.7109375" style="9" customWidth="1"/>
    <col min="2" max="9" width="14.8515625" style="9" customWidth="1"/>
    <col min="10" max="10" width="11.421875" style="16" customWidth="1"/>
    <col min="11" max="11" width="13.8515625" style="16" bestFit="1" customWidth="1"/>
    <col min="12" max="16384" width="11.421875" style="16" customWidth="1"/>
  </cols>
  <sheetData>
    <row r="1" spans="1:10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14"/>
    </row>
    <row r="3" spans="1:9" ht="15">
      <c r="A3" s="242" t="s">
        <v>417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58"/>
      <c r="B4" s="247"/>
      <c r="C4" s="247"/>
      <c r="D4" s="247"/>
      <c r="E4" s="247"/>
      <c r="F4" s="247"/>
      <c r="G4" s="247"/>
      <c r="H4" s="247"/>
      <c r="I4" s="247"/>
    </row>
    <row r="5" spans="1:9" ht="12.75">
      <c r="A5" s="227"/>
      <c r="B5" s="244" t="s">
        <v>218</v>
      </c>
      <c r="C5" s="245"/>
      <c r="D5" s="245"/>
      <c r="E5" s="245"/>
      <c r="F5" s="245"/>
      <c r="G5" s="246"/>
      <c r="H5" s="254" t="s">
        <v>219</v>
      </c>
      <c r="I5" s="261"/>
    </row>
    <row r="6" spans="1:9" ht="12.75">
      <c r="A6" s="3" t="s">
        <v>220</v>
      </c>
      <c r="B6" s="2" t="s">
        <v>221</v>
      </c>
      <c r="C6" s="244" t="s">
        <v>189</v>
      </c>
      <c r="D6" s="246"/>
      <c r="E6" s="244" t="s">
        <v>96</v>
      </c>
      <c r="F6" s="246"/>
      <c r="G6" s="2" t="s">
        <v>79</v>
      </c>
      <c r="H6" s="259" t="s">
        <v>234</v>
      </c>
      <c r="I6" s="260"/>
    </row>
    <row r="7" spans="1:9" ht="13.5" thickBot="1">
      <c r="A7" s="159"/>
      <c r="B7" s="76" t="s">
        <v>190</v>
      </c>
      <c r="C7" s="76" t="s">
        <v>191</v>
      </c>
      <c r="D7" s="141" t="s">
        <v>114</v>
      </c>
      <c r="E7" s="76" t="s">
        <v>153</v>
      </c>
      <c r="F7" s="139" t="s">
        <v>192</v>
      </c>
      <c r="G7" s="76" t="s">
        <v>193</v>
      </c>
      <c r="H7" s="76" t="s">
        <v>222</v>
      </c>
      <c r="I7" s="76" t="s">
        <v>223</v>
      </c>
    </row>
    <row r="8" spans="1:11" ht="12.75">
      <c r="A8" s="70" t="s">
        <v>235</v>
      </c>
      <c r="B8" s="151">
        <v>217</v>
      </c>
      <c r="C8" s="151">
        <v>439.23</v>
      </c>
      <c r="D8" s="151">
        <v>246.08</v>
      </c>
      <c r="E8" s="151">
        <v>134.29</v>
      </c>
      <c r="F8" s="151">
        <v>4229.04</v>
      </c>
      <c r="G8" s="151">
        <v>4552</v>
      </c>
      <c r="H8" s="151">
        <v>8457200.399874654</v>
      </c>
      <c r="I8" s="152">
        <v>1857.9086994452227</v>
      </c>
      <c r="J8" s="69"/>
      <c r="K8" s="69"/>
    </row>
    <row r="9" spans="1:11" ht="12.75">
      <c r="A9" s="71" t="s">
        <v>224</v>
      </c>
      <c r="B9" s="160" t="s">
        <v>20</v>
      </c>
      <c r="C9" s="153" t="s">
        <v>20</v>
      </c>
      <c r="D9" s="153" t="s">
        <v>20</v>
      </c>
      <c r="E9" s="153" t="s">
        <v>20</v>
      </c>
      <c r="F9" s="153" t="s">
        <v>20</v>
      </c>
      <c r="G9" s="153" t="s">
        <v>20</v>
      </c>
      <c r="H9" s="153" t="s">
        <v>20</v>
      </c>
      <c r="I9" s="154" t="s">
        <v>20</v>
      </c>
      <c r="J9" s="69"/>
      <c r="K9" s="73"/>
    </row>
    <row r="10" spans="1:11" ht="12.75">
      <c r="A10" s="71" t="s">
        <v>225</v>
      </c>
      <c r="B10" s="153" t="s">
        <v>20</v>
      </c>
      <c r="C10" s="153" t="s">
        <v>20</v>
      </c>
      <c r="D10" s="153">
        <v>14</v>
      </c>
      <c r="E10" s="153" t="s">
        <v>20</v>
      </c>
      <c r="F10" s="153">
        <v>64.33</v>
      </c>
      <c r="G10" s="153">
        <v>78.33</v>
      </c>
      <c r="H10" s="153">
        <v>138998.9</v>
      </c>
      <c r="I10" s="154">
        <v>1774.5295544491255</v>
      </c>
      <c r="K10" s="73"/>
    </row>
    <row r="11" spans="1:9" ht="12.75">
      <c r="A11" s="71" t="s">
        <v>226</v>
      </c>
      <c r="B11" s="153">
        <v>15</v>
      </c>
      <c r="C11" s="153" t="s">
        <v>20</v>
      </c>
      <c r="D11" s="153">
        <v>5</v>
      </c>
      <c r="E11" s="153" t="s">
        <v>20</v>
      </c>
      <c r="F11" s="153">
        <v>74.42</v>
      </c>
      <c r="G11" s="153">
        <v>94.42</v>
      </c>
      <c r="H11" s="153">
        <v>188207.02</v>
      </c>
      <c r="I11" s="154">
        <v>1993.2961237026052</v>
      </c>
    </row>
    <row r="12" spans="1:9" ht="12.75">
      <c r="A12" s="71" t="s">
        <v>227</v>
      </c>
      <c r="B12" s="153">
        <v>30</v>
      </c>
      <c r="C12" s="153">
        <v>271.49</v>
      </c>
      <c r="D12" s="153">
        <v>26</v>
      </c>
      <c r="E12" s="153">
        <v>10</v>
      </c>
      <c r="F12" s="153">
        <v>853.3</v>
      </c>
      <c r="G12" s="153">
        <v>1190.79</v>
      </c>
      <c r="H12" s="153">
        <v>1689160.06</v>
      </c>
      <c r="I12" s="154">
        <v>1418.520528388717</v>
      </c>
    </row>
    <row r="13" spans="1:9" ht="12.75">
      <c r="A13" s="71" t="s">
        <v>228</v>
      </c>
      <c r="B13" s="153" t="s">
        <v>20</v>
      </c>
      <c r="C13" s="153">
        <v>20</v>
      </c>
      <c r="D13" s="153" t="s">
        <v>20</v>
      </c>
      <c r="E13" s="153" t="s">
        <v>20</v>
      </c>
      <c r="F13" s="153">
        <v>27.7</v>
      </c>
      <c r="G13" s="153">
        <v>47.7</v>
      </c>
      <c r="H13" s="153">
        <v>107055.30957268039</v>
      </c>
      <c r="I13" s="154">
        <v>2244.346112634809</v>
      </c>
    </row>
    <row r="14" spans="1:9" ht="12.75">
      <c r="A14" s="71" t="s">
        <v>229</v>
      </c>
      <c r="B14" s="153" t="s">
        <v>20</v>
      </c>
      <c r="C14" s="153" t="s">
        <v>20</v>
      </c>
      <c r="D14" s="153" t="s">
        <v>20</v>
      </c>
      <c r="E14" s="153" t="s">
        <v>20</v>
      </c>
      <c r="F14" s="153" t="s">
        <v>20</v>
      </c>
      <c r="G14" s="153" t="s">
        <v>20</v>
      </c>
      <c r="H14" s="153" t="s">
        <v>20</v>
      </c>
      <c r="I14" s="154" t="s">
        <v>20</v>
      </c>
    </row>
    <row r="15" spans="1:9" ht="12.75">
      <c r="A15" s="71" t="s">
        <v>230</v>
      </c>
      <c r="B15" s="153" t="s">
        <v>20</v>
      </c>
      <c r="C15" s="153" t="s">
        <v>20</v>
      </c>
      <c r="D15" s="153" t="s">
        <v>20</v>
      </c>
      <c r="E15" s="153" t="s">
        <v>20</v>
      </c>
      <c r="F15" s="153" t="s">
        <v>20</v>
      </c>
      <c r="G15" s="153" t="s">
        <v>20</v>
      </c>
      <c r="H15" s="153" t="s">
        <v>20</v>
      </c>
      <c r="I15" s="154" t="s">
        <v>20</v>
      </c>
    </row>
    <row r="16" spans="1:9" ht="12.75">
      <c r="A16" s="71" t="s">
        <v>231</v>
      </c>
      <c r="B16" s="153">
        <v>96</v>
      </c>
      <c r="C16" s="153">
        <v>42.68</v>
      </c>
      <c r="D16" s="153">
        <v>156.08</v>
      </c>
      <c r="E16" s="153">
        <v>65</v>
      </c>
      <c r="F16" s="153">
        <v>1318.95</v>
      </c>
      <c r="G16" s="153">
        <v>1678.71</v>
      </c>
      <c r="H16" s="153">
        <v>2094525.56994747</v>
      </c>
      <c r="I16" s="154">
        <v>1247.6994656298407</v>
      </c>
    </row>
    <row r="17" spans="1:10" ht="12.75">
      <c r="A17" s="71" t="s">
        <v>236</v>
      </c>
      <c r="B17" s="153" t="s">
        <v>20</v>
      </c>
      <c r="C17" s="153">
        <v>5</v>
      </c>
      <c r="D17" s="153">
        <v>5</v>
      </c>
      <c r="E17" s="153">
        <v>6</v>
      </c>
      <c r="F17" s="153">
        <v>126.47</v>
      </c>
      <c r="G17" s="153">
        <v>142.47</v>
      </c>
      <c r="H17" s="153">
        <v>285104.28166720754</v>
      </c>
      <c r="I17" s="154">
        <v>2001.1530965621362</v>
      </c>
      <c r="J17" s="69"/>
    </row>
    <row r="18" spans="1:12" ht="12.75">
      <c r="A18" s="71" t="s">
        <v>232</v>
      </c>
      <c r="B18" s="153">
        <v>19</v>
      </c>
      <c r="C18" s="153">
        <v>88.47</v>
      </c>
      <c r="D18" s="153" t="s">
        <v>20</v>
      </c>
      <c r="E18" s="153">
        <v>53.29</v>
      </c>
      <c r="F18" s="153">
        <v>1204.92</v>
      </c>
      <c r="G18" s="153">
        <v>1365.68</v>
      </c>
      <c r="H18" s="153">
        <v>2556564.138300819</v>
      </c>
      <c r="I18" s="154">
        <v>1872.0081851537832</v>
      </c>
      <c r="L18" s="69"/>
    </row>
    <row r="19" spans="1:9" ht="12.75">
      <c r="A19" s="71" t="s">
        <v>237</v>
      </c>
      <c r="B19" s="153">
        <v>3</v>
      </c>
      <c r="C19" s="153" t="s">
        <v>20</v>
      </c>
      <c r="D19" s="153" t="s">
        <v>20</v>
      </c>
      <c r="E19" s="153" t="s">
        <v>20</v>
      </c>
      <c r="F19" s="153">
        <v>152.27</v>
      </c>
      <c r="G19" s="153">
        <v>155.27</v>
      </c>
      <c r="H19" s="153">
        <v>297740.5877898381</v>
      </c>
      <c r="I19" s="154">
        <v>1917.5667404510727</v>
      </c>
    </row>
    <row r="20" spans="1:10" ht="12.75">
      <c r="A20" s="71" t="s">
        <v>128</v>
      </c>
      <c r="B20" s="153" t="s">
        <v>20</v>
      </c>
      <c r="C20" s="153" t="s">
        <v>20</v>
      </c>
      <c r="D20" s="153" t="s">
        <v>20</v>
      </c>
      <c r="E20" s="153" t="s">
        <v>20</v>
      </c>
      <c r="F20" s="153" t="s">
        <v>20</v>
      </c>
      <c r="G20" s="153" t="s">
        <v>20</v>
      </c>
      <c r="H20" s="153" t="s">
        <v>20</v>
      </c>
      <c r="I20" s="154" t="s">
        <v>20</v>
      </c>
      <c r="J20" s="69"/>
    </row>
    <row r="21" spans="1:10" ht="12.75">
      <c r="A21" s="71" t="s">
        <v>238</v>
      </c>
      <c r="B21" s="153">
        <v>27</v>
      </c>
      <c r="C21" s="153">
        <v>7.6</v>
      </c>
      <c r="D21" s="153">
        <v>26</v>
      </c>
      <c r="E21" s="153" t="s">
        <v>20</v>
      </c>
      <c r="F21" s="153">
        <v>244.99</v>
      </c>
      <c r="G21" s="153">
        <v>305.59</v>
      </c>
      <c r="H21" s="153">
        <v>650050.5693815586</v>
      </c>
      <c r="I21" s="154">
        <v>2127.1984337889285</v>
      </c>
      <c r="J21" s="69"/>
    </row>
    <row r="22" spans="1:10" ht="12.75">
      <c r="A22" s="71" t="s">
        <v>233</v>
      </c>
      <c r="B22" s="155">
        <v>27</v>
      </c>
      <c r="C22" s="155">
        <v>3.99</v>
      </c>
      <c r="D22" s="155">
        <v>14</v>
      </c>
      <c r="E22" s="155" t="s">
        <v>20</v>
      </c>
      <c r="F22" s="155">
        <v>161.69</v>
      </c>
      <c r="G22" s="155">
        <v>206.68</v>
      </c>
      <c r="H22" s="155">
        <v>449793.9274871684</v>
      </c>
      <c r="I22" s="156">
        <v>2176.2818244976215</v>
      </c>
      <c r="J22" s="69"/>
    </row>
    <row r="23" spans="1:11" ht="12.75">
      <c r="A23" s="71" t="s">
        <v>239</v>
      </c>
      <c r="B23" s="153">
        <v>70</v>
      </c>
      <c r="C23" s="153">
        <v>2102.52</v>
      </c>
      <c r="D23" s="153">
        <v>226.97</v>
      </c>
      <c r="E23" s="153" t="s">
        <v>20</v>
      </c>
      <c r="F23" s="153">
        <v>1670.94</v>
      </c>
      <c r="G23" s="153">
        <v>4070.43</v>
      </c>
      <c r="H23" s="153">
        <v>5495814.95021348</v>
      </c>
      <c r="I23" s="154">
        <v>1350.1804355346928</v>
      </c>
      <c r="J23" s="69"/>
      <c r="K23" s="69"/>
    </row>
    <row r="24" spans="1:9" ht="12.75">
      <c r="A24" s="71" t="s">
        <v>224</v>
      </c>
      <c r="B24" s="153" t="s">
        <v>20</v>
      </c>
      <c r="C24" s="153" t="s">
        <v>20</v>
      </c>
      <c r="D24" s="153" t="s">
        <v>20</v>
      </c>
      <c r="E24" s="153" t="s">
        <v>20</v>
      </c>
      <c r="F24" s="153" t="s">
        <v>20</v>
      </c>
      <c r="G24" s="153" t="s">
        <v>20</v>
      </c>
      <c r="H24" s="153" t="s">
        <v>20</v>
      </c>
      <c r="I24" s="154" t="s">
        <v>20</v>
      </c>
    </row>
    <row r="25" spans="1:9" ht="12.75">
      <c r="A25" s="71" t="s">
        <v>225</v>
      </c>
      <c r="B25" s="153" t="s">
        <v>20</v>
      </c>
      <c r="C25" s="153">
        <v>391</v>
      </c>
      <c r="D25" s="153" t="s">
        <v>20</v>
      </c>
      <c r="E25" s="153" t="s">
        <v>20</v>
      </c>
      <c r="F25" s="153">
        <v>9</v>
      </c>
      <c r="G25" s="153">
        <v>400</v>
      </c>
      <c r="H25" s="153">
        <v>840915.19</v>
      </c>
      <c r="I25" s="154">
        <v>2102.2879749999997</v>
      </c>
    </row>
    <row r="26" spans="1:9" ht="12.75">
      <c r="A26" s="71" t="s">
        <v>226</v>
      </c>
      <c r="B26" s="153" t="s">
        <v>20</v>
      </c>
      <c r="C26" s="153">
        <v>8.02</v>
      </c>
      <c r="D26" s="153">
        <v>15</v>
      </c>
      <c r="E26" s="153" t="s">
        <v>20</v>
      </c>
      <c r="F26" s="153">
        <v>45.76</v>
      </c>
      <c r="G26" s="153">
        <v>68.78</v>
      </c>
      <c r="H26" s="153">
        <v>124783.73780895027</v>
      </c>
      <c r="I26" s="154">
        <v>1814.2445159777592</v>
      </c>
    </row>
    <row r="27" spans="1:9" ht="12.75">
      <c r="A27" s="71" t="s">
        <v>227</v>
      </c>
      <c r="B27" s="153" t="s">
        <v>20</v>
      </c>
      <c r="C27" s="153">
        <v>443</v>
      </c>
      <c r="D27" s="153" t="s">
        <v>20</v>
      </c>
      <c r="E27" s="153" t="s">
        <v>20</v>
      </c>
      <c r="F27" s="153">
        <v>16</v>
      </c>
      <c r="G27" s="153">
        <v>459</v>
      </c>
      <c r="H27" s="153">
        <v>964634.53</v>
      </c>
      <c r="I27" s="154">
        <v>2101.6002832244008</v>
      </c>
    </row>
    <row r="28" spans="1:12" ht="12.75">
      <c r="A28" s="71" t="s">
        <v>228</v>
      </c>
      <c r="B28" s="153" t="s">
        <v>20</v>
      </c>
      <c r="C28" s="153" t="s">
        <v>20</v>
      </c>
      <c r="D28" s="153" t="s">
        <v>20</v>
      </c>
      <c r="E28" s="153" t="s">
        <v>20</v>
      </c>
      <c r="F28" s="153" t="s">
        <v>20</v>
      </c>
      <c r="G28" s="153" t="s">
        <v>20</v>
      </c>
      <c r="H28" s="153" t="s">
        <v>20</v>
      </c>
      <c r="I28" s="154" t="s">
        <v>20</v>
      </c>
      <c r="J28" s="69"/>
      <c r="K28" s="73"/>
      <c r="L28" s="69"/>
    </row>
    <row r="29" spans="1:11" ht="12.75">
      <c r="A29" s="71" t="s">
        <v>229</v>
      </c>
      <c r="B29" s="153" t="s">
        <v>20</v>
      </c>
      <c r="C29" s="153" t="s">
        <v>20</v>
      </c>
      <c r="D29" s="153" t="s">
        <v>20</v>
      </c>
      <c r="E29" s="153" t="s">
        <v>20</v>
      </c>
      <c r="F29" s="153" t="s">
        <v>20</v>
      </c>
      <c r="G29" s="153" t="s">
        <v>20</v>
      </c>
      <c r="H29" s="153" t="s">
        <v>20</v>
      </c>
      <c r="I29" s="154" t="s">
        <v>20</v>
      </c>
      <c r="K29" s="73"/>
    </row>
    <row r="30" spans="1:9" ht="12.75">
      <c r="A30" s="71" t="s">
        <v>230</v>
      </c>
      <c r="B30" s="153" t="s">
        <v>20</v>
      </c>
      <c r="C30" s="153" t="s">
        <v>20</v>
      </c>
      <c r="D30" s="153" t="s">
        <v>20</v>
      </c>
      <c r="E30" s="153" t="s">
        <v>20</v>
      </c>
      <c r="F30" s="153" t="s">
        <v>20</v>
      </c>
      <c r="G30" s="153" t="s">
        <v>20</v>
      </c>
      <c r="H30" s="153" t="s">
        <v>20</v>
      </c>
      <c r="I30" s="154" t="s">
        <v>20</v>
      </c>
    </row>
    <row r="31" spans="1:10" ht="12.75">
      <c r="A31" s="71" t="s">
        <v>231</v>
      </c>
      <c r="B31" s="153">
        <v>35</v>
      </c>
      <c r="C31" s="153">
        <v>826.88</v>
      </c>
      <c r="D31" s="153">
        <v>93</v>
      </c>
      <c r="E31" s="153" t="s">
        <v>20</v>
      </c>
      <c r="F31" s="153">
        <v>1456</v>
      </c>
      <c r="G31" s="153">
        <v>2410.88</v>
      </c>
      <c r="H31" s="153">
        <v>2677240.4433160243</v>
      </c>
      <c r="I31" s="154">
        <v>1110.4826633080138</v>
      </c>
      <c r="J31" s="69"/>
    </row>
    <row r="32" spans="1:10" ht="12.75">
      <c r="A32" s="71" t="s">
        <v>236</v>
      </c>
      <c r="B32" s="153">
        <v>30</v>
      </c>
      <c r="C32" s="153">
        <v>79.18</v>
      </c>
      <c r="D32" s="153">
        <v>10.2</v>
      </c>
      <c r="E32" s="153" t="s">
        <v>20</v>
      </c>
      <c r="F32" s="153">
        <v>72.75</v>
      </c>
      <c r="G32" s="153">
        <v>192.13</v>
      </c>
      <c r="H32" s="153">
        <v>137856.85366160615</v>
      </c>
      <c r="I32" s="154">
        <v>717.518626251008</v>
      </c>
      <c r="J32" s="183"/>
    </row>
    <row r="33" spans="1:9" ht="12.75">
      <c r="A33" s="71" t="s">
        <v>232</v>
      </c>
      <c r="B33" s="153" t="s">
        <v>20</v>
      </c>
      <c r="C33" s="153">
        <v>64.35</v>
      </c>
      <c r="D33" s="153">
        <v>10</v>
      </c>
      <c r="E33" s="153" t="s">
        <v>20</v>
      </c>
      <c r="F33" s="153">
        <v>31.65</v>
      </c>
      <c r="G33" s="153">
        <v>106</v>
      </c>
      <c r="H33" s="153">
        <v>120956.63302585554</v>
      </c>
      <c r="I33" s="154">
        <v>1141.100311564675</v>
      </c>
    </row>
    <row r="34" spans="1:10" ht="12.75">
      <c r="A34" s="71" t="s">
        <v>237</v>
      </c>
      <c r="B34" s="153" t="s">
        <v>20</v>
      </c>
      <c r="C34" s="153">
        <v>12.2</v>
      </c>
      <c r="D34" s="153">
        <v>6.77</v>
      </c>
      <c r="E34" s="153" t="s">
        <v>20</v>
      </c>
      <c r="F34" s="153" t="s">
        <v>20</v>
      </c>
      <c r="G34" s="153">
        <v>18.97</v>
      </c>
      <c r="H34" s="153">
        <v>87360</v>
      </c>
      <c r="I34" s="154">
        <v>4605.166051660517</v>
      </c>
      <c r="J34" s="69"/>
    </row>
    <row r="35" spans="1:9" ht="12.75">
      <c r="A35" s="71" t="s">
        <v>128</v>
      </c>
      <c r="B35" s="160" t="s">
        <v>20</v>
      </c>
      <c r="C35" s="153">
        <v>1</v>
      </c>
      <c r="D35" s="153" t="s">
        <v>20</v>
      </c>
      <c r="E35" s="153" t="s">
        <v>20</v>
      </c>
      <c r="F35" s="153">
        <v>10</v>
      </c>
      <c r="G35" s="153">
        <v>11</v>
      </c>
      <c r="H35" s="153">
        <v>28383.81</v>
      </c>
      <c r="I35" s="154">
        <v>2580.3463636363635</v>
      </c>
    </row>
    <row r="36" spans="1:9" ht="12.75">
      <c r="A36" s="71" t="s">
        <v>238</v>
      </c>
      <c r="B36" s="153" t="s">
        <v>20</v>
      </c>
      <c r="C36" s="153">
        <v>10.24</v>
      </c>
      <c r="D36" s="153">
        <v>92</v>
      </c>
      <c r="E36" s="153" t="s">
        <v>20</v>
      </c>
      <c r="F36" s="153">
        <v>18.7</v>
      </c>
      <c r="G36" s="153">
        <v>120.94</v>
      </c>
      <c r="H36" s="153">
        <v>139745.361299268</v>
      </c>
      <c r="I36" s="154">
        <v>1155.493313207111</v>
      </c>
    </row>
    <row r="37" spans="1:10" ht="12.75">
      <c r="A37" s="71" t="s">
        <v>233</v>
      </c>
      <c r="B37" s="155">
        <v>5</v>
      </c>
      <c r="C37" s="155">
        <v>266.65</v>
      </c>
      <c r="D37" s="155" t="s">
        <v>20</v>
      </c>
      <c r="E37" s="155" t="s">
        <v>20</v>
      </c>
      <c r="F37" s="155">
        <v>11.08</v>
      </c>
      <c r="G37" s="155">
        <v>282.73</v>
      </c>
      <c r="H37" s="155">
        <v>373938.39110177546</v>
      </c>
      <c r="I37" s="154">
        <v>1322.5989145183582</v>
      </c>
      <c r="J37" s="183"/>
    </row>
    <row r="38" spans="1:9" ht="13.5" thickBot="1">
      <c r="A38" s="72" t="s">
        <v>240</v>
      </c>
      <c r="B38" s="157" t="s">
        <v>20</v>
      </c>
      <c r="C38" s="157">
        <v>329.8</v>
      </c>
      <c r="D38" s="157">
        <v>9.95</v>
      </c>
      <c r="E38" s="157" t="s">
        <v>20</v>
      </c>
      <c r="F38" s="157" t="s">
        <v>20</v>
      </c>
      <c r="G38" s="157">
        <v>339.75</v>
      </c>
      <c r="H38" s="157">
        <v>287781.13</v>
      </c>
      <c r="I38" s="158">
        <v>847.0379102281089</v>
      </c>
    </row>
    <row r="39" ht="12.75">
      <c r="A39" s="64" t="s">
        <v>436</v>
      </c>
    </row>
  </sheetData>
  <mergeCells count="8">
    <mergeCell ref="C6:D6"/>
    <mergeCell ref="E6:F6"/>
    <mergeCell ref="H6:I6"/>
    <mergeCell ref="A1:I1"/>
    <mergeCell ref="A3:I3"/>
    <mergeCell ref="A4:I4"/>
    <mergeCell ref="B5:G5"/>
    <mergeCell ref="H5:I5"/>
  </mergeCells>
  <printOptions horizontalCentered="1"/>
  <pageMargins left="0.75" right="0.75" top="1" bottom="1" header="0" footer="0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86"/>
  <sheetViews>
    <sheetView zoomScale="75" zoomScaleNormal="75" workbookViewId="0" topLeftCell="A1">
      <selection activeCell="J11" sqref="J11"/>
    </sheetView>
  </sheetViews>
  <sheetFormatPr defaultColWidth="11.421875" defaultRowHeight="12.75"/>
  <cols>
    <col min="1" max="1" width="30.7109375" style="16" customWidth="1"/>
    <col min="2" max="5" width="20.7109375" style="16" customWidth="1"/>
    <col min="6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14"/>
      <c r="G1" s="14"/>
      <c r="H1" s="14"/>
      <c r="I1" s="14"/>
    </row>
    <row r="3" spans="1:6" ht="15">
      <c r="A3" s="242" t="s">
        <v>428</v>
      </c>
      <c r="B3" s="243"/>
      <c r="C3" s="243"/>
      <c r="D3" s="243"/>
      <c r="E3" s="243"/>
      <c r="F3" s="17"/>
    </row>
    <row r="4" spans="1:6" ht="14.25">
      <c r="A4" s="20"/>
      <c r="B4" s="20"/>
      <c r="C4" s="20"/>
      <c r="D4" s="20"/>
      <c r="E4" s="20"/>
      <c r="F4" s="17"/>
    </row>
    <row r="5" spans="1:5" ht="12.75">
      <c r="A5" s="184" t="s">
        <v>1</v>
      </c>
      <c r="B5" s="2" t="s">
        <v>241</v>
      </c>
      <c r="C5" s="244" t="s">
        <v>242</v>
      </c>
      <c r="D5" s="245"/>
      <c r="E5" s="245"/>
    </row>
    <row r="6" spans="1:5" ht="13.5" thickBot="1">
      <c r="A6" s="61" t="s">
        <v>5</v>
      </c>
      <c r="B6" s="76" t="s">
        <v>243</v>
      </c>
      <c r="C6" s="76" t="s">
        <v>244</v>
      </c>
      <c r="D6" s="76" t="s">
        <v>245</v>
      </c>
      <c r="E6" s="76" t="s">
        <v>79</v>
      </c>
    </row>
    <row r="7" spans="1:5" ht="12.75">
      <c r="A7" s="7" t="s">
        <v>12</v>
      </c>
      <c r="B7" s="161">
        <v>2</v>
      </c>
      <c r="C7" s="161">
        <v>1300</v>
      </c>
      <c r="D7" s="161" t="s">
        <v>160</v>
      </c>
      <c r="E7" s="131">
        <v>1300</v>
      </c>
    </row>
    <row r="8" spans="1:5" ht="12.75">
      <c r="A8" s="9" t="s">
        <v>13</v>
      </c>
      <c r="B8" s="162">
        <v>17</v>
      </c>
      <c r="C8" s="162">
        <v>1200</v>
      </c>
      <c r="D8" s="162">
        <v>100</v>
      </c>
      <c r="E8" s="132">
        <v>1300</v>
      </c>
    </row>
    <row r="9" spans="1:5" ht="12.75">
      <c r="A9" s="9" t="s">
        <v>14</v>
      </c>
      <c r="B9" s="162">
        <v>2</v>
      </c>
      <c r="C9" s="162">
        <v>1224</v>
      </c>
      <c r="D9" s="162">
        <v>74</v>
      </c>
      <c r="E9" s="132">
        <v>1298</v>
      </c>
    </row>
    <row r="10" spans="1:5" ht="12.75">
      <c r="A10" s="9" t="s">
        <v>15</v>
      </c>
      <c r="B10" s="162">
        <v>1</v>
      </c>
      <c r="C10" s="162">
        <v>360</v>
      </c>
      <c r="D10" s="162">
        <v>1.28</v>
      </c>
      <c r="E10" s="132">
        <v>361.28</v>
      </c>
    </row>
    <row r="11" spans="1:5" ht="12.75">
      <c r="A11" s="11" t="s">
        <v>16</v>
      </c>
      <c r="B11" s="163">
        <v>22</v>
      </c>
      <c r="C11" s="163">
        <v>4084</v>
      </c>
      <c r="D11" s="163">
        <v>175.28</v>
      </c>
      <c r="E11" s="133">
        <v>4259.28</v>
      </c>
    </row>
    <row r="12" spans="1:5" ht="12.75">
      <c r="A12" s="9"/>
      <c r="B12" s="162"/>
      <c r="C12" s="162"/>
      <c r="D12" s="162"/>
      <c r="E12" s="132"/>
    </row>
    <row r="13" spans="1:5" ht="12.75">
      <c r="A13" s="11" t="s">
        <v>17</v>
      </c>
      <c r="B13" s="163">
        <v>16</v>
      </c>
      <c r="C13" s="163">
        <v>1909.02</v>
      </c>
      <c r="D13" s="163">
        <v>143.82</v>
      </c>
      <c r="E13" s="133">
        <v>2052.84</v>
      </c>
    </row>
    <row r="14" spans="1:5" ht="12.75">
      <c r="A14" s="9"/>
      <c r="B14" s="162"/>
      <c r="C14" s="162"/>
      <c r="D14" s="162"/>
      <c r="E14" s="132"/>
    </row>
    <row r="15" spans="1:5" ht="12.75">
      <c r="A15" s="11" t="s">
        <v>18</v>
      </c>
      <c r="B15" s="163">
        <v>6</v>
      </c>
      <c r="C15" s="163">
        <v>153.85</v>
      </c>
      <c r="D15" s="163">
        <v>108.3</v>
      </c>
      <c r="E15" s="133">
        <v>262.15</v>
      </c>
    </row>
    <row r="16" spans="1:5" ht="12.75">
      <c r="A16" s="9"/>
      <c r="B16" s="162"/>
      <c r="C16" s="162"/>
      <c r="D16" s="162"/>
      <c r="E16" s="132"/>
    </row>
    <row r="17" spans="1:5" ht="12.75">
      <c r="A17" s="9" t="s">
        <v>19</v>
      </c>
      <c r="B17" s="162">
        <v>7</v>
      </c>
      <c r="C17" s="162">
        <v>245</v>
      </c>
      <c r="D17" s="162">
        <v>12</v>
      </c>
      <c r="E17" s="132">
        <v>257</v>
      </c>
    </row>
    <row r="18" spans="1:5" ht="12.75">
      <c r="A18" s="9" t="s">
        <v>21</v>
      </c>
      <c r="B18" s="162">
        <v>28</v>
      </c>
      <c r="C18" s="162">
        <v>890</v>
      </c>
      <c r="D18" s="162">
        <v>30</v>
      </c>
      <c r="E18" s="132">
        <v>920</v>
      </c>
    </row>
    <row r="19" spans="1:5" ht="12.75">
      <c r="A19" s="9" t="s">
        <v>22</v>
      </c>
      <c r="B19" s="162">
        <v>32</v>
      </c>
      <c r="C19" s="162">
        <v>1760</v>
      </c>
      <c r="D19" s="162">
        <v>30</v>
      </c>
      <c r="E19" s="132">
        <v>1790</v>
      </c>
    </row>
    <row r="20" spans="1:5" ht="12.75">
      <c r="A20" s="11" t="s">
        <v>23</v>
      </c>
      <c r="B20" s="163">
        <v>67</v>
      </c>
      <c r="C20" s="163">
        <v>2895</v>
      </c>
      <c r="D20" s="163">
        <v>72</v>
      </c>
      <c r="E20" s="133">
        <v>2967</v>
      </c>
    </row>
    <row r="21" spans="1:5" ht="12.75">
      <c r="A21" s="9"/>
      <c r="B21" s="162"/>
      <c r="C21" s="162"/>
      <c r="D21" s="162"/>
      <c r="E21" s="132"/>
    </row>
    <row r="22" spans="1:5" ht="12.75">
      <c r="A22" s="11" t="s">
        <v>24</v>
      </c>
      <c r="B22" s="163">
        <v>6</v>
      </c>
      <c r="C22" s="163">
        <v>45.59</v>
      </c>
      <c r="D22" s="163">
        <v>0.485</v>
      </c>
      <c r="E22" s="133">
        <v>46.075</v>
      </c>
    </row>
    <row r="23" spans="1:5" ht="12.75">
      <c r="A23" s="9"/>
      <c r="B23" s="162"/>
      <c r="C23" s="162"/>
      <c r="D23" s="162"/>
      <c r="E23" s="132"/>
    </row>
    <row r="24" spans="1:5" ht="12.75">
      <c r="A24" s="11" t="s">
        <v>25</v>
      </c>
      <c r="B24" s="163">
        <v>4</v>
      </c>
      <c r="C24" s="163">
        <v>573</v>
      </c>
      <c r="D24" s="163" t="s">
        <v>160</v>
      </c>
      <c r="E24" s="133">
        <v>573</v>
      </c>
    </row>
    <row r="25" spans="1:5" ht="12.75">
      <c r="A25" s="9"/>
      <c r="B25" s="162"/>
      <c r="C25" s="162"/>
      <c r="D25" s="162"/>
      <c r="E25" s="132"/>
    </row>
    <row r="26" spans="1:5" ht="12.75">
      <c r="A26" s="9" t="s">
        <v>26</v>
      </c>
      <c r="B26" s="162">
        <v>4</v>
      </c>
      <c r="C26" s="162">
        <v>510</v>
      </c>
      <c r="D26" s="162">
        <v>60</v>
      </c>
      <c r="E26" s="132">
        <v>570</v>
      </c>
    </row>
    <row r="27" spans="1:5" ht="12.75">
      <c r="A27" s="9" t="s">
        <v>27</v>
      </c>
      <c r="B27" s="162">
        <v>19</v>
      </c>
      <c r="C27" s="162">
        <v>58</v>
      </c>
      <c r="D27" s="162">
        <v>91</v>
      </c>
      <c r="E27" s="132">
        <v>149</v>
      </c>
    </row>
    <row r="28" spans="1:5" ht="12.75">
      <c r="A28" s="9" t="s">
        <v>28</v>
      </c>
      <c r="B28" s="162">
        <v>3</v>
      </c>
      <c r="C28" s="162">
        <v>250</v>
      </c>
      <c r="D28" s="162" t="s">
        <v>160</v>
      </c>
      <c r="E28" s="132">
        <v>250</v>
      </c>
    </row>
    <row r="29" spans="1:5" ht="12.75">
      <c r="A29" s="11" t="s">
        <v>29</v>
      </c>
      <c r="B29" s="163">
        <v>26</v>
      </c>
      <c r="C29" s="163">
        <v>818</v>
      </c>
      <c r="D29" s="163">
        <v>151</v>
      </c>
      <c r="E29" s="133">
        <v>969</v>
      </c>
    </row>
    <row r="30" spans="1:5" ht="12.75">
      <c r="A30" s="9"/>
      <c r="B30" s="162"/>
      <c r="C30" s="162"/>
      <c r="D30" s="162"/>
      <c r="E30" s="132"/>
    </row>
    <row r="31" spans="1:5" ht="12.75">
      <c r="A31" s="9" t="s">
        <v>30</v>
      </c>
      <c r="B31" s="162">
        <v>5</v>
      </c>
      <c r="C31" s="162">
        <v>183</v>
      </c>
      <c r="D31" s="162" t="s">
        <v>160</v>
      </c>
      <c r="E31" s="132">
        <v>183</v>
      </c>
    </row>
    <row r="32" spans="1:5" ht="12.75">
      <c r="A32" s="9" t="s">
        <v>31</v>
      </c>
      <c r="B32" s="162">
        <v>25</v>
      </c>
      <c r="C32" s="162">
        <v>1420</v>
      </c>
      <c r="D32" s="162" t="s">
        <v>160</v>
      </c>
      <c r="E32" s="132">
        <v>1420</v>
      </c>
    </row>
    <row r="33" spans="1:5" ht="12.75">
      <c r="A33" s="9" t="s">
        <v>32</v>
      </c>
      <c r="B33" s="162">
        <v>5</v>
      </c>
      <c r="C33" s="162">
        <v>578</v>
      </c>
      <c r="D33" s="162" t="s">
        <v>160</v>
      </c>
      <c r="E33" s="132">
        <v>578</v>
      </c>
    </row>
    <row r="34" spans="1:5" ht="12.75">
      <c r="A34" s="9" t="s">
        <v>33</v>
      </c>
      <c r="B34" s="162">
        <v>5</v>
      </c>
      <c r="C34" s="162">
        <v>282</v>
      </c>
      <c r="D34" s="162" t="s">
        <v>160</v>
      </c>
      <c r="E34" s="132">
        <v>282</v>
      </c>
    </row>
    <row r="35" spans="1:5" ht="12.75">
      <c r="A35" s="11" t="s">
        <v>34</v>
      </c>
      <c r="B35" s="163">
        <v>40</v>
      </c>
      <c r="C35" s="163">
        <v>2463</v>
      </c>
      <c r="D35" s="163" t="s">
        <v>160</v>
      </c>
      <c r="E35" s="133">
        <v>2463</v>
      </c>
    </row>
    <row r="36" spans="1:5" ht="12.75">
      <c r="A36" s="9"/>
      <c r="B36" s="162"/>
      <c r="C36" s="162"/>
      <c r="D36" s="162"/>
      <c r="E36" s="132"/>
    </row>
    <row r="37" spans="1:5" ht="12.75">
      <c r="A37" s="11" t="s">
        <v>35</v>
      </c>
      <c r="B37" s="163">
        <v>1</v>
      </c>
      <c r="C37" s="163">
        <v>85.7</v>
      </c>
      <c r="D37" s="163">
        <v>2</v>
      </c>
      <c r="E37" s="133">
        <v>87.7</v>
      </c>
    </row>
    <row r="38" spans="1:5" ht="12.75">
      <c r="A38" s="9"/>
      <c r="B38" s="162"/>
      <c r="C38" s="162"/>
      <c r="D38" s="162"/>
      <c r="E38" s="132"/>
    </row>
    <row r="39" spans="1:5" ht="12.75">
      <c r="A39" s="9" t="s">
        <v>36</v>
      </c>
      <c r="B39" s="162">
        <v>5</v>
      </c>
      <c r="C39" s="162">
        <v>12564.23</v>
      </c>
      <c r="D39" s="162" t="s">
        <v>160</v>
      </c>
      <c r="E39" s="132">
        <v>12564.23</v>
      </c>
    </row>
    <row r="40" spans="1:5" ht="12.75">
      <c r="A40" s="9" t="s">
        <v>37</v>
      </c>
      <c r="B40" s="162">
        <v>8</v>
      </c>
      <c r="C40" s="162">
        <v>1212.98</v>
      </c>
      <c r="D40" s="162">
        <v>11</v>
      </c>
      <c r="E40" s="132">
        <v>1223.98</v>
      </c>
    </row>
    <row r="41" spans="1:5" ht="12.75">
      <c r="A41" s="9" t="s">
        <v>38</v>
      </c>
      <c r="B41" s="162">
        <v>8</v>
      </c>
      <c r="C41" s="162">
        <v>4401</v>
      </c>
      <c r="D41" s="162" t="s">
        <v>160</v>
      </c>
      <c r="E41" s="132">
        <v>4401</v>
      </c>
    </row>
    <row r="42" spans="1:5" ht="12.75">
      <c r="A42" s="9" t="s">
        <v>39</v>
      </c>
      <c r="B42" s="162" t="s">
        <v>160</v>
      </c>
      <c r="C42" s="162" t="s">
        <v>160</v>
      </c>
      <c r="D42" s="162" t="s">
        <v>160</v>
      </c>
      <c r="E42" s="132" t="s">
        <v>160</v>
      </c>
    </row>
    <row r="43" spans="1:5" ht="12.75">
      <c r="A43" s="9" t="s">
        <v>40</v>
      </c>
      <c r="B43" s="162">
        <v>3</v>
      </c>
      <c r="C43" s="162">
        <v>46.5</v>
      </c>
      <c r="D43" s="162" t="s">
        <v>160</v>
      </c>
      <c r="E43" s="132">
        <v>46.5</v>
      </c>
    </row>
    <row r="44" spans="1:5" ht="12.75">
      <c r="A44" s="9" t="s">
        <v>41</v>
      </c>
      <c r="B44" s="162">
        <v>4</v>
      </c>
      <c r="C44" s="162">
        <v>2115.21</v>
      </c>
      <c r="D44" s="162">
        <v>16</v>
      </c>
      <c r="E44" s="132">
        <v>2131.21</v>
      </c>
    </row>
    <row r="45" spans="1:5" ht="12.75">
      <c r="A45" s="9" t="s">
        <v>42</v>
      </c>
      <c r="B45" s="162">
        <v>6</v>
      </c>
      <c r="C45" s="162">
        <v>1631.79</v>
      </c>
      <c r="D45" s="162">
        <v>97</v>
      </c>
      <c r="E45" s="132">
        <v>1728.79</v>
      </c>
    </row>
    <row r="46" spans="1:5" ht="12.75">
      <c r="A46" s="9" t="s">
        <v>43</v>
      </c>
      <c r="B46" s="162">
        <v>9</v>
      </c>
      <c r="C46" s="162">
        <v>4991.3</v>
      </c>
      <c r="D46" s="162">
        <v>401.3</v>
      </c>
      <c r="E46" s="132">
        <v>5392.6</v>
      </c>
    </row>
    <row r="47" spans="1:5" ht="12.75">
      <c r="A47" s="9" t="s">
        <v>44</v>
      </c>
      <c r="B47" s="162">
        <v>5</v>
      </c>
      <c r="C47" s="162">
        <v>752.3</v>
      </c>
      <c r="D47" s="162">
        <v>30</v>
      </c>
      <c r="E47" s="132">
        <v>782.3</v>
      </c>
    </row>
    <row r="48" spans="1:5" ht="12.75">
      <c r="A48" s="11" t="s">
        <v>45</v>
      </c>
      <c r="B48" s="163">
        <v>48</v>
      </c>
      <c r="C48" s="163">
        <v>27715.31</v>
      </c>
      <c r="D48" s="163">
        <v>555.3</v>
      </c>
      <c r="E48" s="133">
        <v>28270.61</v>
      </c>
    </row>
    <row r="49" spans="1:5" ht="12.75">
      <c r="A49" s="9"/>
      <c r="B49" s="162"/>
      <c r="C49" s="162"/>
      <c r="D49" s="162"/>
      <c r="E49" s="132"/>
    </row>
    <row r="50" spans="1:5" ht="12.75">
      <c r="A50" s="11" t="s">
        <v>46</v>
      </c>
      <c r="B50" s="163">
        <v>4</v>
      </c>
      <c r="C50" s="163">
        <v>155</v>
      </c>
      <c r="D50" s="163">
        <v>61</v>
      </c>
      <c r="E50" s="133">
        <v>216</v>
      </c>
    </row>
    <row r="51" spans="1:5" ht="12.75">
      <c r="A51" s="9"/>
      <c r="B51" s="162"/>
      <c r="C51" s="162"/>
      <c r="D51" s="162"/>
      <c r="E51" s="132"/>
    </row>
    <row r="52" spans="1:5" ht="12.75">
      <c r="A52" s="9" t="s">
        <v>47</v>
      </c>
      <c r="B52" s="162">
        <v>38</v>
      </c>
      <c r="C52" s="162">
        <v>2069.32</v>
      </c>
      <c r="D52" s="162">
        <v>1241.59</v>
      </c>
      <c r="E52" s="132">
        <v>3310.91</v>
      </c>
    </row>
    <row r="53" spans="1:5" ht="12.75">
      <c r="A53" s="9" t="s">
        <v>48</v>
      </c>
      <c r="B53" s="162">
        <v>1</v>
      </c>
      <c r="C53" s="162">
        <v>1260</v>
      </c>
      <c r="D53" s="162">
        <v>60</v>
      </c>
      <c r="E53" s="132">
        <v>1320</v>
      </c>
    </row>
    <row r="54" spans="1:5" ht="12.75">
      <c r="A54" s="9" t="s">
        <v>49</v>
      </c>
      <c r="B54" s="162">
        <v>15</v>
      </c>
      <c r="C54" s="162">
        <v>320</v>
      </c>
      <c r="D54" s="162">
        <v>20</v>
      </c>
      <c r="E54" s="132">
        <v>340</v>
      </c>
    </row>
    <row r="55" spans="1:5" ht="12.75">
      <c r="A55" s="9" t="s">
        <v>50</v>
      </c>
      <c r="B55" s="162">
        <v>17</v>
      </c>
      <c r="C55" s="162">
        <v>1600</v>
      </c>
      <c r="D55" s="162" t="s">
        <v>160</v>
      </c>
      <c r="E55" s="132">
        <v>1600</v>
      </c>
    </row>
    <row r="56" spans="1:5" ht="12.75">
      <c r="A56" s="9" t="s">
        <v>51</v>
      </c>
      <c r="B56" s="162">
        <v>25</v>
      </c>
      <c r="C56" s="162">
        <v>1550</v>
      </c>
      <c r="D56" s="162">
        <v>50</v>
      </c>
      <c r="E56" s="132">
        <v>1600</v>
      </c>
    </row>
    <row r="57" spans="1:5" ht="12.75">
      <c r="A57" s="11" t="s">
        <v>52</v>
      </c>
      <c r="B57" s="163">
        <v>96</v>
      </c>
      <c r="C57" s="163">
        <v>6799.32</v>
      </c>
      <c r="D57" s="163">
        <v>1371.59</v>
      </c>
      <c r="E57" s="133">
        <v>8170.91</v>
      </c>
    </row>
    <row r="58" spans="1:5" ht="12.75">
      <c r="A58" s="9"/>
      <c r="B58" s="162"/>
      <c r="C58" s="162"/>
      <c r="D58" s="162"/>
      <c r="E58" s="132"/>
    </row>
    <row r="59" spans="1:5" ht="12.75">
      <c r="A59" s="9" t="s">
        <v>53</v>
      </c>
      <c r="B59" s="162" t="s">
        <v>160</v>
      </c>
      <c r="C59" s="162" t="s">
        <v>160</v>
      </c>
      <c r="D59" s="162" t="s">
        <v>160</v>
      </c>
      <c r="E59" s="132" t="s">
        <v>160</v>
      </c>
    </row>
    <row r="60" spans="1:5" ht="12.75">
      <c r="A60" s="9" t="s">
        <v>54</v>
      </c>
      <c r="B60" s="162" t="s">
        <v>160</v>
      </c>
      <c r="C60" s="162" t="s">
        <v>160</v>
      </c>
      <c r="D60" s="162" t="s">
        <v>160</v>
      </c>
      <c r="E60" s="132" t="s">
        <v>160</v>
      </c>
    </row>
    <row r="61" spans="1:5" ht="12.75">
      <c r="A61" s="9" t="s">
        <v>55</v>
      </c>
      <c r="B61" s="162" t="s">
        <v>160</v>
      </c>
      <c r="C61" s="162" t="s">
        <v>160</v>
      </c>
      <c r="D61" s="162" t="s">
        <v>160</v>
      </c>
      <c r="E61" s="132" t="s">
        <v>160</v>
      </c>
    </row>
    <row r="62" spans="1:5" ht="12.75">
      <c r="A62" s="11" t="s">
        <v>56</v>
      </c>
      <c r="B62" s="163" t="s">
        <v>160</v>
      </c>
      <c r="C62" s="163" t="s">
        <v>160</v>
      </c>
      <c r="D62" s="163" t="s">
        <v>160</v>
      </c>
      <c r="E62" s="133" t="s">
        <v>160</v>
      </c>
    </row>
    <row r="63" spans="1:5" ht="12.75">
      <c r="A63" s="9"/>
      <c r="B63" s="162"/>
      <c r="C63" s="162"/>
      <c r="D63" s="162"/>
      <c r="E63" s="132"/>
    </row>
    <row r="64" spans="1:5" ht="12.75">
      <c r="A64" s="11" t="s">
        <v>57</v>
      </c>
      <c r="B64" s="163" t="s">
        <v>160</v>
      </c>
      <c r="C64" s="163" t="s">
        <v>160</v>
      </c>
      <c r="D64" s="163" t="s">
        <v>160</v>
      </c>
      <c r="E64" s="133" t="s">
        <v>160</v>
      </c>
    </row>
    <row r="65" spans="1:5" ht="12.75">
      <c r="A65" s="9"/>
      <c r="B65" s="162"/>
      <c r="C65" s="162"/>
      <c r="D65" s="162"/>
      <c r="E65" s="132"/>
    </row>
    <row r="66" spans="1:5" ht="12.75">
      <c r="A66" s="9" t="s">
        <v>58</v>
      </c>
      <c r="B66" s="162" t="s">
        <v>160</v>
      </c>
      <c r="C66" s="162" t="s">
        <v>160</v>
      </c>
      <c r="D66" s="162" t="s">
        <v>160</v>
      </c>
      <c r="E66" s="132" t="s">
        <v>160</v>
      </c>
    </row>
    <row r="67" spans="1:5" ht="12.75">
      <c r="A67" s="9" t="s">
        <v>59</v>
      </c>
      <c r="B67" s="162" t="s">
        <v>160</v>
      </c>
      <c r="C67" s="162" t="s">
        <v>160</v>
      </c>
      <c r="D67" s="162" t="s">
        <v>160</v>
      </c>
      <c r="E67" s="132" t="s">
        <v>160</v>
      </c>
    </row>
    <row r="68" spans="1:5" ht="12.75">
      <c r="A68" s="11" t="s">
        <v>60</v>
      </c>
      <c r="B68" s="163" t="s">
        <v>160</v>
      </c>
      <c r="C68" s="163" t="s">
        <v>160</v>
      </c>
      <c r="D68" s="163" t="s">
        <v>160</v>
      </c>
      <c r="E68" s="133" t="s">
        <v>160</v>
      </c>
    </row>
    <row r="69" spans="1:5" ht="12.75">
      <c r="A69" s="9"/>
      <c r="B69" s="162"/>
      <c r="C69" s="162"/>
      <c r="D69" s="162"/>
      <c r="E69" s="132"/>
    </row>
    <row r="70" spans="1:5" ht="12.75">
      <c r="A70" s="9" t="s">
        <v>61</v>
      </c>
      <c r="B70" s="162" t="s">
        <v>160</v>
      </c>
      <c r="C70" s="162" t="s">
        <v>160</v>
      </c>
      <c r="D70" s="162" t="s">
        <v>160</v>
      </c>
      <c r="E70" s="132" t="s">
        <v>160</v>
      </c>
    </row>
    <row r="71" spans="1:5" ht="12.75">
      <c r="A71" s="9" t="s">
        <v>62</v>
      </c>
      <c r="B71" s="162" t="s">
        <v>160</v>
      </c>
      <c r="C71" s="162" t="s">
        <v>160</v>
      </c>
      <c r="D71" s="162" t="s">
        <v>160</v>
      </c>
      <c r="E71" s="132" t="s">
        <v>160</v>
      </c>
    </row>
    <row r="72" spans="1:5" ht="12.75">
      <c r="A72" s="9" t="s">
        <v>63</v>
      </c>
      <c r="B72" s="162" t="s">
        <v>160</v>
      </c>
      <c r="C72" s="162" t="s">
        <v>160</v>
      </c>
      <c r="D72" s="162" t="s">
        <v>160</v>
      </c>
      <c r="E72" s="132" t="s">
        <v>160</v>
      </c>
    </row>
    <row r="73" spans="1:5" ht="12.75">
      <c r="A73" s="9" t="s">
        <v>64</v>
      </c>
      <c r="B73" s="162" t="s">
        <v>160</v>
      </c>
      <c r="C73" s="162" t="s">
        <v>160</v>
      </c>
      <c r="D73" s="162" t="s">
        <v>160</v>
      </c>
      <c r="E73" s="132" t="s">
        <v>160</v>
      </c>
    </row>
    <row r="74" spans="1:5" ht="12.75">
      <c r="A74" s="9" t="s">
        <v>65</v>
      </c>
      <c r="B74" s="162" t="s">
        <v>160</v>
      </c>
      <c r="C74" s="162" t="s">
        <v>160</v>
      </c>
      <c r="D74" s="162" t="s">
        <v>160</v>
      </c>
      <c r="E74" s="132" t="s">
        <v>160</v>
      </c>
    </row>
    <row r="75" spans="1:5" ht="12.75">
      <c r="A75" s="9" t="s">
        <v>66</v>
      </c>
      <c r="B75" s="162" t="s">
        <v>160</v>
      </c>
      <c r="C75" s="162" t="s">
        <v>160</v>
      </c>
      <c r="D75" s="162" t="s">
        <v>160</v>
      </c>
      <c r="E75" s="132" t="s">
        <v>160</v>
      </c>
    </row>
    <row r="76" spans="1:5" ht="12.75">
      <c r="A76" s="9" t="s">
        <v>67</v>
      </c>
      <c r="B76" s="162" t="s">
        <v>160</v>
      </c>
      <c r="C76" s="162" t="s">
        <v>160</v>
      </c>
      <c r="D76" s="162" t="s">
        <v>160</v>
      </c>
      <c r="E76" s="132" t="s">
        <v>160</v>
      </c>
    </row>
    <row r="77" spans="1:5" ht="12.75">
      <c r="A77" s="9" t="s">
        <v>68</v>
      </c>
      <c r="B77" s="162" t="s">
        <v>160</v>
      </c>
      <c r="C77" s="162" t="s">
        <v>160</v>
      </c>
      <c r="D77" s="162" t="s">
        <v>160</v>
      </c>
      <c r="E77" s="132" t="s">
        <v>160</v>
      </c>
    </row>
    <row r="78" spans="1:5" ht="12.75">
      <c r="A78" s="11" t="s">
        <v>69</v>
      </c>
      <c r="B78" s="163" t="s">
        <v>160</v>
      </c>
      <c r="C78" s="163" t="s">
        <v>160</v>
      </c>
      <c r="D78" s="163" t="s">
        <v>160</v>
      </c>
      <c r="E78" s="133" t="s">
        <v>160</v>
      </c>
    </row>
    <row r="79" spans="1:5" ht="12.75">
      <c r="A79" s="9"/>
      <c r="B79" s="162"/>
      <c r="C79" s="162"/>
      <c r="D79" s="162"/>
      <c r="E79" s="132"/>
    </row>
    <row r="80" spans="1:5" ht="12.75">
      <c r="A80" s="9" t="s">
        <v>70</v>
      </c>
      <c r="B80" s="162">
        <v>4</v>
      </c>
      <c r="C80" s="162">
        <v>200</v>
      </c>
      <c r="D80" s="162">
        <v>50</v>
      </c>
      <c r="E80" s="132">
        <v>250</v>
      </c>
    </row>
    <row r="81" spans="1:5" ht="12.75">
      <c r="A81" s="9" t="s">
        <v>71</v>
      </c>
      <c r="B81" s="162">
        <v>3</v>
      </c>
      <c r="C81" s="162">
        <v>132.314</v>
      </c>
      <c r="D81" s="162">
        <v>13.2314</v>
      </c>
      <c r="E81" s="132">
        <v>145.5454</v>
      </c>
    </row>
    <row r="82" spans="1:5" ht="12.75">
      <c r="A82" s="11" t="s">
        <v>72</v>
      </c>
      <c r="B82" s="163">
        <v>7</v>
      </c>
      <c r="C82" s="163">
        <v>332.31399999999996</v>
      </c>
      <c r="D82" s="163">
        <v>63.2314</v>
      </c>
      <c r="E82" s="133">
        <v>395.5454</v>
      </c>
    </row>
    <row r="83" spans="1:5" ht="12.75">
      <c r="A83" s="9"/>
      <c r="B83" s="162"/>
      <c r="C83" s="162"/>
      <c r="D83" s="162"/>
      <c r="E83" s="132"/>
    </row>
    <row r="84" spans="1:5" ht="13.5" thickBot="1">
      <c r="A84" s="13" t="s">
        <v>73</v>
      </c>
      <c r="B84" s="164">
        <v>394</v>
      </c>
      <c r="C84" s="164">
        <v>52166.56688</v>
      </c>
      <c r="D84" s="164">
        <v>3137.73928</v>
      </c>
      <c r="E84" s="165">
        <v>55304.30616</v>
      </c>
    </row>
    <row r="85" spans="1:5" ht="12.75">
      <c r="A85" s="75" t="s">
        <v>432</v>
      </c>
      <c r="B85" s="74"/>
      <c r="C85" s="74"/>
      <c r="D85" s="74"/>
      <c r="E85" s="74"/>
    </row>
    <row r="86" ht="12.75">
      <c r="A86" s="16" t="s">
        <v>431</v>
      </c>
    </row>
  </sheetData>
  <mergeCells count="3">
    <mergeCell ref="A1:E1"/>
    <mergeCell ref="A3:E3"/>
    <mergeCell ref="C5:E5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6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34.7109375" style="16" customWidth="1"/>
    <col min="2" max="5" width="19.7109375" style="16" customWidth="1"/>
    <col min="6" max="16384" width="11.421875" style="16" customWidth="1"/>
  </cols>
  <sheetData>
    <row r="1" spans="1:6" s="15" customFormat="1" ht="18">
      <c r="A1" s="241" t="s">
        <v>0</v>
      </c>
      <c r="B1" s="241"/>
      <c r="C1" s="241"/>
      <c r="D1" s="241"/>
      <c r="E1" s="241"/>
      <c r="F1" s="14"/>
    </row>
    <row r="3" spans="1:6" ht="15">
      <c r="A3" s="242" t="s">
        <v>392</v>
      </c>
      <c r="B3" s="243"/>
      <c r="C3" s="243"/>
      <c r="D3" s="243"/>
      <c r="E3" s="243"/>
      <c r="F3" s="17"/>
    </row>
    <row r="4" spans="1:6" ht="14.25">
      <c r="A4" s="17"/>
      <c r="B4" s="17"/>
      <c r="C4" s="17"/>
      <c r="D4" s="17"/>
      <c r="E4" s="17"/>
      <c r="F4" s="17"/>
    </row>
    <row r="5" spans="1:5" ht="12.75">
      <c r="A5" s="185" t="s">
        <v>1</v>
      </c>
      <c r="B5" s="224"/>
      <c r="C5" s="225"/>
      <c r="D5" s="225"/>
      <c r="E5" s="226"/>
    </row>
    <row r="6" spans="1:5" ht="12.75">
      <c r="A6" s="3" t="s">
        <v>5</v>
      </c>
      <c r="B6" s="18" t="s">
        <v>76</v>
      </c>
      <c r="C6" s="18" t="s">
        <v>77</v>
      </c>
      <c r="D6" s="18" t="s">
        <v>78</v>
      </c>
      <c r="E6" s="4" t="s">
        <v>79</v>
      </c>
    </row>
    <row r="7" spans="1:5" ht="13.5" thickBot="1">
      <c r="A7" s="63"/>
      <c r="B7" s="130"/>
      <c r="C7" s="130"/>
      <c r="D7" s="130"/>
      <c r="E7" s="90"/>
    </row>
    <row r="8" spans="1:5" ht="12.75">
      <c r="A8" s="7" t="s">
        <v>12</v>
      </c>
      <c r="B8" s="138">
        <v>244450</v>
      </c>
      <c r="C8" s="138">
        <v>40493</v>
      </c>
      <c r="D8" s="138">
        <v>70831</v>
      </c>
      <c r="E8" s="138">
        <v>355774</v>
      </c>
    </row>
    <row r="9" spans="1:5" ht="12.75">
      <c r="A9" s="9" t="s">
        <v>13</v>
      </c>
      <c r="B9" s="135">
        <v>141082</v>
      </c>
      <c r="C9" s="135">
        <v>115981</v>
      </c>
      <c r="D9" s="135">
        <v>71101</v>
      </c>
      <c r="E9" s="135">
        <v>328164</v>
      </c>
    </row>
    <row r="10" spans="1:5" ht="12.75">
      <c r="A10" s="9" t="s">
        <v>14</v>
      </c>
      <c r="B10" s="135">
        <v>143206</v>
      </c>
      <c r="C10" s="135">
        <v>78865</v>
      </c>
      <c r="D10" s="135">
        <v>22072</v>
      </c>
      <c r="E10" s="135">
        <v>244143</v>
      </c>
    </row>
    <row r="11" spans="1:5" ht="12.75">
      <c r="A11" s="9" t="s">
        <v>15</v>
      </c>
      <c r="B11" s="135">
        <v>113702</v>
      </c>
      <c r="C11" s="135">
        <v>35116</v>
      </c>
      <c r="D11" s="135">
        <v>52462</v>
      </c>
      <c r="E11" s="135">
        <v>201280</v>
      </c>
    </row>
    <row r="12" spans="1:5" ht="12.75">
      <c r="A12" s="11" t="s">
        <v>16</v>
      </c>
      <c r="B12" s="136">
        <v>642440</v>
      </c>
      <c r="C12" s="136">
        <v>270455</v>
      </c>
      <c r="D12" s="136">
        <v>216466</v>
      </c>
      <c r="E12" s="136">
        <v>1129361</v>
      </c>
    </row>
    <row r="13" spans="1:5" ht="12.75">
      <c r="A13" s="9"/>
      <c r="B13" s="132"/>
      <c r="C13" s="132"/>
      <c r="D13" s="132"/>
      <c r="E13" s="132"/>
    </row>
    <row r="14" spans="1:5" ht="12.75">
      <c r="A14" s="11" t="s">
        <v>17</v>
      </c>
      <c r="B14" s="136">
        <v>99369</v>
      </c>
      <c r="C14" s="136">
        <v>242134</v>
      </c>
      <c r="D14" s="136">
        <v>21808</v>
      </c>
      <c r="E14" s="136">
        <v>363311</v>
      </c>
    </row>
    <row r="15" spans="1:5" ht="12.75">
      <c r="A15" s="9"/>
      <c r="B15" s="132"/>
      <c r="C15" s="132"/>
      <c r="D15" s="132"/>
      <c r="E15" s="132"/>
    </row>
    <row r="16" spans="1:5" ht="12.75">
      <c r="A16" s="11" t="s">
        <v>18</v>
      </c>
      <c r="B16" s="136">
        <v>28215</v>
      </c>
      <c r="C16" s="136">
        <v>145201</v>
      </c>
      <c r="D16" s="136" t="s">
        <v>20</v>
      </c>
      <c r="E16" s="136">
        <v>173416</v>
      </c>
    </row>
    <row r="17" spans="1:5" ht="12.75">
      <c r="A17" s="9"/>
      <c r="B17" s="132"/>
      <c r="C17" s="132"/>
      <c r="D17" s="132"/>
      <c r="E17" s="132"/>
    </row>
    <row r="18" spans="1:5" ht="12.75">
      <c r="A18" s="9" t="s">
        <v>19</v>
      </c>
      <c r="B18" s="135">
        <v>31958</v>
      </c>
      <c r="C18" s="135">
        <v>70199</v>
      </c>
      <c r="D18" s="135">
        <v>5885</v>
      </c>
      <c r="E18" s="135">
        <v>108042</v>
      </c>
    </row>
    <row r="19" spans="1:5" ht="12.75">
      <c r="A19" s="9" t="s">
        <v>21</v>
      </c>
      <c r="B19" s="135">
        <v>73581</v>
      </c>
      <c r="C19" s="135">
        <v>33749</v>
      </c>
      <c r="D19" s="135">
        <v>11520</v>
      </c>
      <c r="E19" s="135">
        <v>118850</v>
      </c>
    </row>
    <row r="20" spans="1:5" ht="12.75">
      <c r="A20" s="9" t="s">
        <v>22</v>
      </c>
      <c r="B20" s="135">
        <v>101382</v>
      </c>
      <c r="C20" s="135">
        <v>16754</v>
      </c>
      <c r="D20" s="135">
        <v>8092</v>
      </c>
      <c r="E20" s="135">
        <v>126228</v>
      </c>
    </row>
    <row r="21" spans="1:5" ht="12.75">
      <c r="A21" s="11" t="s">
        <v>80</v>
      </c>
      <c r="B21" s="136">
        <v>206921</v>
      </c>
      <c r="C21" s="136">
        <v>120702</v>
      </c>
      <c r="D21" s="136">
        <v>25497</v>
      </c>
      <c r="E21" s="136">
        <v>353120</v>
      </c>
    </row>
    <row r="22" spans="1:5" ht="12.75">
      <c r="A22" s="9"/>
      <c r="B22" s="132"/>
      <c r="C22" s="132"/>
      <c r="D22" s="132"/>
      <c r="E22" s="132"/>
    </row>
    <row r="23" spans="1:5" ht="12.75">
      <c r="A23" s="11" t="s">
        <v>24</v>
      </c>
      <c r="B23" s="136">
        <v>102745</v>
      </c>
      <c r="C23" s="136">
        <v>201084</v>
      </c>
      <c r="D23" s="136" t="s">
        <v>20</v>
      </c>
      <c r="E23" s="136">
        <v>303829</v>
      </c>
    </row>
    <row r="24" spans="1:5" ht="12.75">
      <c r="A24" s="9"/>
      <c r="B24" s="132"/>
      <c r="C24" s="132"/>
      <c r="D24" s="132"/>
      <c r="E24" s="132"/>
    </row>
    <row r="25" spans="1:5" ht="12.75">
      <c r="A25" s="11" t="s">
        <v>25</v>
      </c>
      <c r="B25" s="136">
        <v>29246</v>
      </c>
      <c r="C25" s="136">
        <v>63344</v>
      </c>
      <c r="D25" s="136" t="s">
        <v>20</v>
      </c>
      <c r="E25" s="136">
        <v>92590</v>
      </c>
    </row>
    <row r="26" spans="1:5" ht="12.75">
      <c r="A26" s="9"/>
      <c r="B26" s="132"/>
      <c r="C26" s="132"/>
      <c r="D26" s="132"/>
      <c r="E26" s="132"/>
    </row>
    <row r="27" spans="1:5" ht="12.75">
      <c r="A27" s="9" t="s">
        <v>26</v>
      </c>
      <c r="B27" s="135">
        <v>282456</v>
      </c>
      <c r="C27" s="135">
        <v>123475</v>
      </c>
      <c r="D27" s="135" t="s">
        <v>20</v>
      </c>
      <c r="E27" s="135">
        <v>405931</v>
      </c>
    </row>
    <row r="28" spans="1:5" ht="12.75">
      <c r="A28" s="9" t="s">
        <v>27</v>
      </c>
      <c r="B28" s="135">
        <v>257846</v>
      </c>
      <c r="C28" s="135">
        <v>68119</v>
      </c>
      <c r="D28" s="135" t="s">
        <v>20</v>
      </c>
      <c r="E28" s="135">
        <v>325965</v>
      </c>
    </row>
    <row r="29" spans="1:5" ht="12.75">
      <c r="A29" s="9" t="s">
        <v>28</v>
      </c>
      <c r="B29" s="135">
        <v>135000</v>
      </c>
      <c r="C29" s="135">
        <v>83100</v>
      </c>
      <c r="D29" s="135" t="s">
        <v>20</v>
      </c>
      <c r="E29" s="135">
        <v>218100</v>
      </c>
    </row>
    <row r="30" spans="1:5" ht="12.75">
      <c r="A30" s="11" t="s">
        <v>29</v>
      </c>
      <c r="B30" s="136">
        <v>675302</v>
      </c>
      <c r="C30" s="136">
        <v>274694</v>
      </c>
      <c r="D30" s="136" t="s">
        <v>20</v>
      </c>
      <c r="E30" s="136">
        <v>949996</v>
      </c>
    </row>
    <row r="31" spans="1:5" ht="12.75">
      <c r="A31" s="9"/>
      <c r="B31" s="132"/>
      <c r="C31" s="132"/>
      <c r="D31" s="132"/>
      <c r="E31" s="132"/>
    </row>
    <row r="32" spans="1:5" ht="12.75">
      <c r="A32" s="9" t="s">
        <v>30</v>
      </c>
      <c r="B32" s="135">
        <v>296013</v>
      </c>
      <c r="C32" s="135">
        <v>65995</v>
      </c>
      <c r="D32" s="135" t="s">
        <v>20</v>
      </c>
      <c r="E32" s="135">
        <v>362008</v>
      </c>
    </row>
    <row r="33" spans="1:5" ht="12.75">
      <c r="A33" s="9" t="s">
        <v>31</v>
      </c>
      <c r="B33" s="135">
        <v>146557</v>
      </c>
      <c r="C33" s="135">
        <v>172054</v>
      </c>
      <c r="D33" s="135" t="s">
        <v>20</v>
      </c>
      <c r="E33" s="135">
        <v>318611</v>
      </c>
    </row>
    <row r="34" spans="1:5" ht="12.75">
      <c r="A34" s="9" t="s">
        <v>32</v>
      </c>
      <c r="B34" s="135">
        <v>264566</v>
      </c>
      <c r="C34" s="135">
        <v>114473</v>
      </c>
      <c r="D34" s="135" t="s">
        <v>20</v>
      </c>
      <c r="E34" s="135">
        <v>379039</v>
      </c>
    </row>
    <row r="35" spans="1:5" ht="12.75">
      <c r="A35" s="9" t="s">
        <v>33</v>
      </c>
      <c r="B35" s="135">
        <v>102260</v>
      </c>
      <c r="C35" s="135">
        <v>2282</v>
      </c>
      <c r="D35" s="135" t="s">
        <v>20</v>
      </c>
      <c r="E35" s="135">
        <v>104542</v>
      </c>
    </row>
    <row r="36" spans="1:5" ht="12.75">
      <c r="A36" s="11" t="s">
        <v>34</v>
      </c>
      <c r="B36" s="136">
        <v>809396</v>
      </c>
      <c r="C36" s="136">
        <v>354804</v>
      </c>
      <c r="D36" s="136" t="s">
        <v>20</v>
      </c>
      <c r="E36" s="136">
        <v>1164200</v>
      </c>
    </row>
    <row r="37" spans="1:5" ht="12.75">
      <c r="A37" s="9"/>
      <c r="B37" s="132"/>
      <c r="C37" s="132"/>
      <c r="D37" s="132"/>
      <c r="E37" s="132"/>
    </row>
    <row r="38" spans="1:5" ht="12.75">
      <c r="A38" s="11" t="s">
        <v>35</v>
      </c>
      <c r="B38" s="136">
        <v>80602</v>
      </c>
      <c r="C38" s="136">
        <v>26769</v>
      </c>
      <c r="D38" s="136" t="s">
        <v>20</v>
      </c>
      <c r="E38" s="136">
        <v>107371</v>
      </c>
    </row>
    <row r="39" spans="1:5" ht="12.75">
      <c r="A39" s="9"/>
      <c r="B39" s="132"/>
      <c r="C39" s="132"/>
      <c r="D39" s="132"/>
      <c r="E39" s="132"/>
    </row>
    <row r="40" spans="1:5" ht="12.75">
      <c r="A40" s="9" t="s">
        <v>36</v>
      </c>
      <c r="B40" s="135">
        <v>68375</v>
      </c>
      <c r="C40" s="135">
        <v>60686</v>
      </c>
      <c r="D40" s="135" t="s">
        <v>20</v>
      </c>
      <c r="E40" s="135">
        <v>129061</v>
      </c>
    </row>
    <row r="41" spans="1:5" ht="12.75">
      <c r="A41" s="9" t="s">
        <v>37</v>
      </c>
      <c r="B41" s="135">
        <v>122416</v>
      </c>
      <c r="C41" s="135">
        <v>174249</v>
      </c>
      <c r="D41" s="135" t="s">
        <v>20</v>
      </c>
      <c r="E41" s="135">
        <v>296665</v>
      </c>
    </row>
    <row r="42" spans="1:5" ht="12.75">
      <c r="A42" s="9" t="s">
        <v>38</v>
      </c>
      <c r="B42" s="135">
        <v>62492</v>
      </c>
      <c r="C42" s="135">
        <v>255398</v>
      </c>
      <c r="D42" s="135" t="s">
        <v>20</v>
      </c>
      <c r="E42" s="135">
        <v>317890</v>
      </c>
    </row>
    <row r="43" spans="1:5" ht="12.75">
      <c r="A43" s="9" t="s">
        <v>39</v>
      </c>
      <c r="B43" s="135">
        <v>30137</v>
      </c>
      <c r="C43" s="135">
        <v>95881</v>
      </c>
      <c r="D43" s="135" t="s">
        <v>20</v>
      </c>
      <c r="E43" s="135">
        <v>126018</v>
      </c>
    </row>
    <row r="44" spans="1:5" ht="12.75">
      <c r="A44" s="9" t="s">
        <v>40</v>
      </c>
      <c r="B44" s="135">
        <v>20144</v>
      </c>
      <c r="C44" s="135">
        <v>243704</v>
      </c>
      <c r="D44" s="135" t="s">
        <v>20</v>
      </c>
      <c r="E44" s="135">
        <v>263848</v>
      </c>
    </row>
    <row r="45" spans="1:5" ht="12.75">
      <c r="A45" s="9" t="s">
        <v>41</v>
      </c>
      <c r="B45" s="135">
        <v>128482</v>
      </c>
      <c r="C45" s="135">
        <v>50127</v>
      </c>
      <c r="D45" s="135" t="s">
        <v>20</v>
      </c>
      <c r="E45" s="135">
        <v>178609</v>
      </c>
    </row>
    <row r="46" spans="1:5" ht="12.75">
      <c r="A46" s="9" t="s">
        <v>42</v>
      </c>
      <c r="B46" s="135">
        <v>163057</v>
      </c>
      <c r="C46" s="135">
        <v>116079</v>
      </c>
      <c r="D46" s="135" t="s">
        <v>20</v>
      </c>
      <c r="E46" s="135">
        <v>279136</v>
      </c>
    </row>
    <row r="47" spans="1:5" ht="12.75">
      <c r="A47" s="9" t="s">
        <v>43</v>
      </c>
      <c r="B47" s="135">
        <v>79282</v>
      </c>
      <c r="C47" s="135">
        <v>27501</v>
      </c>
      <c r="D47" s="135" t="s">
        <v>20</v>
      </c>
      <c r="E47" s="135">
        <v>106783</v>
      </c>
    </row>
    <row r="48" spans="1:5" ht="12.75">
      <c r="A48" s="9" t="s">
        <v>44</v>
      </c>
      <c r="B48" s="135">
        <v>31901</v>
      </c>
      <c r="C48" s="135">
        <v>155749</v>
      </c>
      <c r="D48" s="135" t="s">
        <v>20</v>
      </c>
      <c r="E48" s="135">
        <v>187650</v>
      </c>
    </row>
    <row r="49" spans="1:5" ht="12.75">
      <c r="A49" s="11" t="s">
        <v>45</v>
      </c>
      <c r="B49" s="136">
        <v>706286</v>
      </c>
      <c r="C49" s="136">
        <v>1179374</v>
      </c>
      <c r="D49" s="136" t="s">
        <v>20</v>
      </c>
      <c r="E49" s="136">
        <v>1885660</v>
      </c>
    </row>
    <row r="50" spans="1:5" ht="12.75">
      <c r="A50" s="9"/>
      <c r="B50" s="132"/>
      <c r="C50" s="132"/>
      <c r="D50" s="132"/>
      <c r="E50" s="132"/>
    </row>
    <row r="51" spans="1:5" ht="12.75">
      <c r="A51" s="11" t="s">
        <v>46</v>
      </c>
      <c r="B51" s="136">
        <v>55887</v>
      </c>
      <c r="C51" s="136">
        <v>91891</v>
      </c>
      <c r="D51" s="136">
        <v>9393</v>
      </c>
      <c r="E51" s="136">
        <v>157171</v>
      </c>
    </row>
    <row r="52" spans="1:5" ht="12.75">
      <c r="A52" s="9"/>
      <c r="B52" s="132"/>
      <c r="C52" s="132"/>
      <c r="D52" s="132"/>
      <c r="E52" s="132"/>
    </row>
    <row r="53" spans="1:5" ht="12.75">
      <c r="A53" s="9" t="s">
        <v>47</v>
      </c>
      <c r="B53" s="135">
        <v>183489</v>
      </c>
      <c r="C53" s="135">
        <v>80536</v>
      </c>
      <c r="D53" s="135" t="s">
        <v>20</v>
      </c>
      <c r="E53" s="135">
        <v>264025</v>
      </c>
    </row>
    <row r="54" spans="1:5" ht="12.75">
      <c r="A54" s="9" t="s">
        <v>48</v>
      </c>
      <c r="B54" s="135">
        <v>33871</v>
      </c>
      <c r="C54" s="135">
        <v>254473</v>
      </c>
      <c r="D54" s="135" t="s">
        <v>20</v>
      </c>
      <c r="E54" s="135">
        <v>288344</v>
      </c>
    </row>
    <row r="55" spans="1:5" ht="12.75">
      <c r="A55" s="9" t="s">
        <v>49</v>
      </c>
      <c r="B55" s="135">
        <v>338198</v>
      </c>
      <c r="C55" s="135">
        <v>74123</v>
      </c>
      <c r="D55" s="135" t="s">
        <v>20</v>
      </c>
      <c r="E55" s="135">
        <v>412321</v>
      </c>
    </row>
    <row r="56" spans="1:5" ht="12.75">
      <c r="A56" s="9" t="s">
        <v>50</v>
      </c>
      <c r="B56" s="135">
        <v>145585</v>
      </c>
      <c r="C56" s="135">
        <v>155775</v>
      </c>
      <c r="D56" s="135" t="s">
        <v>20</v>
      </c>
      <c r="E56" s="135">
        <v>301360</v>
      </c>
    </row>
    <row r="57" spans="1:5" ht="12.75">
      <c r="A57" s="9" t="s">
        <v>51</v>
      </c>
      <c r="B57" s="135">
        <v>16151</v>
      </c>
      <c r="C57" s="135">
        <v>157307</v>
      </c>
      <c r="D57" s="135" t="s">
        <v>20</v>
      </c>
      <c r="E57" s="135">
        <v>173458</v>
      </c>
    </row>
    <row r="58" spans="1:5" ht="12.75">
      <c r="A58" s="11" t="s">
        <v>52</v>
      </c>
      <c r="B58" s="136">
        <v>717294</v>
      </c>
      <c r="C58" s="136">
        <v>722214</v>
      </c>
      <c r="D58" s="136" t="s">
        <v>20</v>
      </c>
      <c r="E58" s="136">
        <v>1439508</v>
      </c>
    </row>
    <row r="59" spans="1:5" ht="12.75">
      <c r="A59" s="9"/>
      <c r="B59" s="132"/>
      <c r="C59" s="132"/>
      <c r="D59" s="132"/>
      <c r="E59" s="132"/>
    </row>
    <row r="60" spans="1:5" ht="12.75">
      <c r="A60" s="9" t="s">
        <v>53</v>
      </c>
      <c r="B60" s="135">
        <v>65729</v>
      </c>
      <c r="C60" s="135">
        <v>3672</v>
      </c>
      <c r="D60" s="135" t="s">
        <v>20</v>
      </c>
      <c r="E60" s="135">
        <v>69401</v>
      </c>
    </row>
    <row r="61" spans="1:5" ht="12.75">
      <c r="A61" s="9" t="s">
        <v>54</v>
      </c>
      <c r="B61" s="135">
        <v>80844</v>
      </c>
      <c r="C61" s="135">
        <v>45444</v>
      </c>
      <c r="D61" s="135" t="s">
        <v>20</v>
      </c>
      <c r="E61" s="135">
        <v>126288</v>
      </c>
    </row>
    <row r="62" spans="1:5" ht="12.75">
      <c r="A62" s="9" t="s">
        <v>55</v>
      </c>
      <c r="B62" s="135">
        <v>211777</v>
      </c>
      <c r="C62" s="135">
        <v>602</v>
      </c>
      <c r="D62" s="135" t="s">
        <v>20</v>
      </c>
      <c r="E62" s="135">
        <v>212379</v>
      </c>
    </row>
    <row r="63" spans="1:5" ht="12.75">
      <c r="A63" s="11" t="s">
        <v>56</v>
      </c>
      <c r="B63" s="136">
        <v>358350</v>
      </c>
      <c r="C63" s="136">
        <v>49718</v>
      </c>
      <c r="D63" s="136" t="s">
        <v>20</v>
      </c>
      <c r="E63" s="136">
        <v>408068</v>
      </c>
    </row>
    <row r="64" spans="1:5" ht="12.75">
      <c r="A64" s="9"/>
      <c r="B64" s="132"/>
      <c r="C64" s="132"/>
      <c r="D64" s="132"/>
      <c r="E64" s="132"/>
    </row>
    <row r="65" spans="1:5" ht="12.75">
      <c r="A65" s="11" t="s">
        <v>57</v>
      </c>
      <c r="B65" s="136">
        <v>116527</v>
      </c>
      <c r="C65" s="136">
        <v>1959</v>
      </c>
      <c r="D65" s="136" t="s">
        <v>20</v>
      </c>
      <c r="E65" s="136">
        <v>118486</v>
      </c>
    </row>
    <row r="66" spans="1:5" ht="12.75">
      <c r="A66" s="9"/>
      <c r="B66" s="132"/>
      <c r="C66" s="132"/>
      <c r="D66" s="132"/>
      <c r="E66" s="132"/>
    </row>
    <row r="67" spans="1:5" ht="12.75">
      <c r="A67" s="9" t="s">
        <v>58</v>
      </c>
      <c r="B67" s="135">
        <v>31316</v>
      </c>
      <c r="C67" s="135">
        <v>585243</v>
      </c>
      <c r="D67" s="135" t="s">
        <v>20</v>
      </c>
      <c r="E67" s="135">
        <v>616559</v>
      </c>
    </row>
    <row r="68" spans="1:5" ht="12.75">
      <c r="A68" s="9" t="s">
        <v>59</v>
      </c>
      <c r="B68" s="135">
        <v>68696</v>
      </c>
      <c r="C68" s="135">
        <v>541190</v>
      </c>
      <c r="D68" s="135" t="s">
        <v>20</v>
      </c>
      <c r="E68" s="135">
        <v>609886</v>
      </c>
    </row>
    <row r="69" spans="1:5" ht="12.75">
      <c r="A69" s="11" t="s">
        <v>60</v>
      </c>
      <c r="B69" s="136">
        <v>100012</v>
      </c>
      <c r="C69" s="136">
        <v>1126433</v>
      </c>
      <c r="D69" s="136" t="s">
        <v>20</v>
      </c>
      <c r="E69" s="136">
        <v>1226445</v>
      </c>
    </row>
    <row r="70" spans="1:5" ht="12.75">
      <c r="A70" s="9"/>
      <c r="B70" s="132"/>
      <c r="C70" s="132"/>
      <c r="D70" s="132"/>
      <c r="E70" s="132"/>
    </row>
    <row r="71" spans="1:5" ht="12.75">
      <c r="A71" s="9" t="s">
        <v>61</v>
      </c>
      <c r="B71" s="135">
        <v>43252</v>
      </c>
      <c r="C71" s="135">
        <v>21356</v>
      </c>
      <c r="D71" s="135" t="s">
        <v>20</v>
      </c>
      <c r="E71" s="135">
        <v>64608</v>
      </c>
    </row>
    <row r="72" spans="1:5" ht="12.75">
      <c r="A72" s="9" t="s">
        <v>62</v>
      </c>
      <c r="B72" s="135">
        <v>13047</v>
      </c>
      <c r="C72" s="135">
        <v>149735</v>
      </c>
      <c r="D72" s="135" t="s">
        <v>20</v>
      </c>
      <c r="E72" s="135">
        <v>162782</v>
      </c>
    </row>
    <row r="73" spans="1:5" ht="12.75">
      <c r="A73" s="9" t="s">
        <v>63</v>
      </c>
      <c r="B73" s="135">
        <v>47978</v>
      </c>
      <c r="C73" s="135">
        <v>304914</v>
      </c>
      <c r="D73" s="135" t="s">
        <v>20</v>
      </c>
      <c r="E73" s="135">
        <v>352892</v>
      </c>
    </row>
    <row r="74" spans="1:5" ht="12.75">
      <c r="A74" s="9" t="s">
        <v>64</v>
      </c>
      <c r="B74" s="135">
        <v>131093</v>
      </c>
      <c r="C74" s="135">
        <v>74916</v>
      </c>
      <c r="D74" s="135" t="s">
        <v>20</v>
      </c>
      <c r="E74" s="135">
        <v>206009</v>
      </c>
    </row>
    <row r="75" spans="1:5" ht="12.75">
      <c r="A75" s="9" t="s">
        <v>65</v>
      </c>
      <c r="B75" s="135">
        <v>102112</v>
      </c>
      <c r="C75" s="135">
        <v>329089</v>
      </c>
      <c r="D75" s="135" t="s">
        <v>20</v>
      </c>
      <c r="E75" s="135">
        <v>431201</v>
      </c>
    </row>
    <row r="76" spans="1:5" ht="12.75">
      <c r="A76" s="9" t="s">
        <v>66</v>
      </c>
      <c r="B76" s="135">
        <v>155506</v>
      </c>
      <c r="C76" s="135">
        <v>95270</v>
      </c>
      <c r="D76" s="135" t="s">
        <v>20</v>
      </c>
      <c r="E76" s="135">
        <v>250776</v>
      </c>
    </row>
    <row r="77" spans="1:5" ht="12.75">
      <c r="A77" s="9" t="s">
        <v>67</v>
      </c>
      <c r="B77" s="135">
        <v>47940</v>
      </c>
      <c r="C77" s="135">
        <v>74385</v>
      </c>
      <c r="D77" s="135" t="s">
        <v>20</v>
      </c>
      <c r="E77" s="135">
        <v>122325</v>
      </c>
    </row>
    <row r="78" spans="1:5" ht="12.75">
      <c r="A78" s="9" t="s">
        <v>68</v>
      </c>
      <c r="B78" s="135">
        <v>20069</v>
      </c>
      <c r="C78" s="135">
        <v>211251</v>
      </c>
      <c r="D78" s="135" t="s">
        <v>20</v>
      </c>
      <c r="E78" s="135">
        <v>231320</v>
      </c>
    </row>
    <row r="79" spans="1:5" ht="12.75">
      <c r="A79" s="11" t="s">
        <v>69</v>
      </c>
      <c r="B79" s="136">
        <v>560997</v>
      </c>
      <c r="C79" s="136">
        <v>1260916</v>
      </c>
      <c r="D79" s="136" t="s">
        <v>20</v>
      </c>
      <c r="E79" s="136">
        <v>1821913</v>
      </c>
    </row>
    <row r="80" spans="1:5" ht="12.75">
      <c r="A80" s="9"/>
      <c r="B80" s="132"/>
      <c r="C80" s="132"/>
      <c r="D80" s="132"/>
      <c r="E80" s="132"/>
    </row>
    <row r="81" spans="1:5" ht="12.75">
      <c r="A81" s="9" t="s">
        <v>70</v>
      </c>
      <c r="B81" s="135">
        <v>12059</v>
      </c>
      <c r="C81" s="135">
        <v>1909</v>
      </c>
      <c r="D81" s="135" t="s">
        <v>20</v>
      </c>
      <c r="E81" s="135">
        <v>13968</v>
      </c>
    </row>
    <row r="82" spans="1:5" ht="12.75">
      <c r="A82" s="9" t="s">
        <v>71</v>
      </c>
      <c r="B82" s="135">
        <v>62075</v>
      </c>
      <c r="C82" s="135">
        <v>21110</v>
      </c>
      <c r="D82" s="135" t="s">
        <v>20</v>
      </c>
      <c r="E82" s="135">
        <v>83185</v>
      </c>
    </row>
    <row r="83" spans="1:5" ht="12.75">
      <c r="A83" s="11" t="s">
        <v>72</v>
      </c>
      <c r="B83" s="136">
        <v>74134</v>
      </c>
      <c r="C83" s="136">
        <v>23019</v>
      </c>
      <c r="D83" s="136" t="s">
        <v>20</v>
      </c>
      <c r="E83" s="136">
        <v>97153</v>
      </c>
    </row>
    <row r="84" spans="1:5" ht="12.75">
      <c r="A84" s="9"/>
      <c r="B84" s="132"/>
      <c r="C84" s="132"/>
      <c r="D84" s="132"/>
      <c r="E84" s="132"/>
    </row>
    <row r="85" spans="1:5" ht="13.5" thickBot="1">
      <c r="A85" s="13" t="s">
        <v>73</v>
      </c>
      <c r="B85" s="137">
        <v>5363723</v>
      </c>
      <c r="C85" s="137">
        <v>6154711</v>
      </c>
      <c r="D85" s="137">
        <v>273164</v>
      </c>
      <c r="E85" s="137">
        <v>11791598</v>
      </c>
    </row>
    <row r="86" ht="12.75">
      <c r="A86" s="16" t="s">
        <v>75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I87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24.7109375" style="16" customWidth="1"/>
    <col min="2" max="9" width="12.421875" style="16" customWidth="1"/>
    <col min="10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429</v>
      </c>
      <c r="B3" s="243"/>
      <c r="C3" s="243"/>
      <c r="D3" s="243"/>
      <c r="E3" s="243"/>
      <c r="F3" s="243"/>
      <c r="G3" s="247"/>
      <c r="H3" s="247"/>
      <c r="I3" s="247"/>
    </row>
    <row r="4" spans="1:9" ht="14.25">
      <c r="A4" s="20"/>
      <c r="B4" s="20"/>
      <c r="C4" s="20"/>
      <c r="D4" s="20"/>
      <c r="E4" s="20"/>
      <c r="F4" s="20"/>
      <c r="G4" s="9"/>
      <c r="H4" s="9"/>
      <c r="I4" s="9"/>
    </row>
    <row r="5" spans="1:9" ht="12.75">
      <c r="A5" s="185" t="s">
        <v>1</v>
      </c>
      <c r="B5" s="228"/>
      <c r="C5" s="222" t="s">
        <v>76</v>
      </c>
      <c r="D5" s="229"/>
      <c r="E5" s="228"/>
      <c r="F5" s="222" t="s">
        <v>77</v>
      </c>
      <c r="G5" s="229"/>
      <c r="H5" s="2" t="s">
        <v>246</v>
      </c>
      <c r="I5" s="2" t="s">
        <v>247</v>
      </c>
    </row>
    <row r="6" spans="1:9" ht="12.75">
      <c r="A6" s="3" t="s">
        <v>5</v>
      </c>
      <c r="B6" s="4" t="s">
        <v>246</v>
      </c>
      <c r="C6" s="4" t="s">
        <v>247</v>
      </c>
      <c r="D6" s="4" t="s">
        <v>248</v>
      </c>
      <c r="E6" s="4" t="s">
        <v>246</v>
      </c>
      <c r="F6" s="4" t="s">
        <v>247</v>
      </c>
      <c r="G6" s="4" t="s">
        <v>248</v>
      </c>
      <c r="H6" s="4" t="s">
        <v>91</v>
      </c>
      <c r="I6" s="4" t="s">
        <v>91</v>
      </c>
    </row>
    <row r="7" spans="1:9" ht="13.5" thickBot="1">
      <c r="A7" s="63"/>
      <c r="B7" s="76" t="s">
        <v>249</v>
      </c>
      <c r="C7" s="77" t="s">
        <v>234</v>
      </c>
      <c r="D7" s="77" t="s">
        <v>250</v>
      </c>
      <c r="E7" s="76" t="s">
        <v>249</v>
      </c>
      <c r="F7" s="77" t="s">
        <v>234</v>
      </c>
      <c r="G7" s="77" t="s">
        <v>250</v>
      </c>
      <c r="H7" s="78" t="s">
        <v>249</v>
      </c>
      <c r="I7" s="77" t="s">
        <v>234</v>
      </c>
    </row>
    <row r="8" spans="1:9" ht="12.75">
      <c r="A8" s="7" t="s">
        <v>12</v>
      </c>
      <c r="B8" s="153">
        <v>173</v>
      </c>
      <c r="C8" s="153">
        <v>6758.38</v>
      </c>
      <c r="D8" s="166">
        <v>39.06578034682081</v>
      </c>
      <c r="E8" s="153">
        <v>270</v>
      </c>
      <c r="F8" s="153">
        <v>1622.73</v>
      </c>
      <c r="G8" s="166">
        <v>6.010111111111111</v>
      </c>
      <c r="H8" s="153">
        <v>443</v>
      </c>
      <c r="I8" s="152">
        <v>8381.11</v>
      </c>
    </row>
    <row r="9" spans="1:9" ht="12.75">
      <c r="A9" s="9" t="s">
        <v>13</v>
      </c>
      <c r="B9" s="153">
        <v>16055</v>
      </c>
      <c r="C9" s="153">
        <v>205046.54838748454</v>
      </c>
      <c r="D9" s="166">
        <v>12.771507218155374</v>
      </c>
      <c r="E9" s="153">
        <v>40</v>
      </c>
      <c r="F9" s="153">
        <v>244.01091437981563</v>
      </c>
      <c r="G9" s="166">
        <v>6.100272859495391</v>
      </c>
      <c r="H9" s="153">
        <v>16095</v>
      </c>
      <c r="I9" s="154">
        <v>205290.55930186436</v>
      </c>
    </row>
    <row r="10" spans="1:9" ht="12.75">
      <c r="A10" s="9" t="s">
        <v>14</v>
      </c>
      <c r="B10" s="153" t="s">
        <v>160</v>
      </c>
      <c r="C10" s="153" t="s">
        <v>160</v>
      </c>
      <c r="D10" s="166" t="s">
        <v>160</v>
      </c>
      <c r="E10" s="153" t="s">
        <v>160</v>
      </c>
      <c r="F10" s="153" t="s">
        <v>160</v>
      </c>
      <c r="G10" s="166" t="s">
        <v>160</v>
      </c>
      <c r="H10" s="153" t="s">
        <v>160</v>
      </c>
      <c r="I10" s="154" t="s">
        <v>160</v>
      </c>
    </row>
    <row r="11" spans="1:9" ht="12.75">
      <c r="A11" s="9" t="s">
        <v>15</v>
      </c>
      <c r="B11" s="160" t="s">
        <v>160</v>
      </c>
      <c r="C11" s="153" t="s">
        <v>160</v>
      </c>
      <c r="D11" s="166" t="s">
        <v>160</v>
      </c>
      <c r="E11" s="153" t="s">
        <v>160</v>
      </c>
      <c r="F11" s="153" t="s">
        <v>160</v>
      </c>
      <c r="G11" s="166" t="s">
        <v>160</v>
      </c>
      <c r="H11" s="153" t="s">
        <v>160</v>
      </c>
      <c r="I11" s="154" t="s">
        <v>160</v>
      </c>
    </row>
    <row r="12" spans="1:9" ht="12.75">
      <c r="A12" s="11" t="s">
        <v>16</v>
      </c>
      <c r="B12" s="163">
        <v>16228</v>
      </c>
      <c r="C12" s="163">
        <v>211804.92838748454</v>
      </c>
      <c r="D12" s="167">
        <v>13.051819594989189</v>
      </c>
      <c r="E12" s="163">
        <v>310</v>
      </c>
      <c r="F12" s="163">
        <v>1866.7409143798156</v>
      </c>
      <c r="G12" s="167">
        <v>6.0217448850961794</v>
      </c>
      <c r="H12" s="163">
        <v>16538</v>
      </c>
      <c r="I12" s="133">
        <v>213671.66930186434</v>
      </c>
    </row>
    <row r="13" spans="1:9" ht="12.75">
      <c r="A13" s="9"/>
      <c r="B13" s="153"/>
      <c r="C13" s="153"/>
      <c r="D13" s="166"/>
      <c r="E13" s="153"/>
      <c r="F13" s="153"/>
      <c r="G13" s="166"/>
      <c r="H13" s="153"/>
      <c r="I13" s="154"/>
    </row>
    <row r="14" spans="1:9" ht="12.75">
      <c r="A14" s="11" t="s">
        <v>17</v>
      </c>
      <c r="B14" s="163">
        <v>422</v>
      </c>
      <c r="C14" s="163">
        <v>26708.977918815286</v>
      </c>
      <c r="D14" s="167">
        <v>63.29141686923054</v>
      </c>
      <c r="E14" s="163">
        <v>5458</v>
      </c>
      <c r="F14" s="163">
        <v>110850.6725325448</v>
      </c>
      <c r="G14" s="167">
        <v>20.309760449348627</v>
      </c>
      <c r="H14" s="163">
        <v>5880</v>
      </c>
      <c r="I14" s="133">
        <v>137559.6504513601</v>
      </c>
    </row>
    <row r="15" spans="1:9" ht="12.75">
      <c r="A15" s="9"/>
      <c r="B15" s="153"/>
      <c r="C15" s="153"/>
      <c r="D15" s="166"/>
      <c r="E15" s="153"/>
      <c r="F15" s="153"/>
      <c r="G15" s="166"/>
      <c r="H15" s="153"/>
      <c r="I15" s="154"/>
    </row>
    <row r="16" spans="1:9" ht="12.75">
      <c r="A16" s="11" t="s">
        <v>18</v>
      </c>
      <c r="B16" s="163">
        <v>42</v>
      </c>
      <c r="C16" s="163">
        <v>10416</v>
      </c>
      <c r="D16" s="167">
        <v>248</v>
      </c>
      <c r="E16" s="163">
        <v>1700</v>
      </c>
      <c r="F16" s="163">
        <v>8075</v>
      </c>
      <c r="G16" s="167">
        <v>4.75</v>
      </c>
      <c r="H16" s="163">
        <v>1742</v>
      </c>
      <c r="I16" s="133">
        <v>18491</v>
      </c>
    </row>
    <row r="17" spans="1:9" ht="12.75">
      <c r="A17" s="9"/>
      <c r="B17" s="153"/>
      <c r="C17" s="153"/>
      <c r="D17" s="166"/>
      <c r="E17" s="153"/>
      <c r="F17" s="153"/>
      <c r="G17" s="166"/>
      <c r="H17" s="153"/>
      <c r="I17" s="154"/>
    </row>
    <row r="18" spans="1:9" ht="12.75">
      <c r="A18" s="9" t="s">
        <v>19</v>
      </c>
      <c r="B18" s="153">
        <v>100</v>
      </c>
      <c r="C18" s="153">
        <v>9300</v>
      </c>
      <c r="D18" s="166">
        <v>93</v>
      </c>
      <c r="E18" s="153">
        <v>1194</v>
      </c>
      <c r="F18" s="153">
        <v>3403</v>
      </c>
      <c r="G18" s="166">
        <v>2.8500837520938025</v>
      </c>
      <c r="H18" s="153">
        <v>1294</v>
      </c>
      <c r="I18" s="154">
        <v>12703</v>
      </c>
    </row>
    <row r="19" spans="1:9" ht="12.75">
      <c r="A19" s="9" t="s">
        <v>21</v>
      </c>
      <c r="B19" s="153">
        <v>50</v>
      </c>
      <c r="C19" s="153">
        <v>4650</v>
      </c>
      <c r="D19" s="166">
        <v>93</v>
      </c>
      <c r="E19" s="153" t="s">
        <v>160</v>
      </c>
      <c r="F19" s="153" t="s">
        <v>160</v>
      </c>
      <c r="G19" s="166" t="s">
        <v>160</v>
      </c>
      <c r="H19" s="153">
        <v>50</v>
      </c>
      <c r="I19" s="154">
        <v>4650</v>
      </c>
    </row>
    <row r="20" spans="1:9" ht="12.75">
      <c r="A20" s="9" t="s">
        <v>22</v>
      </c>
      <c r="B20" s="153">
        <v>650</v>
      </c>
      <c r="C20" s="153">
        <v>60450</v>
      </c>
      <c r="D20" s="166">
        <v>93</v>
      </c>
      <c r="E20" s="153">
        <v>767</v>
      </c>
      <c r="F20" s="153">
        <v>2186</v>
      </c>
      <c r="G20" s="166">
        <v>2.85006518904824</v>
      </c>
      <c r="H20" s="153">
        <v>1417</v>
      </c>
      <c r="I20" s="154">
        <v>62636</v>
      </c>
    </row>
    <row r="21" spans="1:9" ht="12.75">
      <c r="A21" s="11" t="s">
        <v>23</v>
      </c>
      <c r="B21" s="163">
        <v>800</v>
      </c>
      <c r="C21" s="163">
        <v>74400</v>
      </c>
      <c r="D21" s="167">
        <v>93</v>
      </c>
      <c r="E21" s="163">
        <v>1961</v>
      </c>
      <c r="F21" s="163">
        <v>5589</v>
      </c>
      <c r="G21" s="167">
        <v>2.8500764915859254</v>
      </c>
      <c r="H21" s="163">
        <v>2761</v>
      </c>
      <c r="I21" s="133">
        <v>79989</v>
      </c>
    </row>
    <row r="22" spans="1:9" ht="12.75">
      <c r="A22" s="9"/>
      <c r="B22" s="153"/>
      <c r="C22" s="153"/>
      <c r="D22" s="166"/>
      <c r="E22" s="153"/>
      <c r="F22" s="153"/>
      <c r="G22" s="166"/>
      <c r="H22" s="153"/>
      <c r="I22" s="154"/>
    </row>
    <row r="23" spans="1:9" ht="12.75">
      <c r="A23" s="11" t="s">
        <v>24</v>
      </c>
      <c r="B23" s="163">
        <v>35</v>
      </c>
      <c r="C23" s="163">
        <v>3096.4095777288953</v>
      </c>
      <c r="D23" s="167">
        <v>88.46884507796844</v>
      </c>
      <c r="E23" s="163">
        <v>1645</v>
      </c>
      <c r="F23" s="163">
        <v>4587.273448487253</v>
      </c>
      <c r="G23" s="167">
        <v>2.7886160781077525</v>
      </c>
      <c r="H23" s="163">
        <v>1680</v>
      </c>
      <c r="I23" s="133">
        <v>7683.6830262161475</v>
      </c>
    </row>
    <row r="24" spans="1:9" ht="12.75">
      <c r="A24" s="9"/>
      <c r="B24" s="153"/>
      <c r="C24" s="153"/>
      <c r="D24" s="166"/>
      <c r="E24" s="153"/>
      <c r="F24" s="153"/>
      <c r="G24" s="166"/>
      <c r="H24" s="153"/>
      <c r="I24" s="154"/>
    </row>
    <row r="25" spans="1:9" ht="12.75">
      <c r="A25" s="11" t="s">
        <v>25</v>
      </c>
      <c r="B25" s="163">
        <v>2.5</v>
      </c>
      <c r="C25" s="163" t="s">
        <v>160</v>
      </c>
      <c r="D25" s="167" t="s">
        <v>160</v>
      </c>
      <c r="E25" s="163">
        <v>4175</v>
      </c>
      <c r="F25" s="163" t="s">
        <v>160</v>
      </c>
      <c r="G25" s="167" t="s">
        <v>160</v>
      </c>
      <c r="H25" s="163">
        <v>4177.5</v>
      </c>
      <c r="I25" s="133" t="s">
        <v>160</v>
      </c>
    </row>
    <row r="26" spans="1:9" ht="12.75">
      <c r="A26" s="9"/>
      <c r="B26" s="153"/>
      <c r="C26" s="153"/>
      <c r="D26" s="166"/>
      <c r="E26" s="153"/>
      <c r="F26" s="153"/>
      <c r="G26" s="166"/>
      <c r="H26" s="153"/>
      <c r="I26" s="154"/>
    </row>
    <row r="27" spans="1:9" ht="12.75">
      <c r="A27" s="9" t="s">
        <v>26</v>
      </c>
      <c r="B27" s="153">
        <v>25</v>
      </c>
      <c r="C27" s="153">
        <v>1075</v>
      </c>
      <c r="D27" s="166">
        <v>43</v>
      </c>
      <c r="E27" s="153">
        <v>31</v>
      </c>
      <c r="F27" s="153">
        <v>1032.3</v>
      </c>
      <c r="G27" s="166">
        <v>33.3</v>
      </c>
      <c r="H27" s="153">
        <v>56</v>
      </c>
      <c r="I27" s="154">
        <v>2107.3</v>
      </c>
    </row>
    <row r="28" spans="1:9" ht="12.75">
      <c r="A28" s="9" t="s">
        <v>27</v>
      </c>
      <c r="B28" s="153" t="s">
        <v>160</v>
      </c>
      <c r="C28" s="153" t="s">
        <v>160</v>
      </c>
      <c r="D28" s="166" t="s">
        <v>160</v>
      </c>
      <c r="E28" s="153" t="s">
        <v>160</v>
      </c>
      <c r="F28" s="153" t="s">
        <v>160</v>
      </c>
      <c r="G28" s="166" t="s">
        <v>160</v>
      </c>
      <c r="H28" s="153" t="s">
        <v>160</v>
      </c>
      <c r="I28" s="154" t="s">
        <v>160</v>
      </c>
    </row>
    <row r="29" spans="1:9" ht="12.75">
      <c r="A29" s="9" t="s">
        <v>28</v>
      </c>
      <c r="B29" s="153" t="s">
        <v>160</v>
      </c>
      <c r="C29" s="153" t="s">
        <v>160</v>
      </c>
      <c r="D29" s="166" t="s">
        <v>160</v>
      </c>
      <c r="E29" s="153" t="s">
        <v>160</v>
      </c>
      <c r="F29" s="153" t="s">
        <v>160</v>
      </c>
      <c r="G29" s="166" t="s">
        <v>160</v>
      </c>
      <c r="H29" s="153" t="s">
        <v>160</v>
      </c>
      <c r="I29" s="154" t="s">
        <v>160</v>
      </c>
    </row>
    <row r="30" spans="1:9" ht="12.75">
      <c r="A30" s="11" t="s">
        <v>29</v>
      </c>
      <c r="B30" s="163">
        <v>25</v>
      </c>
      <c r="C30" s="163">
        <v>1075</v>
      </c>
      <c r="D30" s="167">
        <v>43</v>
      </c>
      <c r="E30" s="163">
        <v>31</v>
      </c>
      <c r="F30" s="163">
        <v>1032.3</v>
      </c>
      <c r="G30" s="167">
        <v>33.3</v>
      </c>
      <c r="H30" s="163">
        <v>56</v>
      </c>
      <c r="I30" s="133">
        <v>2107.3</v>
      </c>
    </row>
    <row r="31" spans="1:9" ht="12.75">
      <c r="A31" s="9"/>
      <c r="B31" s="153"/>
      <c r="C31" s="153"/>
      <c r="D31" s="166"/>
      <c r="E31" s="153"/>
      <c r="F31" s="153"/>
      <c r="G31" s="166"/>
      <c r="H31" s="153"/>
      <c r="I31" s="154"/>
    </row>
    <row r="32" spans="1:9" ht="12.75">
      <c r="A32" s="9" t="s">
        <v>30</v>
      </c>
      <c r="B32" s="153" t="s">
        <v>160</v>
      </c>
      <c r="C32" s="153" t="s">
        <v>160</v>
      </c>
      <c r="D32" s="166" t="s">
        <v>160</v>
      </c>
      <c r="E32" s="153" t="s">
        <v>160</v>
      </c>
      <c r="F32" s="153" t="s">
        <v>160</v>
      </c>
      <c r="G32" s="166" t="s">
        <v>160</v>
      </c>
      <c r="H32" s="153" t="s">
        <v>160</v>
      </c>
      <c r="I32" s="154" t="s">
        <v>160</v>
      </c>
    </row>
    <row r="33" spans="1:9" ht="12.75">
      <c r="A33" s="9" t="s">
        <v>31</v>
      </c>
      <c r="B33" s="153">
        <v>9</v>
      </c>
      <c r="C33" s="153">
        <v>270.45</v>
      </c>
      <c r="D33" s="166">
        <v>30.05</v>
      </c>
      <c r="E33" s="153" t="s">
        <v>160</v>
      </c>
      <c r="F33" s="153" t="s">
        <v>160</v>
      </c>
      <c r="G33" s="166" t="s">
        <v>160</v>
      </c>
      <c r="H33" s="153">
        <v>9</v>
      </c>
      <c r="I33" s="154">
        <v>270.45</v>
      </c>
    </row>
    <row r="34" spans="1:9" ht="12.75">
      <c r="A34" s="9" t="s">
        <v>32</v>
      </c>
      <c r="B34" s="153" t="s">
        <v>160</v>
      </c>
      <c r="C34" s="153" t="s">
        <v>160</v>
      </c>
      <c r="D34" s="166" t="s">
        <v>160</v>
      </c>
      <c r="E34" s="153" t="s">
        <v>160</v>
      </c>
      <c r="F34" s="153" t="s">
        <v>160</v>
      </c>
      <c r="G34" s="166" t="s">
        <v>160</v>
      </c>
      <c r="H34" s="153" t="s">
        <v>160</v>
      </c>
      <c r="I34" s="154" t="s">
        <v>160</v>
      </c>
    </row>
    <row r="35" spans="1:9" ht="12.75">
      <c r="A35" s="9" t="s">
        <v>33</v>
      </c>
      <c r="B35" s="153" t="s">
        <v>160</v>
      </c>
      <c r="C35" s="153" t="s">
        <v>160</v>
      </c>
      <c r="D35" s="166" t="s">
        <v>160</v>
      </c>
      <c r="E35" s="153" t="s">
        <v>160</v>
      </c>
      <c r="F35" s="153" t="s">
        <v>160</v>
      </c>
      <c r="G35" s="166" t="s">
        <v>160</v>
      </c>
      <c r="H35" s="153" t="s">
        <v>160</v>
      </c>
      <c r="I35" s="154" t="s">
        <v>160</v>
      </c>
    </row>
    <row r="36" spans="1:9" ht="12.75">
      <c r="A36" s="11" t="s">
        <v>34</v>
      </c>
      <c r="B36" s="163">
        <v>9</v>
      </c>
      <c r="C36" s="163">
        <v>270.45</v>
      </c>
      <c r="D36" s="167">
        <v>30.05</v>
      </c>
      <c r="E36" s="163" t="s">
        <v>160</v>
      </c>
      <c r="F36" s="163" t="s">
        <v>160</v>
      </c>
      <c r="G36" s="167" t="s">
        <v>160</v>
      </c>
      <c r="H36" s="163">
        <v>9</v>
      </c>
      <c r="I36" s="133">
        <v>270.45</v>
      </c>
    </row>
    <row r="37" spans="1:9" ht="12.75">
      <c r="A37" s="9"/>
      <c r="B37" s="153"/>
      <c r="C37" s="153"/>
      <c r="D37" s="166"/>
      <c r="E37" s="153"/>
      <c r="F37" s="153"/>
      <c r="G37" s="166"/>
      <c r="H37" s="153"/>
      <c r="I37" s="154"/>
    </row>
    <row r="38" spans="1:9" ht="12.75">
      <c r="A38" s="11" t="s">
        <v>35</v>
      </c>
      <c r="B38" s="163" t="s">
        <v>160</v>
      </c>
      <c r="C38" s="163" t="s">
        <v>160</v>
      </c>
      <c r="D38" s="167" t="s">
        <v>160</v>
      </c>
      <c r="E38" s="163" t="s">
        <v>160</v>
      </c>
      <c r="F38" s="163" t="s">
        <v>160</v>
      </c>
      <c r="G38" s="167" t="s">
        <v>160</v>
      </c>
      <c r="H38" s="163" t="s">
        <v>160</v>
      </c>
      <c r="I38" s="133" t="s">
        <v>160</v>
      </c>
    </row>
    <row r="39" spans="1:9" ht="12.75">
      <c r="A39" s="9"/>
      <c r="B39" s="153"/>
      <c r="C39" s="153"/>
      <c r="D39" s="166"/>
      <c r="E39" s="153"/>
      <c r="F39" s="153"/>
      <c r="G39" s="166"/>
      <c r="H39" s="153"/>
      <c r="I39" s="154"/>
    </row>
    <row r="40" spans="1:9" ht="12.75">
      <c r="A40" s="9" t="s">
        <v>36</v>
      </c>
      <c r="B40" s="153">
        <v>2000</v>
      </c>
      <c r="C40" s="153">
        <v>54000</v>
      </c>
      <c r="D40" s="166">
        <v>27</v>
      </c>
      <c r="E40" s="153" t="s">
        <v>160</v>
      </c>
      <c r="F40" s="153" t="s">
        <v>160</v>
      </c>
      <c r="G40" s="166" t="s">
        <v>160</v>
      </c>
      <c r="H40" s="153">
        <v>2000</v>
      </c>
      <c r="I40" s="154">
        <v>54000</v>
      </c>
    </row>
    <row r="41" spans="1:9" ht="12.75">
      <c r="A41" s="9" t="s">
        <v>37</v>
      </c>
      <c r="B41" s="153">
        <v>1152</v>
      </c>
      <c r="C41" s="153">
        <v>128690</v>
      </c>
      <c r="D41" s="166">
        <v>111.71006944444444</v>
      </c>
      <c r="E41" s="153">
        <v>158</v>
      </c>
      <c r="F41" s="153">
        <v>350</v>
      </c>
      <c r="G41" s="166">
        <v>2.2151898734177213</v>
      </c>
      <c r="H41" s="153">
        <v>1310</v>
      </c>
      <c r="I41" s="154">
        <v>129040</v>
      </c>
    </row>
    <row r="42" spans="1:9" ht="12.75">
      <c r="A42" s="9" t="s">
        <v>38</v>
      </c>
      <c r="B42" s="153" t="s">
        <v>160</v>
      </c>
      <c r="C42" s="153" t="s">
        <v>160</v>
      </c>
      <c r="D42" s="166" t="s">
        <v>160</v>
      </c>
      <c r="E42" s="153" t="s">
        <v>160</v>
      </c>
      <c r="F42" s="153" t="s">
        <v>160</v>
      </c>
      <c r="G42" s="166" t="s">
        <v>160</v>
      </c>
      <c r="H42" s="153" t="s">
        <v>160</v>
      </c>
      <c r="I42" s="154" t="s">
        <v>160</v>
      </c>
    </row>
    <row r="43" spans="1:9" ht="12.75">
      <c r="A43" s="9" t="s">
        <v>39</v>
      </c>
      <c r="B43" s="153" t="s">
        <v>160</v>
      </c>
      <c r="C43" s="153" t="s">
        <v>160</v>
      </c>
      <c r="D43" s="166" t="s">
        <v>160</v>
      </c>
      <c r="E43" s="153" t="s">
        <v>160</v>
      </c>
      <c r="F43" s="153" t="s">
        <v>160</v>
      </c>
      <c r="G43" s="166" t="s">
        <v>160</v>
      </c>
      <c r="H43" s="153" t="s">
        <v>160</v>
      </c>
      <c r="I43" s="154" t="s">
        <v>160</v>
      </c>
    </row>
    <row r="44" spans="1:9" ht="12.75">
      <c r="A44" s="9" t="s">
        <v>40</v>
      </c>
      <c r="B44" s="153" t="s">
        <v>160</v>
      </c>
      <c r="C44" s="153" t="s">
        <v>160</v>
      </c>
      <c r="D44" s="166" t="s">
        <v>160</v>
      </c>
      <c r="E44" s="153" t="s">
        <v>160</v>
      </c>
      <c r="F44" s="153" t="s">
        <v>160</v>
      </c>
      <c r="G44" s="166" t="s">
        <v>160</v>
      </c>
      <c r="H44" s="153" t="s">
        <v>160</v>
      </c>
      <c r="I44" s="154" t="s">
        <v>160</v>
      </c>
    </row>
    <row r="45" spans="1:9" ht="12.75">
      <c r="A45" s="9" t="s">
        <v>41</v>
      </c>
      <c r="B45" s="153" t="s">
        <v>160</v>
      </c>
      <c r="C45" s="153" t="s">
        <v>160</v>
      </c>
      <c r="D45" s="166" t="s">
        <v>160</v>
      </c>
      <c r="E45" s="153" t="s">
        <v>160</v>
      </c>
      <c r="F45" s="153" t="s">
        <v>160</v>
      </c>
      <c r="G45" s="166" t="s">
        <v>160</v>
      </c>
      <c r="H45" s="153" t="s">
        <v>160</v>
      </c>
      <c r="I45" s="154" t="s">
        <v>160</v>
      </c>
    </row>
    <row r="46" spans="1:9" ht="12.75">
      <c r="A46" s="9" t="s">
        <v>42</v>
      </c>
      <c r="B46" s="153" t="s">
        <v>160</v>
      </c>
      <c r="C46" s="153" t="s">
        <v>160</v>
      </c>
      <c r="D46" s="166" t="s">
        <v>160</v>
      </c>
      <c r="E46" s="153" t="s">
        <v>160</v>
      </c>
      <c r="F46" s="153" t="s">
        <v>160</v>
      </c>
      <c r="G46" s="166" t="s">
        <v>160</v>
      </c>
      <c r="H46" s="153" t="s">
        <v>160</v>
      </c>
      <c r="I46" s="154" t="s">
        <v>160</v>
      </c>
    </row>
    <row r="47" spans="1:9" ht="12.75">
      <c r="A47" s="9" t="s">
        <v>43</v>
      </c>
      <c r="B47" s="153">
        <v>1096.35</v>
      </c>
      <c r="C47" s="153">
        <v>24200</v>
      </c>
      <c r="D47" s="166">
        <v>22.07324303370274</v>
      </c>
      <c r="E47" s="153">
        <v>16046</v>
      </c>
      <c r="F47" s="153">
        <v>49151</v>
      </c>
      <c r="G47" s="166">
        <v>3.0631309983796586</v>
      </c>
      <c r="H47" s="153">
        <v>17142.35</v>
      </c>
      <c r="I47" s="154">
        <v>73351</v>
      </c>
    </row>
    <row r="48" spans="1:9" ht="12.75">
      <c r="A48" s="9" t="s">
        <v>44</v>
      </c>
      <c r="B48" s="153" t="s">
        <v>160</v>
      </c>
      <c r="C48" s="153" t="s">
        <v>160</v>
      </c>
      <c r="D48" s="166" t="s">
        <v>160</v>
      </c>
      <c r="E48" s="153" t="s">
        <v>160</v>
      </c>
      <c r="F48" s="153" t="s">
        <v>160</v>
      </c>
      <c r="G48" s="166" t="s">
        <v>160</v>
      </c>
      <c r="H48" s="153" t="s">
        <v>160</v>
      </c>
      <c r="I48" s="154" t="s">
        <v>160</v>
      </c>
    </row>
    <row r="49" spans="1:9" ht="12.75">
      <c r="A49" s="11" t="s">
        <v>45</v>
      </c>
      <c r="B49" s="163">
        <v>4248.35</v>
      </c>
      <c r="C49" s="163">
        <v>206890</v>
      </c>
      <c r="D49" s="167">
        <v>48.69890663434039</v>
      </c>
      <c r="E49" s="163">
        <v>16204</v>
      </c>
      <c r="F49" s="163">
        <v>49501</v>
      </c>
      <c r="G49" s="167">
        <v>3.054862996790916</v>
      </c>
      <c r="H49" s="163">
        <v>20452.35</v>
      </c>
      <c r="I49" s="133">
        <v>256391</v>
      </c>
    </row>
    <row r="50" spans="1:9" ht="12.75">
      <c r="A50" s="9"/>
      <c r="B50" s="153"/>
      <c r="C50" s="153"/>
      <c r="D50" s="166"/>
      <c r="E50" s="153"/>
      <c r="F50" s="153"/>
      <c r="G50" s="166"/>
      <c r="H50" s="153"/>
      <c r="I50" s="154"/>
    </row>
    <row r="51" spans="1:9" ht="12.75">
      <c r="A51" s="11" t="s">
        <v>46</v>
      </c>
      <c r="B51" s="163">
        <v>310</v>
      </c>
      <c r="C51" s="163">
        <v>7640</v>
      </c>
      <c r="D51" s="167">
        <v>24.64516129032258</v>
      </c>
      <c r="E51" s="163">
        <v>920</v>
      </c>
      <c r="F51" s="163">
        <v>1380</v>
      </c>
      <c r="G51" s="167">
        <v>1.5</v>
      </c>
      <c r="H51" s="163">
        <v>1230</v>
      </c>
      <c r="I51" s="133">
        <v>9020</v>
      </c>
    </row>
    <row r="52" spans="1:9" ht="12.75">
      <c r="A52" s="9"/>
      <c r="B52" s="153"/>
      <c r="C52" s="153"/>
      <c r="D52" s="166"/>
      <c r="E52" s="153"/>
      <c r="F52" s="153"/>
      <c r="G52" s="166"/>
      <c r="H52" s="153"/>
      <c r="I52" s="154"/>
    </row>
    <row r="53" spans="1:9" ht="12.75">
      <c r="A53" s="9" t="s">
        <v>47</v>
      </c>
      <c r="B53" s="153" t="s">
        <v>160</v>
      </c>
      <c r="C53" s="153" t="s">
        <v>160</v>
      </c>
      <c r="D53" s="166" t="s">
        <v>160</v>
      </c>
      <c r="E53" s="153" t="s">
        <v>160</v>
      </c>
      <c r="F53" s="153" t="s">
        <v>160</v>
      </c>
      <c r="G53" s="166" t="s">
        <v>160</v>
      </c>
      <c r="H53" s="153" t="s">
        <v>160</v>
      </c>
      <c r="I53" s="154" t="s">
        <v>160</v>
      </c>
    </row>
    <row r="54" spans="1:9" ht="12.75">
      <c r="A54" s="9" t="s">
        <v>48</v>
      </c>
      <c r="B54" s="153" t="s">
        <v>160</v>
      </c>
      <c r="C54" s="153" t="s">
        <v>160</v>
      </c>
      <c r="D54" s="166" t="s">
        <v>160</v>
      </c>
      <c r="E54" s="153" t="s">
        <v>160</v>
      </c>
      <c r="F54" s="153" t="s">
        <v>160</v>
      </c>
      <c r="G54" s="166" t="s">
        <v>160</v>
      </c>
      <c r="H54" s="153" t="s">
        <v>160</v>
      </c>
      <c r="I54" s="154" t="s">
        <v>160</v>
      </c>
    </row>
    <row r="55" spans="1:9" ht="12.75">
      <c r="A55" s="9" t="s">
        <v>49</v>
      </c>
      <c r="B55" s="153">
        <v>325</v>
      </c>
      <c r="C55" s="153">
        <v>13325</v>
      </c>
      <c r="D55" s="166">
        <v>41</v>
      </c>
      <c r="E55" s="153">
        <v>5225</v>
      </c>
      <c r="F55" s="153">
        <v>13062.5</v>
      </c>
      <c r="G55" s="166">
        <v>2.5</v>
      </c>
      <c r="H55" s="153">
        <v>5550</v>
      </c>
      <c r="I55" s="154">
        <v>26387.5</v>
      </c>
    </row>
    <row r="56" spans="1:9" ht="12.75">
      <c r="A56" s="9" t="s">
        <v>50</v>
      </c>
      <c r="B56" s="153" t="s">
        <v>160</v>
      </c>
      <c r="C56" s="153" t="s">
        <v>160</v>
      </c>
      <c r="D56" s="166" t="s">
        <v>160</v>
      </c>
      <c r="E56" s="153">
        <v>750</v>
      </c>
      <c r="F56" s="153">
        <v>1300</v>
      </c>
      <c r="G56" s="166">
        <v>1.7333333333333334</v>
      </c>
      <c r="H56" s="153">
        <v>750</v>
      </c>
      <c r="I56" s="154">
        <v>1300</v>
      </c>
    </row>
    <row r="57" spans="1:9" ht="12.75">
      <c r="A57" s="9" t="s">
        <v>51</v>
      </c>
      <c r="B57" s="153">
        <v>300</v>
      </c>
      <c r="C57" s="153">
        <v>3390</v>
      </c>
      <c r="D57" s="166">
        <v>11.3</v>
      </c>
      <c r="E57" s="153">
        <v>1600</v>
      </c>
      <c r="F57" s="153">
        <v>3440</v>
      </c>
      <c r="G57" s="166">
        <v>2.15</v>
      </c>
      <c r="H57" s="153">
        <v>1900</v>
      </c>
      <c r="I57" s="154">
        <v>6830</v>
      </c>
    </row>
    <row r="58" spans="1:9" ht="12.75">
      <c r="A58" s="11" t="s">
        <v>52</v>
      </c>
      <c r="B58" s="163">
        <v>625</v>
      </c>
      <c r="C58" s="163">
        <v>16715</v>
      </c>
      <c r="D58" s="167">
        <v>26.744</v>
      </c>
      <c r="E58" s="163">
        <v>7575</v>
      </c>
      <c r="F58" s="163">
        <v>17802.5</v>
      </c>
      <c r="G58" s="167">
        <v>2.3501650165016503</v>
      </c>
      <c r="H58" s="163">
        <v>8200</v>
      </c>
      <c r="I58" s="133">
        <v>34517.5</v>
      </c>
    </row>
    <row r="59" spans="1:9" ht="12.75">
      <c r="A59" s="9"/>
      <c r="B59" s="153"/>
      <c r="C59" s="153"/>
      <c r="D59" s="166"/>
      <c r="E59" s="153"/>
      <c r="F59" s="153"/>
      <c r="G59" s="166"/>
      <c r="H59" s="153"/>
      <c r="I59" s="154"/>
    </row>
    <row r="60" spans="1:9" ht="12.75">
      <c r="A60" s="9" t="s">
        <v>53</v>
      </c>
      <c r="B60" s="153" t="s">
        <v>160</v>
      </c>
      <c r="C60" s="153" t="s">
        <v>160</v>
      </c>
      <c r="D60" s="166" t="s">
        <v>160</v>
      </c>
      <c r="E60" s="153" t="s">
        <v>160</v>
      </c>
      <c r="F60" s="153" t="s">
        <v>160</v>
      </c>
      <c r="G60" s="166" t="s">
        <v>160</v>
      </c>
      <c r="H60" s="153" t="s">
        <v>160</v>
      </c>
      <c r="I60" s="154" t="s">
        <v>160</v>
      </c>
    </row>
    <row r="61" spans="1:9" ht="12.75">
      <c r="A61" s="9" t="s">
        <v>54</v>
      </c>
      <c r="B61" s="153" t="s">
        <v>160</v>
      </c>
      <c r="C61" s="153" t="s">
        <v>160</v>
      </c>
      <c r="D61" s="166" t="s">
        <v>160</v>
      </c>
      <c r="E61" s="153" t="s">
        <v>160</v>
      </c>
      <c r="F61" s="153" t="s">
        <v>160</v>
      </c>
      <c r="G61" s="166" t="s">
        <v>160</v>
      </c>
      <c r="H61" s="153" t="s">
        <v>160</v>
      </c>
      <c r="I61" s="154" t="s">
        <v>160</v>
      </c>
    </row>
    <row r="62" spans="1:9" ht="12.75">
      <c r="A62" s="9" t="s">
        <v>55</v>
      </c>
      <c r="B62" s="153" t="s">
        <v>160</v>
      </c>
      <c r="C62" s="153" t="s">
        <v>160</v>
      </c>
      <c r="D62" s="166" t="s">
        <v>160</v>
      </c>
      <c r="E62" s="153" t="s">
        <v>160</v>
      </c>
      <c r="F62" s="153" t="s">
        <v>160</v>
      </c>
      <c r="G62" s="166" t="s">
        <v>160</v>
      </c>
      <c r="H62" s="153" t="s">
        <v>160</v>
      </c>
      <c r="I62" s="154" t="s">
        <v>160</v>
      </c>
    </row>
    <row r="63" spans="1:9" ht="12.75">
      <c r="A63" s="11" t="s">
        <v>56</v>
      </c>
      <c r="B63" s="163" t="s">
        <v>160</v>
      </c>
      <c r="C63" s="163" t="s">
        <v>160</v>
      </c>
      <c r="D63" s="167" t="s">
        <v>160</v>
      </c>
      <c r="E63" s="163" t="s">
        <v>160</v>
      </c>
      <c r="F63" s="163" t="s">
        <v>160</v>
      </c>
      <c r="G63" s="167" t="s">
        <v>160</v>
      </c>
      <c r="H63" s="163" t="s">
        <v>160</v>
      </c>
      <c r="I63" s="133" t="s">
        <v>160</v>
      </c>
    </row>
    <row r="64" spans="1:9" ht="12.75">
      <c r="A64" s="9"/>
      <c r="B64" s="153"/>
      <c r="C64" s="153"/>
      <c r="D64" s="166"/>
      <c r="E64" s="153"/>
      <c r="F64" s="153"/>
      <c r="G64" s="166"/>
      <c r="H64" s="153"/>
      <c r="I64" s="154"/>
    </row>
    <row r="65" spans="1:9" ht="12.75">
      <c r="A65" s="11" t="s">
        <v>57</v>
      </c>
      <c r="B65" s="163" t="s">
        <v>160</v>
      </c>
      <c r="C65" s="163" t="s">
        <v>160</v>
      </c>
      <c r="D65" s="167" t="s">
        <v>160</v>
      </c>
      <c r="E65" s="163" t="s">
        <v>160</v>
      </c>
      <c r="F65" s="163" t="s">
        <v>160</v>
      </c>
      <c r="G65" s="167" t="s">
        <v>160</v>
      </c>
      <c r="H65" s="163" t="s">
        <v>160</v>
      </c>
      <c r="I65" s="133" t="s">
        <v>160</v>
      </c>
    </row>
    <row r="66" spans="1:9" ht="12.75">
      <c r="A66" s="9"/>
      <c r="B66" s="153"/>
      <c r="C66" s="153"/>
      <c r="D66" s="166"/>
      <c r="E66" s="153"/>
      <c r="F66" s="153"/>
      <c r="G66" s="166"/>
      <c r="H66" s="153"/>
      <c r="I66" s="154"/>
    </row>
    <row r="67" spans="1:9" ht="12.75">
      <c r="A67" s="9" t="s">
        <v>58</v>
      </c>
      <c r="B67" s="153" t="s">
        <v>160</v>
      </c>
      <c r="C67" s="153" t="s">
        <v>160</v>
      </c>
      <c r="D67" s="166" t="s">
        <v>160</v>
      </c>
      <c r="E67" s="153" t="s">
        <v>160</v>
      </c>
      <c r="F67" s="153" t="s">
        <v>160</v>
      </c>
      <c r="G67" s="166" t="s">
        <v>160</v>
      </c>
      <c r="H67" s="153" t="s">
        <v>160</v>
      </c>
      <c r="I67" s="154" t="s">
        <v>160</v>
      </c>
    </row>
    <row r="68" spans="1:9" ht="12.75">
      <c r="A68" s="9" t="s">
        <v>59</v>
      </c>
      <c r="B68" s="153" t="s">
        <v>160</v>
      </c>
      <c r="C68" s="153" t="s">
        <v>160</v>
      </c>
      <c r="D68" s="166" t="s">
        <v>160</v>
      </c>
      <c r="E68" s="153" t="s">
        <v>160</v>
      </c>
      <c r="F68" s="153" t="s">
        <v>160</v>
      </c>
      <c r="G68" s="166" t="s">
        <v>160</v>
      </c>
      <c r="H68" s="153" t="s">
        <v>160</v>
      </c>
      <c r="I68" s="154" t="s">
        <v>160</v>
      </c>
    </row>
    <row r="69" spans="1:9" ht="12.75">
      <c r="A69" s="11" t="s">
        <v>60</v>
      </c>
      <c r="B69" s="163" t="s">
        <v>160</v>
      </c>
      <c r="C69" s="163" t="s">
        <v>160</v>
      </c>
      <c r="D69" s="167" t="s">
        <v>160</v>
      </c>
      <c r="E69" s="163" t="s">
        <v>160</v>
      </c>
      <c r="F69" s="163" t="s">
        <v>160</v>
      </c>
      <c r="G69" s="167" t="s">
        <v>160</v>
      </c>
      <c r="H69" s="163" t="s">
        <v>160</v>
      </c>
      <c r="I69" s="133" t="s">
        <v>160</v>
      </c>
    </row>
    <row r="70" spans="1:9" ht="12.75">
      <c r="A70" s="9"/>
      <c r="B70" s="153"/>
      <c r="C70" s="153"/>
      <c r="D70" s="166"/>
      <c r="E70" s="153"/>
      <c r="F70" s="153"/>
      <c r="G70" s="166"/>
      <c r="H70" s="153"/>
      <c r="I70" s="154"/>
    </row>
    <row r="71" spans="1:9" ht="12.75">
      <c r="A71" s="9" t="s">
        <v>61</v>
      </c>
      <c r="B71" s="153" t="s">
        <v>160</v>
      </c>
      <c r="C71" s="153" t="s">
        <v>160</v>
      </c>
      <c r="D71" s="166" t="s">
        <v>160</v>
      </c>
      <c r="E71" s="153" t="s">
        <v>160</v>
      </c>
      <c r="F71" s="153" t="s">
        <v>160</v>
      </c>
      <c r="G71" s="166" t="s">
        <v>160</v>
      </c>
      <c r="H71" s="153" t="s">
        <v>160</v>
      </c>
      <c r="I71" s="154" t="s">
        <v>160</v>
      </c>
    </row>
    <row r="72" spans="1:9" ht="12.75">
      <c r="A72" s="9" t="s">
        <v>62</v>
      </c>
      <c r="B72" s="153" t="s">
        <v>160</v>
      </c>
      <c r="C72" s="153" t="s">
        <v>160</v>
      </c>
      <c r="D72" s="166" t="s">
        <v>160</v>
      </c>
      <c r="E72" s="153" t="s">
        <v>160</v>
      </c>
      <c r="F72" s="153" t="s">
        <v>160</v>
      </c>
      <c r="G72" s="166" t="s">
        <v>160</v>
      </c>
      <c r="H72" s="153" t="s">
        <v>160</v>
      </c>
      <c r="I72" s="154" t="s">
        <v>160</v>
      </c>
    </row>
    <row r="73" spans="1:9" ht="12.75">
      <c r="A73" s="9" t="s">
        <v>63</v>
      </c>
      <c r="B73" s="153" t="s">
        <v>160</v>
      </c>
      <c r="C73" s="153" t="s">
        <v>160</v>
      </c>
      <c r="D73" s="166" t="s">
        <v>160</v>
      </c>
      <c r="E73" s="153" t="s">
        <v>160</v>
      </c>
      <c r="F73" s="153" t="s">
        <v>160</v>
      </c>
      <c r="G73" s="166" t="s">
        <v>160</v>
      </c>
      <c r="H73" s="153" t="s">
        <v>160</v>
      </c>
      <c r="I73" s="154" t="s">
        <v>160</v>
      </c>
    </row>
    <row r="74" spans="1:9" ht="12.75">
      <c r="A74" s="9" t="s">
        <v>64</v>
      </c>
      <c r="B74" s="153" t="s">
        <v>160</v>
      </c>
      <c r="C74" s="153" t="s">
        <v>160</v>
      </c>
      <c r="D74" s="166" t="s">
        <v>160</v>
      </c>
      <c r="E74" s="153" t="s">
        <v>160</v>
      </c>
      <c r="F74" s="153" t="s">
        <v>160</v>
      </c>
      <c r="G74" s="166" t="s">
        <v>160</v>
      </c>
      <c r="H74" s="153" t="s">
        <v>160</v>
      </c>
      <c r="I74" s="154" t="s">
        <v>160</v>
      </c>
    </row>
    <row r="75" spans="1:9" ht="12.75">
      <c r="A75" s="9" t="s">
        <v>65</v>
      </c>
      <c r="B75" s="153" t="s">
        <v>160</v>
      </c>
      <c r="C75" s="153" t="s">
        <v>160</v>
      </c>
      <c r="D75" s="166" t="s">
        <v>160</v>
      </c>
      <c r="E75" s="153" t="s">
        <v>160</v>
      </c>
      <c r="F75" s="153" t="s">
        <v>160</v>
      </c>
      <c r="G75" s="166" t="s">
        <v>160</v>
      </c>
      <c r="H75" s="153" t="s">
        <v>160</v>
      </c>
      <c r="I75" s="154" t="s">
        <v>160</v>
      </c>
    </row>
    <row r="76" spans="1:9" ht="12.75">
      <c r="A76" s="9" t="s">
        <v>66</v>
      </c>
      <c r="B76" s="153" t="s">
        <v>160</v>
      </c>
      <c r="C76" s="153" t="s">
        <v>160</v>
      </c>
      <c r="D76" s="166" t="s">
        <v>160</v>
      </c>
      <c r="E76" s="153" t="s">
        <v>160</v>
      </c>
      <c r="F76" s="153" t="s">
        <v>160</v>
      </c>
      <c r="G76" s="166" t="s">
        <v>160</v>
      </c>
      <c r="H76" s="153" t="s">
        <v>160</v>
      </c>
      <c r="I76" s="154" t="s">
        <v>160</v>
      </c>
    </row>
    <row r="77" spans="1:9" ht="12.75">
      <c r="A77" s="9" t="s">
        <v>67</v>
      </c>
      <c r="B77" s="153" t="s">
        <v>160</v>
      </c>
      <c r="C77" s="153" t="s">
        <v>160</v>
      </c>
      <c r="D77" s="166" t="s">
        <v>160</v>
      </c>
      <c r="E77" s="153" t="s">
        <v>160</v>
      </c>
      <c r="F77" s="153" t="s">
        <v>160</v>
      </c>
      <c r="G77" s="166" t="s">
        <v>160</v>
      </c>
      <c r="H77" s="153" t="s">
        <v>160</v>
      </c>
      <c r="I77" s="154" t="s">
        <v>160</v>
      </c>
    </row>
    <row r="78" spans="1:9" ht="12.75">
      <c r="A78" s="9" t="s">
        <v>68</v>
      </c>
      <c r="B78" s="153" t="s">
        <v>160</v>
      </c>
      <c r="C78" s="153" t="s">
        <v>160</v>
      </c>
      <c r="D78" s="166" t="s">
        <v>160</v>
      </c>
      <c r="E78" s="153" t="s">
        <v>160</v>
      </c>
      <c r="F78" s="153" t="s">
        <v>160</v>
      </c>
      <c r="G78" s="166" t="s">
        <v>160</v>
      </c>
      <c r="H78" s="153" t="s">
        <v>160</v>
      </c>
      <c r="I78" s="154" t="s">
        <v>160</v>
      </c>
    </row>
    <row r="79" spans="1:9" ht="12.75">
      <c r="A79" s="11" t="s">
        <v>69</v>
      </c>
      <c r="B79" s="163" t="s">
        <v>160</v>
      </c>
      <c r="C79" s="163" t="s">
        <v>160</v>
      </c>
      <c r="D79" s="167" t="s">
        <v>160</v>
      </c>
      <c r="E79" s="163" t="s">
        <v>160</v>
      </c>
      <c r="F79" s="163" t="s">
        <v>160</v>
      </c>
      <c r="G79" s="167" t="s">
        <v>160</v>
      </c>
      <c r="H79" s="163" t="s">
        <v>160</v>
      </c>
      <c r="I79" s="133" t="s">
        <v>160</v>
      </c>
    </row>
    <row r="80" spans="1:9" ht="12.75">
      <c r="A80" s="9"/>
      <c r="B80" s="153"/>
      <c r="C80" s="153"/>
      <c r="D80" s="166"/>
      <c r="E80" s="153"/>
      <c r="F80" s="153"/>
      <c r="G80" s="166"/>
      <c r="H80" s="153"/>
      <c r="I80" s="154"/>
    </row>
    <row r="81" spans="1:9" ht="12.75">
      <c r="A81" s="9" t="s">
        <v>70</v>
      </c>
      <c r="B81" s="153">
        <v>50</v>
      </c>
      <c r="C81" s="153">
        <v>691.1639200413497</v>
      </c>
      <c r="D81" s="166">
        <v>13.823278400826993</v>
      </c>
      <c r="E81" s="153">
        <v>40</v>
      </c>
      <c r="F81" s="153">
        <v>72.12145252605387</v>
      </c>
      <c r="G81" s="166">
        <v>1.8030363131513467</v>
      </c>
      <c r="H81" s="153">
        <v>90</v>
      </c>
      <c r="I81" s="154">
        <v>763.2853725674036</v>
      </c>
    </row>
    <row r="82" spans="1:9" ht="12.75">
      <c r="A82" s="9" t="s">
        <v>71</v>
      </c>
      <c r="B82" s="153" t="s">
        <v>160</v>
      </c>
      <c r="C82" s="153" t="s">
        <v>160</v>
      </c>
      <c r="D82" s="166" t="s">
        <v>160</v>
      </c>
      <c r="E82" s="153" t="s">
        <v>160</v>
      </c>
      <c r="F82" s="153" t="s">
        <v>160</v>
      </c>
      <c r="G82" s="166" t="s">
        <v>160</v>
      </c>
      <c r="H82" s="153" t="s">
        <v>160</v>
      </c>
      <c r="I82" s="154" t="s">
        <v>160</v>
      </c>
    </row>
    <row r="83" spans="1:9" ht="12.75">
      <c r="A83" s="11" t="s">
        <v>72</v>
      </c>
      <c r="B83" s="163">
        <v>50</v>
      </c>
      <c r="C83" s="163">
        <v>691.1639200413497</v>
      </c>
      <c r="D83" s="167">
        <v>13.823278400826993</v>
      </c>
      <c r="E83" s="163">
        <v>40</v>
      </c>
      <c r="F83" s="163">
        <v>72.12145252605387</v>
      </c>
      <c r="G83" s="167">
        <v>1.8030363131513467</v>
      </c>
      <c r="H83" s="163">
        <v>90</v>
      </c>
      <c r="I83" s="133">
        <v>763.2853725674036</v>
      </c>
    </row>
    <row r="84" spans="1:9" ht="12.75">
      <c r="A84" s="9"/>
      <c r="B84" s="153"/>
      <c r="C84" s="153"/>
      <c r="D84" s="166"/>
      <c r="E84" s="153"/>
      <c r="F84" s="153"/>
      <c r="G84" s="166"/>
      <c r="H84" s="153"/>
      <c r="I84" s="154"/>
    </row>
    <row r="85" spans="1:9" ht="13.5" thickBot="1">
      <c r="A85" s="13" t="s">
        <v>73</v>
      </c>
      <c r="B85" s="149">
        <v>24718.577999999998</v>
      </c>
      <c r="C85" s="149">
        <v>621090.3593470893</v>
      </c>
      <c r="D85" s="168">
        <v>25.12645991800537</v>
      </c>
      <c r="E85" s="149">
        <v>43696.9712</v>
      </c>
      <c r="F85" s="149">
        <v>214223.56012541338</v>
      </c>
      <c r="G85" s="168">
        <v>4.902480749636336</v>
      </c>
      <c r="H85" s="149">
        <v>68415.5492</v>
      </c>
      <c r="I85" s="150">
        <v>835313.9194725027</v>
      </c>
    </row>
    <row r="86" ht="12.75">
      <c r="A86" s="75" t="s">
        <v>432</v>
      </c>
    </row>
    <row r="87" spans="1:9" ht="12.75">
      <c r="A87" s="16" t="s">
        <v>431</v>
      </c>
      <c r="B87" s="69"/>
      <c r="C87" s="69"/>
      <c r="D87" s="69"/>
      <c r="E87" s="69"/>
      <c r="F87" s="69"/>
      <c r="G87" s="69"/>
      <c r="H87" s="69"/>
      <c r="I87" s="69"/>
    </row>
  </sheetData>
  <mergeCells count="2">
    <mergeCell ref="A1:I1"/>
    <mergeCell ref="A3:I3"/>
  </mergeCells>
  <printOptions/>
  <pageMargins left="0.75" right="0.75" top="1" bottom="1" header="0" footer="0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I87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24.7109375" style="16" customWidth="1"/>
    <col min="2" max="3" width="12.7109375" style="16" customWidth="1"/>
    <col min="4" max="4" width="18.8515625" style="16" customWidth="1"/>
    <col min="5" max="6" width="12.7109375" style="16" customWidth="1"/>
    <col min="7" max="7" width="18.8515625" style="16" customWidth="1"/>
    <col min="8" max="8" width="12.7109375" style="16" customWidth="1"/>
    <col min="9" max="9" width="13.7109375" style="16" customWidth="1"/>
    <col min="10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430</v>
      </c>
      <c r="B3" s="243"/>
      <c r="C3" s="243"/>
      <c r="D3" s="243"/>
      <c r="E3" s="243"/>
      <c r="F3" s="243"/>
      <c r="G3" s="247"/>
      <c r="H3" s="247"/>
      <c r="I3" s="247"/>
    </row>
    <row r="4" spans="1:9" ht="14.25">
      <c r="A4" s="20"/>
      <c r="B4" s="20"/>
      <c r="C4" s="20"/>
      <c r="D4" s="20"/>
      <c r="E4" s="20"/>
      <c r="F4" s="20"/>
      <c r="G4" s="9"/>
      <c r="H4" s="9"/>
      <c r="I4" s="9"/>
    </row>
    <row r="5" spans="1:9" ht="12.75">
      <c r="A5" s="185" t="s">
        <v>1</v>
      </c>
      <c r="B5" s="228"/>
      <c r="C5" s="222" t="s">
        <v>76</v>
      </c>
      <c r="D5" s="229"/>
      <c r="E5" s="228"/>
      <c r="F5" s="222" t="s">
        <v>77</v>
      </c>
      <c r="G5" s="229"/>
      <c r="H5" s="2" t="s">
        <v>246</v>
      </c>
      <c r="I5" s="2" t="s">
        <v>247</v>
      </c>
    </row>
    <row r="6" spans="1:9" ht="12.75">
      <c r="A6" s="3" t="s">
        <v>5</v>
      </c>
      <c r="B6" s="4" t="s">
        <v>246</v>
      </c>
      <c r="C6" s="4" t="s">
        <v>247</v>
      </c>
      <c r="D6" s="4" t="s">
        <v>248</v>
      </c>
      <c r="E6" s="4" t="s">
        <v>246</v>
      </c>
      <c r="F6" s="4" t="s">
        <v>247</v>
      </c>
      <c r="G6" s="4" t="s">
        <v>248</v>
      </c>
      <c r="H6" s="4" t="s">
        <v>91</v>
      </c>
      <c r="I6" s="4" t="s">
        <v>91</v>
      </c>
    </row>
    <row r="7" spans="1:9" ht="13.5" thickBot="1">
      <c r="A7" s="63"/>
      <c r="B7" s="76" t="s">
        <v>251</v>
      </c>
      <c r="C7" s="77" t="s">
        <v>234</v>
      </c>
      <c r="D7" s="77" t="s">
        <v>383</v>
      </c>
      <c r="E7" s="76" t="s">
        <v>251</v>
      </c>
      <c r="F7" s="77" t="s">
        <v>234</v>
      </c>
      <c r="G7" s="77" t="s">
        <v>383</v>
      </c>
      <c r="H7" s="78" t="s">
        <v>251</v>
      </c>
      <c r="I7" s="77" t="s">
        <v>234</v>
      </c>
    </row>
    <row r="8" spans="1:9" ht="12.75">
      <c r="A8" s="7" t="s">
        <v>12</v>
      </c>
      <c r="B8" s="153">
        <v>0.9</v>
      </c>
      <c r="C8" s="153">
        <v>225</v>
      </c>
      <c r="D8" s="166">
        <v>25</v>
      </c>
      <c r="E8" s="153">
        <v>93.17</v>
      </c>
      <c r="F8" s="153">
        <v>98533</v>
      </c>
      <c r="G8" s="166">
        <v>105.75614468176451</v>
      </c>
      <c r="H8" s="153">
        <v>94.07</v>
      </c>
      <c r="I8" s="152">
        <v>98758</v>
      </c>
    </row>
    <row r="9" spans="1:9" ht="12.75">
      <c r="A9" s="9" t="s">
        <v>13</v>
      </c>
      <c r="B9" s="153" t="s">
        <v>160</v>
      </c>
      <c r="C9" s="153" t="s">
        <v>160</v>
      </c>
      <c r="D9" s="166" t="s">
        <v>160</v>
      </c>
      <c r="E9" s="153">
        <v>13</v>
      </c>
      <c r="F9" s="153">
        <v>14454.341110429963</v>
      </c>
      <c r="G9" s="166">
        <v>111.18723931099971</v>
      </c>
      <c r="H9" s="153">
        <v>13</v>
      </c>
      <c r="I9" s="154">
        <v>14454.341110429963</v>
      </c>
    </row>
    <row r="10" spans="1:9" ht="12.75">
      <c r="A10" s="9" t="s">
        <v>14</v>
      </c>
      <c r="B10" s="153">
        <v>5.66</v>
      </c>
      <c r="C10" s="153">
        <v>638.74</v>
      </c>
      <c r="D10" s="166">
        <v>11.285159010600706</v>
      </c>
      <c r="E10" s="153">
        <v>1.29</v>
      </c>
      <c r="F10" s="153">
        <v>2549</v>
      </c>
      <c r="G10" s="166">
        <v>197.5968992248062</v>
      </c>
      <c r="H10" s="153">
        <v>6.95</v>
      </c>
      <c r="I10" s="154">
        <v>3187.74</v>
      </c>
    </row>
    <row r="11" spans="1:9" ht="12.75">
      <c r="A11" s="9" t="s">
        <v>15</v>
      </c>
      <c r="B11" s="153">
        <v>13.241</v>
      </c>
      <c r="C11" s="153">
        <v>1432.4402293462192</v>
      </c>
      <c r="D11" s="166">
        <v>10.818217878908083</v>
      </c>
      <c r="E11" s="153">
        <v>1.812</v>
      </c>
      <c r="F11" s="153">
        <v>1579.0992030579496</v>
      </c>
      <c r="G11" s="166">
        <v>87.14675513564843</v>
      </c>
      <c r="H11" s="153">
        <v>15.052999999999999</v>
      </c>
      <c r="I11" s="154">
        <v>3011.539432404169</v>
      </c>
    </row>
    <row r="12" spans="1:9" ht="12.75">
      <c r="A12" s="11" t="s">
        <v>16</v>
      </c>
      <c r="B12" s="163">
        <v>19.801000000000002</v>
      </c>
      <c r="C12" s="163">
        <v>2296.180229346219</v>
      </c>
      <c r="D12" s="167">
        <v>11.596284174265032</v>
      </c>
      <c r="E12" s="163">
        <v>109.272</v>
      </c>
      <c r="F12" s="163">
        <v>117115.44031348791</v>
      </c>
      <c r="G12" s="167">
        <v>107.17790496512181</v>
      </c>
      <c r="H12" s="163">
        <v>129.073</v>
      </c>
      <c r="I12" s="133">
        <v>119411.62054283413</v>
      </c>
    </row>
    <row r="13" spans="1:9" ht="12.75">
      <c r="A13" s="9"/>
      <c r="B13" s="153"/>
      <c r="C13" s="153"/>
      <c r="D13" s="166"/>
      <c r="E13" s="153"/>
      <c r="F13" s="153"/>
      <c r="G13" s="166"/>
      <c r="H13" s="153"/>
      <c r="I13" s="154"/>
    </row>
    <row r="14" spans="1:9" ht="12.75">
      <c r="A14" s="11" t="s">
        <v>17</v>
      </c>
      <c r="B14" s="163">
        <v>6038</v>
      </c>
      <c r="C14" s="163">
        <v>619054.4877573835</v>
      </c>
      <c r="D14" s="167">
        <v>10.252641400420396</v>
      </c>
      <c r="E14" s="163">
        <v>7111</v>
      </c>
      <c r="F14" s="163">
        <v>1253212.4096979313</v>
      </c>
      <c r="G14" s="167">
        <v>17.623574879734655</v>
      </c>
      <c r="H14" s="163">
        <v>13149</v>
      </c>
      <c r="I14" s="133">
        <v>1872266.8974553146</v>
      </c>
    </row>
    <row r="15" spans="1:9" ht="12.75">
      <c r="A15" s="9"/>
      <c r="B15" s="153"/>
      <c r="C15" s="153"/>
      <c r="D15" s="166"/>
      <c r="E15" s="153"/>
      <c r="F15" s="153"/>
      <c r="G15" s="166"/>
      <c r="H15" s="153"/>
      <c r="I15" s="154"/>
    </row>
    <row r="16" spans="1:9" ht="12.75">
      <c r="A16" s="11" t="s">
        <v>18</v>
      </c>
      <c r="B16" s="163">
        <v>1575</v>
      </c>
      <c r="C16" s="163">
        <v>136190</v>
      </c>
      <c r="D16" s="167">
        <v>8.646984126984126</v>
      </c>
      <c r="E16" s="163">
        <v>2214</v>
      </c>
      <c r="F16" s="163">
        <v>383170</v>
      </c>
      <c r="G16" s="167">
        <v>17.306684733514004</v>
      </c>
      <c r="H16" s="163">
        <v>3789</v>
      </c>
      <c r="I16" s="133">
        <v>519360</v>
      </c>
    </row>
    <row r="17" spans="1:9" ht="12.75">
      <c r="A17" s="9"/>
      <c r="B17" s="153"/>
      <c r="C17" s="153"/>
      <c r="D17" s="166"/>
      <c r="E17" s="153"/>
      <c r="F17" s="153"/>
      <c r="G17" s="166"/>
      <c r="H17" s="153"/>
      <c r="I17" s="154"/>
    </row>
    <row r="18" spans="1:9" ht="12.75">
      <c r="A18" s="9" t="s">
        <v>19</v>
      </c>
      <c r="B18" s="153">
        <v>714</v>
      </c>
      <c r="C18" s="153">
        <v>92820</v>
      </c>
      <c r="D18" s="166">
        <v>13</v>
      </c>
      <c r="E18" s="153">
        <v>74</v>
      </c>
      <c r="F18" s="153">
        <v>16280</v>
      </c>
      <c r="G18" s="166">
        <v>22</v>
      </c>
      <c r="H18" s="153">
        <v>788</v>
      </c>
      <c r="I18" s="154">
        <v>109100</v>
      </c>
    </row>
    <row r="19" spans="1:9" ht="12.75">
      <c r="A19" s="9" t="s">
        <v>21</v>
      </c>
      <c r="B19" s="153">
        <v>2050</v>
      </c>
      <c r="C19" s="153">
        <v>266500</v>
      </c>
      <c r="D19" s="166">
        <v>13</v>
      </c>
      <c r="E19" s="153">
        <v>400</v>
      </c>
      <c r="F19" s="153">
        <v>88000</v>
      </c>
      <c r="G19" s="166">
        <v>22</v>
      </c>
      <c r="H19" s="153">
        <v>2450</v>
      </c>
      <c r="I19" s="154">
        <v>354500</v>
      </c>
    </row>
    <row r="20" spans="1:9" ht="12.75">
      <c r="A20" s="9" t="s">
        <v>22</v>
      </c>
      <c r="B20" s="153">
        <v>3708</v>
      </c>
      <c r="C20" s="153">
        <v>482040</v>
      </c>
      <c r="D20" s="166">
        <v>13</v>
      </c>
      <c r="E20" s="153">
        <v>250</v>
      </c>
      <c r="F20" s="153">
        <v>55000</v>
      </c>
      <c r="G20" s="166">
        <v>22</v>
      </c>
      <c r="H20" s="153">
        <v>3958</v>
      </c>
      <c r="I20" s="154">
        <v>537040</v>
      </c>
    </row>
    <row r="21" spans="1:9" ht="12.75">
      <c r="A21" s="11" t="s">
        <v>23</v>
      </c>
      <c r="B21" s="163">
        <v>6472</v>
      </c>
      <c r="C21" s="163">
        <v>841360</v>
      </c>
      <c r="D21" s="167">
        <v>13</v>
      </c>
      <c r="E21" s="163">
        <v>724</v>
      </c>
      <c r="F21" s="163">
        <v>159280</v>
      </c>
      <c r="G21" s="167">
        <v>22</v>
      </c>
      <c r="H21" s="163">
        <v>7196</v>
      </c>
      <c r="I21" s="133">
        <v>1000640</v>
      </c>
    </row>
    <row r="22" spans="1:9" ht="12.75">
      <c r="A22" s="9"/>
      <c r="B22" s="153"/>
      <c r="C22" s="153"/>
      <c r="D22" s="166"/>
      <c r="E22" s="153"/>
      <c r="F22" s="153"/>
      <c r="G22" s="166"/>
      <c r="H22" s="153"/>
      <c r="I22" s="154"/>
    </row>
    <row r="23" spans="1:9" ht="12.75">
      <c r="A23" s="11" t="s">
        <v>24</v>
      </c>
      <c r="B23" s="163">
        <v>1098</v>
      </c>
      <c r="C23" s="163">
        <v>230356.91170891782</v>
      </c>
      <c r="D23" s="167">
        <v>20.979682305001624</v>
      </c>
      <c r="E23" s="163">
        <v>367</v>
      </c>
      <c r="F23" s="163">
        <v>131992.17267318163</v>
      </c>
      <c r="G23" s="167">
        <v>35.96516966571707</v>
      </c>
      <c r="H23" s="163">
        <v>1465</v>
      </c>
      <c r="I23" s="133">
        <v>362349.08438209945</v>
      </c>
    </row>
    <row r="24" spans="1:9" ht="12.75">
      <c r="A24" s="9"/>
      <c r="B24" s="153"/>
      <c r="C24" s="153"/>
      <c r="D24" s="166"/>
      <c r="E24" s="153"/>
      <c r="F24" s="153"/>
      <c r="G24" s="166"/>
      <c r="H24" s="153"/>
      <c r="I24" s="154"/>
    </row>
    <row r="25" spans="1:9" ht="12.75">
      <c r="A25" s="11" t="s">
        <v>25</v>
      </c>
      <c r="B25" s="163">
        <v>590</v>
      </c>
      <c r="C25" s="163">
        <v>83526.4630437657</v>
      </c>
      <c r="D25" s="167">
        <v>14.15702763453656</v>
      </c>
      <c r="E25" s="163">
        <v>315</v>
      </c>
      <c r="F25" s="163">
        <v>118272.73304244346</v>
      </c>
      <c r="G25" s="167">
        <v>37.546899378553476</v>
      </c>
      <c r="H25" s="163">
        <v>905</v>
      </c>
      <c r="I25" s="133">
        <v>201799.19608620915</v>
      </c>
    </row>
    <row r="26" spans="1:9" ht="12.75">
      <c r="A26" s="9"/>
      <c r="B26" s="153"/>
      <c r="C26" s="153"/>
      <c r="D26" s="166"/>
      <c r="E26" s="153"/>
      <c r="F26" s="153"/>
      <c r="G26" s="166"/>
      <c r="H26" s="153"/>
      <c r="I26" s="154"/>
    </row>
    <row r="27" spans="1:9" ht="12.75">
      <c r="A27" s="9" t="s">
        <v>26</v>
      </c>
      <c r="B27" s="153">
        <v>190</v>
      </c>
      <c r="C27" s="153">
        <v>191.9</v>
      </c>
      <c r="D27" s="166">
        <v>0.101</v>
      </c>
      <c r="E27" s="153">
        <v>91</v>
      </c>
      <c r="F27" s="153">
        <v>109.2</v>
      </c>
      <c r="G27" s="166">
        <v>0.12</v>
      </c>
      <c r="H27" s="153">
        <v>281</v>
      </c>
      <c r="I27" s="154">
        <v>301.1</v>
      </c>
    </row>
    <row r="28" spans="1:9" ht="12.75">
      <c r="A28" s="9" t="s">
        <v>27</v>
      </c>
      <c r="B28" s="153">
        <v>945</v>
      </c>
      <c r="C28" s="153">
        <v>227182.5754570697</v>
      </c>
      <c r="D28" s="166">
        <v>24.040484175351292</v>
      </c>
      <c r="E28" s="153">
        <v>110</v>
      </c>
      <c r="F28" s="153">
        <v>27766.75922253074</v>
      </c>
      <c r="G28" s="166">
        <v>25.242508384118857</v>
      </c>
      <c r="H28" s="153">
        <v>1055</v>
      </c>
      <c r="I28" s="154">
        <v>254949.33467960043</v>
      </c>
    </row>
    <row r="29" spans="1:9" ht="12.75">
      <c r="A29" s="9" t="s">
        <v>28</v>
      </c>
      <c r="B29" s="153">
        <v>754</v>
      </c>
      <c r="C29" s="153">
        <v>181000</v>
      </c>
      <c r="D29" s="166">
        <v>24.005305039787796</v>
      </c>
      <c r="E29" s="153">
        <v>57</v>
      </c>
      <c r="F29" s="153">
        <v>27000</v>
      </c>
      <c r="G29" s="166">
        <v>47.368421052631575</v>
      </c>
      <c r="H29" s="153">
        <v>811</v>
      </c>
      <c r="I29" s="154">
        <v>208000</v>
      </c>
    </row>
    <row r="30" spans="1:9" ht="12.75">
      <c r="A30" s="11" t="s">
        <v>29</v>
      </c>
      <c r="B30" s="163">
        <v>1889</v>
      </c>
      <c r="C30" s="163">
        <v>408374.4754570697</v>
      </c>
      <c r="D30" s="167">
        <v>21.618553491639474</v>
      </c>
      <c r="E30" s="163">
        <v>258</v>
      </c>
      <c r="F30" s="163">
        <v>54875.95922253074</v>
      </c>
      <c r="G30" s="167">
        <v>21.26975163663982</v>
      </c>
      <c r="H30" s="163">
        <v>2147</v>
      </c>
      <c r="I30" s="133">
        <v>463250.4346796004</v>
      </c>
    </row>
    <row r="31" spans="1:9" ht="12.75">
      <c r="A31" s="9"/>
      <c r="B31" s="153"/>
      <c r="C31" s="153"/>
      <c r="D31" s="166"/>
      <c r="E31" s="153"/>
      <c r="F31" s="153"/>
      <c r="G31" s="166"/>
      <c r="H31" s="153"/>
      <c r="I31" s="154"/>
    </row>
    <row r="32" spans="1:9" ht="12.75">
      <c r="A32" s="9" t="s">
        <v>30</v>
      </c>
      <c r="B32" s="153">
        <v>2</v>
      </c>
      <c r="C32" s="153">
        <v>420</v>
      </c>
      <c r="D32" s="166">
        <v>21</v>
      </c>
      <c r="E32" s="153">
        <v>22</v>
      </c>
      <c r="F32" s="153">
        <v>7920</v>
      </c>
      <c r="G32" s="166">
        <v>36</v>
      </c>
      <c r="H32" s="153">
        <v>24</v>
      </c>
      <c r="I32" s="154">
        <v>8340</v>
      </c>
    </row>
    <row r="33" spans="1:9" ht="12.75">
      <c r="A33" s="9" t="s">
        <v>31</v>
      </c>
      <c r="B33" s="153">
        <v>1305</v>
      </c>
      <c r="C33" s="153">
        <v>274050</v>
      </c>
      <c r="D33" s="166">
        <v>21</v>
      </c>
      <c r="E33" s="153">
        <v>776</v>
      </c>
      <c r="F33" s="153">
        <v>279360</v>
      </c>
      <c r="G33" s="166">
        <v>36</v>
      </c>
      <c r="H33" s="153">
        <v>2081</v>
      </c>
      <c r="I33" s="154">
        <v>553410</v>
      </c>
    </row>
    <row r="34" spans="1:9" ht="12.75">
      <c r="A34" s="9" t="s">
        <v>32</v>
      </c>
      <c r="B34" s="153">
        <v>60</v>
      </c>
      <c r="C34" s="153">
        <v>12600</v>
      </c>
      <c r="D34" s="166">
        <v>21</v>
      </c>
      <c r="E34" s="153">
        <v>469</v>
      </c>
      <c r="F34" s="153">
        <v>703500</v>
      </c>
      <c r="G34" s="166">
        <v>150</v>
      </c>
      <c r="H34" s="153">
        <v>529</v>
      </c>
      <c r="I34" s="154">
        <v>716100</v>
      </c>
    </row>
    <row r="35" spans="1:9" ht="12.75">
      <c r="A35" s="9" t="s">
        <v>33</v>
      </c>
      <c r="B35" s="153">
        <v>100</v>
      </c>
      <c r="C35" s="153">
        <v>21000</v>
      </c>
      <c r="D35" s="166">
        <v>21</v>
      </c>
      <c r="E35" s="153" t="s">
        <v>160</v>
      </c>
      <c r="F35" s="153" t="s">
        <v>160</v>
      </c>
      <c r="G35" s="166" t="s">
        <v>160</v>
      </c>
      <c r="H35" s="153">
        <v>100</v>
      </c>
      <c r="I35" s="154">
        <v>21000</v>
      </c>
    </row>
    <row r="36" spans="1:9" ht="12.75">
      <c r="A36" s="11" t="s">
        <v>34</v>
      </c>
      <c r="B36" s="163">
        <v>1467</v>
      </c>
      <c r="C36" s="163">
        <v>308070</v>
      </c>
      <c r="D36" s="167">
        <v>21</v>
      </c>
      <c r="E36" s="163">
        <v>1267</v>
      </c>
      <c r="F36" s="163">
        <v>990780</v>
      </c>
      <c r="G36" s="167">
        <v>78.1988950276243</v>
      </c>
      <c r="H36" s="163">
        <v>2734</v>
      </c>
      <c r="I36" s="133">
        <v>1298850</v>
      </c>
    </row>
    <row r="37" spans="1:9" ht="12.75">
      <c r="A37" s="9"/>
      <c r="B37" s="153"/>
      <c r="C37" s="153"/>
      <c r="D37" s="166"/>
      <c r="E37" s="153"/>
      <c r="F37" s="153"/>
      <c r="G37" s="166"/>
      <c r="H37" s="153"/>
      <c r="I37" s="154"/>
    </row>
    <row r="38" spans="1:9" ht="12.75">
      <c r="A38" s="11" t="s">
        <v>35</v>
      </c>
      <c r="B38" s="163">
        <v>25</v>
      </c>
      <c r="C38" s="163">
        <v>22864.754246150518</v>
      </c>
      <c r="D38" s="167">
        <v>91.45901698460207</v>
      </c>
      <c r="E38" s="163">
        <v>17</v>
      </c>
      <c r="F38" s="163">
        <v>13718.85254769031</v>
      </c>
      <c r="G38" s="167">
        <v>80.69913263347242</v>
      </c>
      <c r="H38" s="163">
        <v>42</v>
      </c>
      <c r="I38" s="133">
        <v>36583.60679384083</v>
      </c>
    </row>
    <row r="39" spans="1:9" ht="12.75">
      <c r="A39" s="9"/>
      <c r="B39" s="153"/>
      <c r="C39" s="153"/>
      <c r="D39" s="166"/>
      <c r="E39" s="153"/>
      <c r="F39" s="153"/>
      <c r="G39" s="166"/>
      <c r="H39" s="153"/>
      <c r="I39" s="154"/>
    </row>
    <row r="40" spans="1:9" ht="12.75">
      <c r="A40" s="9" t="s">
        <v>36</v>
      </c>
      <c r="B40" s="153">
        <v>2875.42</v>
      </c>
      <c r="C40" s="153">
        <v>243364</v>
      </c>
      <c r="D40" s="166">
        <v>8.463598361282873</v>
      </c>
      <c r="E40" s="153">
        <v>648.35</v>
      </c>
      <c r="F40" s="153">
        <v>423943</v>
      </c>
      <c r="G40" s="166">
        <v>65.38798488470732</v>
      </c>
      <c r="H40" s="153">
        <v>3523.77</v>
      </c>
      <c r="I40" s="154">
        <v>667307</v>
      </c>
    </row>
    <row r="41" spans="1:9" ht="12.75">
      <c r="A41" s="9" t="s">
        <v>37</v>
      </c>
      <c r="B41" s="153">
        <v>2078.72</v>
      </c>
      <c r="C41" s="153">
        <v>214020</v>
      </c>
      <c r="D41" s="166">
        <v>10.29575892857143</v>
      </c>
      <c r="E41" s="153">
        <v>564.2</v>
      </c>
      <c r="F41" s="153">
        <v>212722</v>
      </c>
      <c r="G41" s="166">
        <v>37.7032967032967</v>
      </c>
      <c r="H41" s="153">
        <v>2642.92</v>
      </c>
      <c r="I41" s="154">
        <v>426742</v>
      </c>
    </row>
    <row r="42" spans="1:9" ht="12.75">
      <c r="A42" s="9" t="s">
        <v>38</v>
      </c>
      <c r="B42" s="153">
        <v>2860.35</v>
      </c>
      <c r="C42" s="153">
        <v>266365</v>
      </c>
      <c r="D42" s="166">
        <v>9.31232191864632</v>
      </c>
      <c r="E42" s="153">
        <v>399.04</v>
      </c>
      <c r="F42" s="153">
        <v>284860</v>
      </c>
      <c r="G42" s="166">
        <v>71.3863271852446</v>
      </c>
      <c r="H42" s="153">
        <v>3259.39</v>
      </c>
      <c r="I42" s="154">
        <v>551225</v>
      </c>
    </row>
    <row r="43" spans="1:9" ht="12.75">
      <c r="A43" s="9" t="s">
        <v>39</v>
      </c>
      <c r="B43" s="153" t="s">
        <v>160</v>
      </c>
      <c r="C43" s="153" t="s">
        <v>160</v>
      </c>
      <c r="D43" s="166" t="s">
        <v>160</v>
      </c>
      <c r="E43" s="153" t="s">
        <v>160</v>
      </c>
      <c r="F43" s="153" t="s">
        <v>160</v>
      </c>
      <c r="G43" s="166" t="s">
        <v>160</v>
      </c>
      <c r="H43" s="153" t="s">
        <v>160</v>
      </c>
      <c r="I43" s="154" t="s">
        <v>160</v>
      </c>
    </row>
    <row r="44" spans="1:9" ht="12.75">
      <c r="A44" s="9" t="s">
        <v>40</v>
      </c>
      <c r="B44" s="153">
        <v>153.5</v>
      </c>
      <c r="C44" s="153">
        <v>15350</v>
      </c>
      <c r="D44" s="166">
        <v>10</v>
      </c>
      <c r="E44" s="153">
        <v>361</v>
      </c>
      <c r="F44" s="153">
        <v>74340</v>
      </c>
      <c r="G44" s="166">
        <v>20.592797783933516</v>
      </c>
      <c r="H44" s="153">
        <v>514.5</v>
      </c>
      <c r="I44" s="154">
        <v>89690</v>
      </c>
    </row>
    <row r="45" spans="1:9" ht="12.75">
      <c r="A45" s="9" t="s">
        <v>41</v>
      </c>
      <c r="B45" s="153">
        <v>1338.17</v>
      </c>
      <c r="C45" s="153">
        <v>305974</v>
      </c>
      <c r="D45" s="166">
        <v>22.86510682499234</v>
      </c>
      <c r="E45" s="153">
        <v>975.7</v>
      </c>
      <c r="F45" s="153">
        <v>409758</v>
      </c>
      <c r="G45" s="166">
        <v>41.99631034129343</v>
      </c>
      <c r="H45" s="153">
        <v>2313.87</v>
      </c>
      <c r="I45" s="154">
        <v>715732</v>
      </c>
    </row>
    <row r="46" spans="1:9" ht="12.75">
      <c r="A46" s="9" t="s">
        <v>42</v>
      </c>
      <c r="B46" s="153">
        <v>2173.8</v>
      </c>
      <c r="C46" s="153">
        <v>258922</v>
      </c>
      <c r="D46" s="166">
        <v>11.911031373631427</v>
      </c>
      <c r="E46" s="153">
        <v>901.52</v>
      </c>
      <c r="F46" s="153">
        <v>2433564</v>
      </c>
      <c r="G46" s="166">
        <v>269.94010116248114</v>
      </c>
      <c r="H46" s="153">
        <v>3075.32</v>
      </c>
      <c r="I46" s="154">
        <v>2692486</v>
      </c>
    </row>
    <row r="47" spans="1:9" ht="12.75">
      <c r="A47" s="9" t="s">
        <v>43</v>
      </c>
      <c r="B47" s="153">
        <v>9043</v>
      </c>
      <c r="C47" s="153">
        <v>2079959</v>
      </c>
      <c r="D47" s="166">
        <v>23.00076302112131</v>
      </c>
      <c r="E47" s="153">
        <v>2256</v>
      </c>
      <c r="F47" s="153">
        <v>3329600</v>
      </c>
      <c r="G47" s="166">
        <v>147.5886524822695</v>
      </c>
      <c r="H47" s="153">
        <v>11299</v>
      </c>
      <c r="I47" s="154">
        <v>5409559</v>
      </c>
    </row>
    <row r="48" spans="1:9" ht="12.75">
      <c r="A48" s="9" t="s">
        <v>44</v>
      </c>
      <c r="B48" s="153">
        <v>5223.23</v>
      </c>
      <c r="C48" s="153">
        <v>890650</v>
      </c>
      <c r="D48" s="166">
        <v>17.051709382891428</v>
      </c>
      <c r="E48" s="153">
        <v>253.01</v>
      </c>
      <c r="F48" s="153">
        <v>352000</v>
      </c>
      <c r="G48" s="166">
        <v>139.1249357732896</v>
      </c>
      <c r="H48" s="153">
        <v>5476.24</v>
      </c>
      <c r="I48" s="154">
        <v>1242650</v>
      </c>
    </row>
    <row r="49" spans="1:9" ht="12.75">
      <c r="A49" s="11" t="s">
        <v>45</v>
      </c>
      <c r="B49" s="163">
        <v>25746.19</v>
      </c>
      <c r="C49" s="163">
        <v>4274604</v>
      </c>
      <c r="D49" s="167">
        <v>16.602860462072254</v>
      </c>
      <c r="E49" s="163">
        <v>6358.82</v>
      </c>
      <c r="F49" s="163">
        <v>7520787</v>
      </c>
      <c r="G49" s="167">
        <v>118.27331171506663</v>
      </c>
      <c r="H49" s="163">
        <v>32105.01</v>
      </c>
      <c r="I49" s="133">
        <v>11795391</v>
      </c>
    </row>
    <row r="50" spans="1:9" ht="12.75">
      <c r="A50" s="9"/>
      <c r="B50" s="153"/>
      <c r="C50" s="153"/>
      <c r="D50" s="166"/>
      <c r="E50" s="153"/>
      <c r="F50" s="153"/>
      <c r="G50" s="166"/>
      <c r="H50" s="153"/>
      <c r="I50" s="154"/>
    </row>
    <row r="51" spans="1:9" ht="12.75">
      <c r="A51" s="11" t="s">
        <v>46</v>
      </c>
      <c r="B51" s="163">
        <v>356</v>
      </c>
      <c r="C51" s="163">
        <v>5320</v>
      </c>
      <c r="D51" s="167">
        <v>1.49438202247191</v>
      </c>
      <c r="E51" s="163">
        <v>1021</v>
      </c>
      <c r="F51" s="163">
        <v>224310</v>
      </c>
      <c r="G51" s="167">
        <v>21.96963761018609</v>
      </c>
      <c r="H51" s="163">
        <v>1377</v>
      </c>
      <c r="I51" s="133">
        <v>229630</v>
      </c>
    </row>
    <row r="52" spans="1:9" ht="12.75">
      <c r="A52" s="9"/>
      <c r="B52" s="153"/>
      <c r="C52" s="153"/>
      <c r="D52" s="166"/>
      <c r="E52" s="153"/>
      <c r="F52" s="153"/>
      <c r="G52" s="166"/>
      <c r="H52" s="153"/>
      <c r="I52" s="154"/>
    </row>
    <row r="53" spans="1:9" ht="12.75">
      <c r="A53" s="9" t="s">
        <v>47</v>
      </c>
      <c r="B53" s="153">
        <v>5800.6</v>
      </c>
      <c r="C53" s="153">
        <v>1044108</v>
      </c>
      <c r="D53" s="166">
        <v>18</v>
      </c>
      <c r="E53" s="153">
        <v>4132.2</v>
      </c>
      <c r="F53" s="153">
        <v>1239660</v>
      </c>
      <c r="G53" s="166">
        <v>30</v>
      </c>
      <c r="H53" s="153">
        <v>9932.8</v>
      </c>
      <c r="I53" s="154">
        <v>2283768</v>
      </c>
    </row>
    <row r="54" spans="1:9" ht="12.75">
      <c r="A54" s="9" t="s">
        <v>48</v>
      </c>
      <c r="B54" s="153">
        <v>110</v>
      </c>
      <c r="C54" s="153">
        <v>17600</v>
      </c>
      <c r="D54" s="166">
        <v>16</v>
      </c>
      <c r="E54" s="153">
        <v>1260</v>
      </c>
      <c r="F54" s="153">
        <v>403200</v>
      </c>
      <c r="G54" s="166">
        <v>32</v>
      </c>
      <c r="H54" s="153">
        <v>1370</v>
      </c>
      <c r="I54" s="154">
        <v>420800</v>
      </c>
    </row>
    <row r="55" spans="1:9" ht="12.75">
      <c r="A55" s="9" t="s">
        <v>49</v>
      </c>
      <c r="B55" s="153">
        <v>1650</v>
      </c>
      <c r="C55" s="153">
        <v>513150</v>
      </c>
      <c r="D55" s="166">
        <v>31.1</v>
      </c>
      <c r="E55" s="153">
        <v>6000</v>
      </c>
      <c r="F55" s="153">
        <v>2022000</v>
      </c>
      <c r="G55" s="166">
        <v>33.7</v>
      </c>
      <c r="H55" s="153">
        <v>7650</v>
      </c>
      <c r="I55" s="154">
        <v>2535150</v>
      </c>
    </row>
    <row r="56" spans="1:9" ht="12.75">
      <c r="A56" s="9" t="s">
        <v>50</v>
      </c>
      <c r="B56" s="153">
        <v>890</v>
      </c>
      <c r="C56" s="153">
        <v>133749.2</v>
      </c>
      <c r="D56" s="166">
        <v>15.028000000000002</v>
      </c>
      <c r="E56" s="153">
        <v>192</v>
      </c>
      <c r="F56" s="153">
        <v>48495.36</v>
      </c>
      <c r="G56" s="166">
        <v>25.258000000000003</v>
      </c>
      <c r="H56" s="153">
        <v>1082</v>
      </c>
      <c r="I56" s="154">
        <v>182244.56</v>
      </c>
    </row>
    <row r="57" spans="1:9" ht="12.75">
      <c r="A57" s="9" t="s">
        <v>51</v>
      </c>
      <c r="B57" s="153">
        <v>162</v>
      </c>
      <c r="C57" s="153">
        <v>27540</v>
      </c>
      <c r="D57" s="166">
        <v>17</v>
      </c>
      <c r="E57" s="153">
        <v>115</v>
      </c>
      <c r="F57" s="153">
        <v>32200</v>
      </c>
      <c r="G57" s="166">
        <v>28</v>
      </c>
      <c r="H57" s="153">
        <v>277</v>
      </c>
      <c r="I57" s="154">
        <v>59740</v>
      </c>
    </row>
    <row r="58" spans="1:9" ht="12.75">
      <c r="A58" s="11" t="s">
        <v>52</v>
      </c>
      <c r="B58" s="163">
        <v>8612.6</v>
      </c>
      <c r="C58" s="163">
        <v>1736147.2</v>
      </c>
      <c r="D58" s="167">
        <v>20.15822399739916</v>
      </c>
      <c r="E58" s="163">
        <v>11699.2</v>
      </c>
      <c r="F58" s="163">
        <v>3745555.36</v>
      </c>
      <c r="G58" s="167">
        <v>32.015482768052514</v>
      </c>
      <c r="H58" s="163">
        <v>20311.8</v>
      </c>
      <c r="I58" s="133">
        <v>5481702.56</v>
      </c>
    </row>
    <row r="59" spans="1:9" ht="12.75">
      <c r="A59" s="9"/>
      <c r="B59" s="153"/>
      <c r="C59" s="153"/>
      <c r="D59" s="166"/>
      <c r="E59" s="153"/>
      <c r="F59" s="153"/>
      <c r="G59" s="166"/>
      <c r="H59" s="153"/>
      <c r="I59" s="154"/>
    </row>
    <row r="60" spans="1:9" ht="12.75">
      <c r="A60" s="9" t="s">
        <v>53</v>
      </c>
      <c r="B60" s="153" t="s">
        <v>160</v>
      </c>
      <c r="C60" s="153" t="s">
        <v>160</v>
      </c>
      <c r="D60" s="166" t="s">
        <v>160</v>
      </c>
      <c r="E60" s="153" t="s">
        <v>160</v>
      </c>
      <c r="F60" s="153" t="s">
        <v>160</v>
      </c>
      <c r="G60" s="166" t="s">
        <v>160</v>
      </c>
      <c r="H60" s="153" t="s">
        <v>160</v>
      </c>
      <c r="I60" s="154" t="s">
        <v>160</v>
      </c>
    </row>
    <row r="61" spans="1:9" ht="12.75">
      <c r="A61" s="9" t="s">
        <v>54</v>
      </c>
      <c r="B61" s="153" t="s">
        <v>160</v>
      </c>
      <c r="C61" s="153" t="s">
        <v>160</v>
      </c>
      <c r="D61" s="166" t="s">
        <v>160</v>
      </c>
      <c r="E61" s="153" t="s">
        <v>160</v>
      </c>
      <c r="F61" s="153" t="s">
        <v>160</v>
      </c>
      <c r="G61" s="166" t="s">
        <v>160</v>
      </c>
      <c r="H61" s="153" t="s">
        <v>160</v>
      </c>
      <c r="I61" s="154" t="s">
        <v>160</v>
      </c>
    </row>
    <row r="62" spans="1:9" ht="12.75">
      <c r="A62" s="9" t="s">
        <v>55</v>
      </c>
      <c r="B62" s="153" t="s">
        <v>160</v>
      </c>
      <c r="C62" s="153" t="s">
        <v>160</v>
      </c>
      <c r="D62" s="166" t="s">
        <v>160</v>
      </c>
      <c r="E62" s="153" t="s">
        <v>160</v>
      </c>
      <c r="F62" s="153" t="s">
        <v>160</v>
      </c>
      <c r="G62" s="166" t="s">
        <v>160</v>
      </c>
      <c r="H62" s="153" t="s">
        <v>160</v>
      </c>
      <c r="I62" s="154" t="s">
        <v>160</v>
      </c>
    </row>
    <row r="63" spans="1:9" ht="12.75">
      <c r="A63" s="11" t="s">
        <v>56</v>
      </c>
      <c r="B63" s="163" t="s">
        <v>160</v>
      </c>
      <c r="C63" s="163" t="s">
        <v>160</v>
      </c>
      <c r="D63" s="167" t="s">
        <v>160</v>
      </c>
      <c r="E63" s="163" t="s">
        <v>160</v>
      </c>
      <c r="F63" s="163" t="s">
        <v>160</v>
      </c>
      <c r="G63" s="167" t="s">
        <v>160</v>
      </c>
      <c r="H63" s="163" t="s">
        <v>160</v>
      </c>
      <c r="I63" s="133" t="s">
        <v>160</v>
      </c>
    </row>
    <row r="64" spans="1:9" ht="12.75">
      <c r="A64" s="232"/>
      <c r="B64" s="153"/>
      <c r="C64" s="153"/>
      <c r="D64" s="166"/>
      <c r="E64" s="153"/>
      <c r="F64" s="153"/>
      <c r="G64" s="166"/>
      <c r="H64" s="153"/>
      <c r="I64" s="154"/>
    </row>
    <row r="65" spans="1:9" ht="12.75">
      <c r="A65" s="11" t="s">
        <v>57</v>
      </c>
      <c r="B65" s="163" t="s">
        <v>160</v>
      </c>
      <c r="C65" s="163" t="s">
        <v>160</v>
      </c>
      <c r="D65" s="167" t="s">
        <v>160</v>
      </c>
      <c r="E65" s="163" t="s">
        <v>160</v>
      </c>
      <c r="F65" s="163" t="s">
        <v>160</v>
      </c>
      <c r="G65" s="167" t="s">
        <v>160</v>
      </c>
      <c r="H65" s="163" t="s">
        <v>160</v>
      </c>
      <c r="I65" s="133" t="s">
        <v>160</v>
      </c>
    </row>
    <row r="66" spans="1:9" ht="12.75">
      <c r="A66" s="9"/>
      <c r="B66" s="153"/>
      <c r="C66" s="153"/>
      <c r="D66" s="166"/>
      <c r="E66" s="153"/>
      <c r="F66" s="153"/>
      <c r="G66" s="166"/>
      <c r="H66" s="153"/>
      <c r="I66" s="154"/>
    </row>
    <row r="67" spans="1:9" ht="12.75">
      <c r="A67" s="9" t="s">
        <v>58</v>
      </c>
      <c r="B67" s="153" t="s">
        <v>160</v>
      </c>
      <c r="C67" s="153" t="s">
        <v>160</v>
      </c>
      <c r="D67" s="166" t="s">
        <v>160</v>
      </c>
      <c r="E67" s="153" t="s">
        <v>160</v>
      </c>
      <c r="F67" s="153" t="s">
        <v>160</v>
      </c>
      <c r="G67" s="166" t="s">
        <v>160</v>
      </c>
      <c r="H67" s="153" t="s">
        <v>160</v>
      </c>
      <c r="I67" s="154" t="s">
        <v>160</v>
      </c>
    </row>
    <row r="68" spans="1:9" ht="12.75">
      <c r="A68" s="9" t="s">
        <v>59</v>
      </c>
      <c r="B68" s="153" t="s">
        <v>160</v>
      </c>
      <c r="C68" s="153" t="s">
        <v>160</v>
      </c>
      <c r="D68" s="166" t="s">
        <v>160</v>
      </c>
      <c r="E68" s="153" t="s">
        <v>160</v>
      </c>
      <c r="F68" s="153" t="s">
        <v>160</v>
      </c>
      <c r="G68" s="166" t="s">
        <v>160</v>
      </c>
      <c r="H68" s="153" t="s">
        <v>160</v>
      </c>
      <c r="I68" s="154" t="s">
        <v>160</v>
      </c>
    </row>
    <row r="69" spans="1:9" ht="12.75">
      <c r="A69" s="11" t="s">
        <v>60</v>
      </c>
      <c r="B69" s="163" t="s">
        <v>160</v>
      </c>
      <c r="C69" s="163" t="s">
        <v>160</v>
      </c>
      <c r="D69" s="167" t="s">
        <v>160</v>
      </c>
      <c r="E69" s="163" t="s">
        <v>160</v>
      </c>
      <c r="F69" s="163" t="s">
        <v>160</v>
      </c>
      <c r="G69" s="167" t="s">
        <v>160</v>
      </c>
      <c r="H69" s="163" t="s">
        <v>160</v>
      </c>
      <c r="I69" s="133" t="s">
        <v>160</v>
      </c>
    </row>
    <row r="70" spans="1:9" ht="12.75">
      <c r="A70" s="9"/>
      <c r="B70" s="153"/>
      <c r="C70" s="153"/>
      <c r="D70" s="166"/>
      <c r="E70" s="153"/>
      <c r="F70" s="153"/>
      <c r="G70" s="166"/>
      <c r="H70" s="153"/>
      <c r="I70" s="154"/>
    </row>
    <row r="71" spans="1:9" ht="12.75">
      <c r="A71" s="9" t="s">
        <v>61</v>
      </c>
      <c r="B71" s="153" t="s">
        <v>160</v>
      </c>
      <c r="C71" s="153" t="s">
        <v>160</v>
      </c>
      <c r="D71" s="166" t="s">
        <v>160</v>
      </c>
      <c r="E71" s="153" t="s">
        <v>160</v>
      </c>
      <c r="F71" s="153" t="s">
        <v>160</v>
      </c>
      <c r="G71" s="166" t="s">
        <v>160</v>
      </c>
      <c r="H71" s="153" t="s">
        <v>160</v>
      </c>
      <c r="I71" s="154" t="s">
        <v>160</v>
      </c>
    </row>
    <row r="72" spans="1:9" ht="12.75">
      <c r="A72" s="9" t="s">
        <v>62</v>
      </c>
      <c r="B72" s="153" t="s">
        <v>160</v>
      </c>
      <c r="C72" s="153" t="s">
        <v>160</v>
      </c>
      <c r="D72" s="166" t="s">
        <v>160</v>
      </c>
      <c r="E72" s="153" t="s">
        <v>160</v>
      </c>
      <c r="F72" s="153" t="s">
        <v>160</v>
      </c>
      <c r="G72" s="166" t="s">
        <v>160</v>
      </c>
      <c r="H72" s="153" t="s">
        <v>160</v>
      </c>
      <c r="I72" s="154" t="s">
        <v>160</v>
      </c>
    </row>
    <row r="73" spans="1:9" ht="12.75">
      <c r="A73" s="9" t="s">
        <v>63</v>
      </c>
      <c r="B73" s="153" t="s">
        <v>160</v>
      </c>
      <c r="C73" s="153" t="s">
        <v>160</v>
      </c>
      <c r="D73" s="166" t="s">
        <v>160</v>
      </c>
      <c r="E73" s="153" t="s">
        <v>160</v>
      </c>
      <c r="F73" s="153" t="s">
        <v>160</v>
      </c>
      <c r="G73" s="166" t="s">
        <v>160</v>
      </c>
      <c r="H73" s="153" t="s">
        <v>160</v>
      </c>
      <c r="I73" s="154" t="s">
        <v>160</v>
      </c>
    </row>
    <row r="74" spans="1:9" ht="12.75">
      <c r="A74" s="9" t="s">
        <v>64</v>
      </c>
      <c r="B74" s="153" t="s">
        <v>160</v>
      </c>
      <c r="C74" s="153" t="s">
        <v>160</v>
      </c>
      <c r="D74" s="166" t="s">
        <v>160</v>
      </c>
      <c r="E74" s="153" t="s">
        <v>160</v>
      </c>
      <c r="F74" s="153" t="s">
        <v>160</v>
      </c>
      <c r="G74" s="166" t="s">
        <v>160</v>
      </c>
      <c r="H74" s="153" t="s">
        <v>160</v>
      </c>
      <c r="I74" s="154" t="s">
        <v>160</v>
      </c>
    </row>
    <row r="75" spans="1:9" ht="12.75">
      <c r="A75" s="9" t="s">
        <v>65</v>
      </c>
      <c r="B75" s="153" t="s">
        <v>160</v>
      </c>
      <c r="C75" s="153" t="s">
        <v>160</v>
      </c>
      <c r="D75" s="166" t="s">
        <v>160</v>
      </c>
      <c r="E75" s="153" t="s">
        <v>160</v>
      </c>
      <c r="F75" s="153" t="s">
        <v>160</v>
      </c>
      <c r="G75" s="166" t="s">
        <v>160</v>
      </c>
      <c r="H75" s="153" t="s">
        <v>160</v>
      </c>
      <c r="I75" s="154" t="s">
        <v>160</v>
      </c>
    </row>
    <row r="76" spans="1:9" ht="12.75">
      <c r="A76" s="9" t="s">
        <v>66</v>
      </c>
      <c r="B76" s="153" t="s">
        <v>160</v>
      </c>
      <c r="C76" s="153" t="s">
        <v>160</v>
      </c>
      <c r="D76" s="166" t="s">
        <v>160</v>
      </c>
      <c r="E76" s="153" t="s">
        <v>160</v>
      </c>
      <c r="F76" s="153" t="s">
        <v>160</v>
      </c>
      <c r="G76" s="166" t="s">
        <v>160</v>
      </c>
      <c r="H76" s="153" t="s">
        <v>160</v>
      </c>
      <c r="I76" s="154" t="s">
        <v>160</v>
      </c>
    </row>
    <row r="77" spans="1:9" ht="12.75">
      <c r="A77" s="9" t="s">
        <v>67</v>
      </c>
      <c r="B77" s="153" t="s">
        <v>160</v>
      </c>
      <c r="C77" s="153" t="s">
        <v>160</v>
      </c>
      <c r="D77" s="166" t="s">
        <v>160</v>
      </c>
      <c r="E77" s="153" t="s">
        <v>160</v>
      </c>
      <c r="F77" s="153" t="s">
        <v>160</v>
      </c>
      <c r="G77" s="166" t="s">
        <v>160</v>
      </c>
      <c r="H77" s="153" t="s">
        <v>160</v>
      </c>
      <c r="I77" s="154" t="s">
        <v>160</v>
      </c>
    </row>
    <row r="78" spans="1:9" ht="12.75">
      <c r="A78" s="9" t="s">
        <v>68</v>
      </c>
      <c r="B78" s="153" t="s">
        <v>160</v>
      </c>
      <c r="C78" s="153" t="s">
        <v>160</v>
      </c>
      <c r="D78" s="166" t="s">
        <v>160</v>
      </c>
      <c r="E78" s="153" t="s">
        <v>160</v>
      </c>
      <c r="F78" s="153" t="s">
        <v>160</v>
      </c>
      <c r="G78" s="166" t="s">
        <v>160</v>
      </c>
      <c r="H78" s="153" t="s">
        <v>160</v>
      </c>
      <c r="I78" s="154" t="s">
        <v>160</v>
      </c>
    </row>
    <row r="79" spans="1:9" ht="12.75">
      <c r="A79" s="11" t="s">
        <v>69</v>
      </c>
      <c r="B79" s="163" t="s">
        <v>160</v>
      </c>
      <c r="C79" s="163" t="s">
        <v>160</v>
      </c>
      <c r="D79" s="167" t="s">
        <v>160</v>
      </c>
      <c r="E79" s="163" t="s">
        <v>160</v>
      </c>
      <c r="F79" s="163" t="s">
        <v>160</v>
      </c>
      <c r="G79" s="167" t="s">
        <v>160</v>
      </c>
      <c r="H79" s="163" t="s">
        <v>160</v>
      </c>
      <c r="I79" s="133" t="s">
        <v>160</v>
      </c>
    </row>
    <row r="80" spans="1:9" ht="12.75">
      <c r="A80" s="9"/>
      <c r="B80" s="153"/>
      <c r="C80" s="153"/>
      <c r="D80" s="166"/>
      <c r="E80" s="153"/>
      <c r="F80" s="153"/>
      <c r="G80" s="166"/>
      <c r="H80" s="153"/>
      <c r="I80" s="154"/>
    </row>
    <row r="81" spans="1:9" ht="12.75">
      <c r="A81" s="9" t="s">
        <v>70</v>
      </c>
      <c r="B81" s="153">
        <v>74</v>
      </c>
      <c r="C81" s="153">
        <v>66712.34358659983</v>
      </c>
      <c r="D81" s="166">
        <v>90.15181565756734</v>
      </c>
      <c r="E81" s="153">
        <v>40</v>
      </c>
      <c r="F81" s="153">
        <v>48080.968350702584</v>
      </c>
      <c r="G81" s="166">
        <v>120.20242087675645</v>
      </c>
      <c r="H81" s="153">
        <v>114</v>
      </c>
      <c r="I81" s="154">
        <v>114793.31193730241</v>
      </c>
    </row>
    <row r="82" spans="1:9" ht="12.75">
      <c r="A82" s="9" t="s">
        <v>71</v>
      </c>
      <c r="B82" s="153">
        <v>131</v>
      </c>
      <c r="C82" s="153">
        <v>109626.78088126167</v>
      </c>
      <c r="D82" s="166">
        <v>83.68456555821501</v>
      </c>
      <c r="E82" s="153">
        <v>78</v>
      </c>
      <c r="F82" s="153">
        <v>110894.14250994675</v>
      </c>
      <c r="G82" s="166">
        <v>142.1719775768548</v>
      </c>
      <c r="H82" s="153">
        <v>209</v>
      </c>
      <c r="I82" s="154">
        <v>220520.9233912084</v>
      </c>
    </row>
    <row r="83" spans="1:9" ht="12.75">
      <c r="A83" s="11" t="s">
        <v>72</v>
      </c>
      <c r="B83" s="163">
        <v>205</v>
      </c>
      <c r="C83" s="163">
        <v>176339.1244678615</v>
      </c>
      <c r="D83" s="167">
        <v>86.01908510627389</v>
      </c>
      <c r="E83" s="163">
        <v>118</v>
      </c>
      <c r="F83" s="163">
        <v>158975.11086064932</v>
      </c>
      <c r="G83" s="167">
        <v>134.72467022088927</v>
      </c>
      <c r="H83" s="163">
        <v>323</v>
      </c>
      <c r="I83" s="133">
        <v>335314.2353285108</v>
      </c>
    </row>
    <row r="84" spans="1:9" ht="12.75">
      <c r="A84" s="9"/>
      <c r="B84" s="153"/>
      <c r="C84" s="153"/>
      <c r="D84" s="166"/>
      <c r="E84" s="153"/>
      <c r="F84" s="153"/>
      <c r="G84" s="166"/>
      <c r="H84" s="153"/>
      <c r="I84" s="154"/>
    </row>
    <row r="85" spans="1:9" ht="13.5" thickBot="1">
      <c r="A85" s="13" t="s">
        <v>73</v>
      </c>
      <c r="B85" s="149">
        <v>56856.445499999994</v>
      </c>
      <c r="C85" s="149">
        <v>9500200.328671433</v>
      </c>
      <c r="D85" s="168">
        <v>16.709099988797988</v>
      </c>
      <c r="E85" s="149">
        <v>37457.43328</v>
      </c>
      <c r="F85" s="149">
        <v>16623839.735279229</v>
      </c>
      <c r="G85" s="168">
        <v>44.38061628786335</v>
      </c>
      <c r="H85" s="149">
        <v>94313.87878</v>
      </c>
      <c r="I85" s="150">
        <v>26124040.06395066</v>
      </c>
    </row>
    <row r="86" spans="1:9" ht="12.75">
      <c r="A86" s="75" t="s">
        <v>433</v>
      </c>
      <c r="H86" s="69"/>
      <c r="I86" s="69"/>
    </row>
    <row r="87" ht="12.75">
      <c r="A87" s="16" t="s">
        <v>434</v>
      </c>
    </row>
  </sheetData>
  <mergeCells count="2">
    <mergeCell ref="A1:I1"/>
    <mergeCell ref="A3:I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F17"/>
  <sheetViews>
    <sheetView zoomScale="75" zoomScaleNormal="75" workbookViewId="0" topLeftCell="A1">
      <selection activeCell="J11" sqref="J11"/>
    </sheetView>
  </sheetViews>
  <sheetFormatPr defaultColWidth="11.421875" defaultRowHeight="12.75"/>
  <cols>
    <col min="1" max="1" width="34.7109375" style="16" customWidth="1"/>
    <col min="2" max="4" width="20.7109375" style="16" customWidth="1"/>
    <col min="5" max="16384" width="11.421875" style="16" customWidth="1"/>
  </cols>
  <sheetData>
    <row r="1" spans="1:6" s="15" customFormat="1" ht="18">
      <c r="A1" s="241" t="s">
        <v>0</v>
      </c>
      <c r="B1" s="241"/>
      <c r="C1" s="241"/>
      <c r="D1" s="241"/>
      <c r="E1" s="14"/>
      <c r="F1" s="14"/>
    </row>
    <row r="3" spans="1:6" ht="15">
      <c r="A3" s="242" t="s">
        <v>414</v>
      </c>
      <c r="B3" s="243"/>
      <c r="C3" s="243"/>
      <c r="D3" s="243"/>
      <c r="E3" s="17"/>
      <c r="F3" s="17"/>
    </row>
    <row r="4" spans="1:6" ht="14.25">
      <c r="A4" s="20"/>
      <c r="B4" s="20"/>
      <c r="C4" s="20"/>
      <c r="D4" s="20"/>
      <c r="E4" s="17"/>
      <c r="F4" s="17"/>
    </row>
    <row r="5" spans="1:4" ht="12.75">
      <c r="A5" s="199"/>
      <c r="B5" s="226"/>
      <c r="C5" s="2" t="s">
        <v>97</v>
      </c>
      <c r="D5" s="2" t="s">
        <v>252</v>
      </c>
    </row>
    <row r="6" spans="1:4" ht="13.5" thickBot="1">
      <c r="A6" s="61" t="s">
        <v>253</v>
      </c>
      <c r="B6" s="76" t="s">
        <v>254</v>
      </c>
      <c r="C6" s="76" t="s">
        <v>255</v>
      </c>
      <c r="D6" s="76" t="s">
        <v>255</v>
      </c>
    </row>
    <row r="7" spans="1:4" ht="12.75">
      <c r="A7" s="7" t="s">
        <v>256</v>
      </c>
      <c r="B7" s="79">
        <v>12</v>
      </c>
      <c r="C7" s="80">
        <v>309616</v>
      </c>
      <c r="D7" s="80">
        <f aca="true" t="shared" si="0" ref="D7:D12">C7/B7</f>
        <v>25801.333333333332</v>
      </c>
    </row>
    <row r="8" spans="1:4" ht="12.75">
      <c r="A8" s="9" t="s">
        <v>257</v>
      </c>
      <c r="B8" s="81">
        <v>108</v>
      </c>
      <c r="C8" s="82">
        <v>2439336</v>
      </c>
      <c r="D8" s="82">
        <f t="shared" si="0"/>
        <v>22586.444444444445</v>
      </c>
    </row>
    <row r="9" spans="1:4" ht="12.75">
      <c r="A9" s="9" t="s">
        <v>258</v>
      </c>
      <c r="B9" s="81">
        <v>175</v>
      </c>
      <c r="C9" s="82">
        <v>95152</v>
      </c>
      <c r="D9" s="82">
        <f t="shared" si="0"/>
        <v>543.7257142857143</v>
      </c>
    </row>
    <row r="10" spans="1:4" ht="12.75">
      <c r="A10" s="9" t="s">
        <v>259</v>
      </c>
      <c r="B10" s="81">
        <v>102</v>
      </c>
      <c r="C10" s="82">
        <v>49530</v>
      </c>
      <c r="D10" s="82">
        <f t="shared" si="0"/>
        <v>485.5882352941176</v>
      </c>
    </row>
    <row r="11" spans="1:4" ht="12.75">
      <c r="A11" s="9" t="s">
        <v>260</v>
      </c>
      <c r="B11" s="81">
        <v>34</v>
      </c>
      <c r="C11" s="82">
        <v>49057</v>
      </c>
      <c r="D11" s="82">
        <f t="shared" si="0"/>
        <v>1442.8529411764705</v>
      </c>
    </row>
    <row r="12" spans="1:4" ht="12.75">
      <c r="A12" s="9" t="s">
        <v>261</v>
      </c>
      <c r="B12" s="81">
        <v>188</v>
      </c>
      <c r="C12" s="82">
        <v>382970</v>
      </c>
      <c r="D12" s="82">
        <f t="shared" si="0"/>
        <v>2037.0744680851064</v>
      </c>
    </row>
    <row r="13" spans="1:4" ht="12.75">
      <c r="A13" s="9"/>
      <c r="B13" s="81"/>
      <c r="C13" s="82"/>
      <c r="D13" s="82"/>
    </row>
    <row r="14" spans="1:4" ht="13.5" thickBot="1">
      <c r="A14" s="83" t="s">
        <v>262</v>
      </c>
      <c r="B14" s="84">
        <f>SUM(B7:B12)</f>
        <v>619</v>
      </c>
      <c r="C14" s="85">
        <f>SUM(C7:C12)</f>
        <v>3325661</v>
      </c>
      <c r="D14" s="85">
        <f>SUM(D7:D12)</f>
        <v>52897.01913661919</v>
      </c>
    </row>
    <row r="15" spans="1:5" ht="12.75">
      <c r="A15" s="9" t="s">
        <v>263</v>
      </c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/>
      <c r="C17" s="9"/>
      <c r="D17" s="9"/>
      <c r="E17" s="9"/>
    </row>
  </sheetData>
  <mergeCells count="2">
    <mergeCell ref="A1:D1"/>
    <mergeCell ref="A3:D3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F23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33.7109375" style="36" customWidth="1"/>
    <col min="2" max="2" width="24.7109375" style="36" customWidth="1"/>
    <col min="3" max="4" width="11.7109375" style="36" customWidth="1"/>
    <col min="5" max="5" width="12.7109375" style="36" customWidth="1"/>
    <col min="6" max="16384" width="11.421875" style="36" customWidth="1"/>
  </cols>
  <sheetData>
    <row r="1" spans="1:5" s="15" customFormat="1" ht="18">
      <c r="A1" s="241" t="s">
        <v>0</v>
      </c>
      <c r="B1" s="241"/>
      <c r="C1" s="241"/>
      <c r="D1" s="241"/>
      <c r="E1" s="241"/>
    </row>
    <row r="2" spans="1:5" ht="12.75">
      <c r="A2" s="16"/>
      <c r="B2" s="16"/>
      <c r="C2" s="16"/>
      <c r="D2" s="16"/>
      <c r="E2" s="16"/>
    </row>
    <row r="3" spans="1:6" ht="15">
      <c r="A3" s="242" t="s">
        <v>403</v>
      </c>
      <c r="B3" s="243"/>
      <c r="C3" s="243"/>
      <c r="D3" s="243"/>
      <c r="E3" s="243"/>
      <c r="F3" s="17"/>
    </row>
    <row r="4" spans="1:6" ht="14.25">
      <c r="A4" s="17"/>
      <c r="B4" s="17"/>
      <c r="C4" s="17"/>
      <c r="D4" s="17"/>
      <c r="E4" s="17"/>
      <c r="F4" s="17"/>
    </row>
    <row r="5" spans="1:5" ht="12.75">
      <c r="A5" s="199"/>
      <c r="B5" s="226"/>
      <c r="C5" s="2" t="s">
        <v>97</v>
      </c>
      <c r="D5" s="2" t="s">
        <v>264</v>
      </c>
      <c r="E5" s="2" t="s">
        <v>265</v>
      </c>
    </row>
    <row r="6" spans="1:5" ht="13.5" thickBot="1">
      <c r="A6" s="61" t="s">
        <v>253</v>
      </c>
      <c r="B6" s="76" t="s">
        <v>266</v>
      </c>
      <c r="C6" s="76" t="s">
        <v>255</v>
      </c>
      <c r="D6" s="76" t="s">
        <v>267</v>
      </c>
      <c r="E6" s="76" t="s">
        <v>268</v>
      </c>
    </row>
    <row r="7" spans="1:5" ht="12.75">
      <c r="A7" s="7" t="s">
        <v>269</v>
      </c>
      <c r="B7" s="86" t="s">
        <v>270</v>
      </c>
      <c r="C7" s="23">
        <v>14119</v>
      </c>
      <c r="D7" s="87">
        <v>20383</v>
      </c>
      <c r="E7" s="88" t="s">
        <v>271</v>
      </c>
    </row>
    <row r="8" spans="1:5" ht="12.75">
      <c r="A8" s="9" t="s">
        <v>272</v>
      </c>
      <c r="B8" s="5" t="s">
        <v>273</v>
      </c>
      <c r="C8" s="24">
        <v>10021</v>
      </c>
      <c r="D8" s="89">
        <v>33357</v>
      </c>
      <c r="E8" s="4" t="s">
        <v>274</v>
      </c>
    </row>
    <row r="9" spans="1:5" ht="12.75">
      <c r="A9" s="9" t="s">
        <v>275</v>
      </c>
      <c r="B9" s="5" t="s">
        <v>276</v>
      </c>
      <c r="C9" s="24">
        <v>39000</v>
      </c>
      <c r="D9" s="89">
        <v>35023</v>
      </c>
      <c r="E9" s="4" t="s">
        <v>277</v>
      </c>
    </row>
    <row r="10" spans="1:5" ht="12.75">
      <c r="A10" s="9" t="s">
        <v>278</v>
      </c>
      <c r="B10" s="5" t="s">
        <v>279</v>
      </c>
      <c r="C10" s="24">
        <v>4690</v>
      </c>
      <c r="D10" s="89">
        <v>20003</v>
      </c>
      <c r="E10" s="4" t="s">
        <v>280</v>
      </c>
    </row>
    <row r="11" spans="1:5" ht="12.75">
      <c r="A11" s="9" t="s">
        <v>281</v>
      </c>
      <c r="B11" s="5" t="s">
        <v>282</v>
      </c>
      <c r="C11" s="24">
        <v>50720</v>
      </c>
      <c r="D11" s="89">
        <v>25429</v>
      </c>
      <c r="E11" s="4" t="s">
        <v>283</v>
      </c>
    </row>
    <row r="12" spans="1:5" ht="12.75">
      <c r="A12" s="9" t="s">
        <v>284</v>
      </c>
      <c r="B12" s="5" t="s">
        <v>279</v>
      </c>
      <c r="C12" s="24">
        <v>3984</v>
      </c>
      <c r="D12" s="89">
        <v>29670</v>
      </c>
      <c r="E12" s="4" t="s">
        <v>285</v>
      </c>
    </row>
    <row r="13" spans="1:5" ht="12.75">
      <c r="A13" s="9" t="s">
        <v>400</v>
      </c>
      <c r="B13" s="5" t="s">
        <v>401</v>
      </c>
      <c r="C13" s="24">
        <f>2568+433+2171+470+2309+248+43.8</f>
        <v>8242.8</v>
      </c>
      <c r="D13" s="89">
        <v>37439</v>
      </c>
      <c r="E13" s="4" t="s">
        <v>402</v>
      </c>
    </row>
    <row r="14" spans="1:5" ht="12.75">
      <c r="A14" s="9" t="s">
        <v>286</v>
      </c>
      <c r="B14" s="5" t="s">
        <v>287</v>
      </c>
      <c r="C14" s="24">
        <v>15608</v>
      </c>
      <c r="D14" s="89">
        <v>43328</v>
      </c>
      <c r="E14" s="4" t="s">
        <v>288</v>
      </c>
    </row>
    <row r="15" spans="1:5" ht="12.75">
      <c r="A15" s="9" t="s">
        <v>289</v>
      </c>
      <c r="B15" s="5" t="s">
        <v>290</v>
      </c>
      <c r="C15" s="24">
        <v>64660</v>
      </c>
      <c r="D15" s="89">
        <v>43303</v>
      </c>
      <c r="E15" s="4" t="s">
        <v>291</v>
      </c>
    </row>
    <row r="16" spans="1:5" ht="12.75">
      <c r="A16" s="9" t="s">
        <v>292</v>
      </c>
      <c r="B16" s="5" t="s">
        <v>293</v>
      </c>
      <c r="C16" s="24">
        <v>86208</v>
      </c>
      <c r="D16" s="89">
        <v>36171</v>
      </c>
      <c r="E16" s="4" t="s">
        <v>294</v>
      </c>
    </row>
    <row r="17" spans="1:5" ht="12.75">
      <c r="A17" s="9" t="s">
        <v>295</v>
      </c>
      <c r="B17" s="5" t="s">
        <v>276</v>
      </c>
      <c r="C17" s="24">
        <v>1928</v>
      </c>
      <c r="D17" s="89">
        <v>26843</v>
      </c>
      <c r="E17" s="4" t="s">
        <v>296</v>
      </c>
    </row>
    <row r="18" spans="1:5" ht="12.75">
      <c r="A18" s="9" t="s">
        <v>297</v>
      </c>
      <c r="B18" s="5" t="s">
        <v>279</v>
      </c>
      <c r="C18" s="24">
        <v>13571</v>
      </c>
      <c r="D18" s="89">
        <v>19746</v>
      </c>
      <c r="E18" s="4" t="s">
        <v>298</v>
      </c>
    </row>
    <row r="19" spans="1:5" ht="12.75">
      <c r="A19" s="9" t="s">
        <v>299</v>
      </c>
      <c r="B19" s="5" t="s">
        <v>300</v>
      </c>
      <c r="C19" s="24">
        <v>5107</v>
      </c>
      <c r="D19" s="89">
        <v>27250</v>
      </c>
      <c r="E19" s="4" t="s">
        <v>301</v>
      </c>
    </row>
    <row r="20" spans="1:5" ht="12.75">
      <c r="A20" s="9"/>
      <c r="B20" s="5"/>
      <c r="C20" s="24"/>
      <c r="D20" s="6"/>
      <c r="E20" s="5"/>
    </row>
    <row r="21" spans="1:5" ht="13.5" thickBot="1">
      <c r="A21" s="13" t="s">
        <v>302</v>
      </c>
      <c r="B21" s="90"/>
      <c r="C21" s="25">
        <f>SUM(C7:C19)</f>
        <v>317858.8</v>
      </c>
      <c r="D21" s="91"/>
      <c r="E21" s="90"/>
    </row>
    <row r="22" spans="1:5" ht="12.75">
      <c r="A22" s="9" t="s">
        <v>303</v>
      </c>
      <c r="B22" s="9"/>
      <c r="C22" s="9"/>
      <c r="D22" s="9"/>
      <c r="E22" s="9"/>
    </row>
    <row r="23" ht="12.75">
      <c r="A23" s="9" t="s">
        <v>263</v>
      </c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I28"/>
  <sheetViews>
    <sheetView zoomScale="75" zoomScaleNormal="75" workbookViewId="0" topLeftCell="A1">
      <selection activeCell="K11" sqref="K11"/>
    </sheetView>
  </sheetViews>
  <sheetFormatPr defaultColWidth="11.421875" defaultRowHeight="12.75"/>
  <cols>
    <col min="1" max="1" width="15.421875" style="16" customWidth="1"/>
    <col min="2" max="8" width="15.8515625" style="16" customWidth="1"/>
    <col min="9" max="10" width="11.421875" style="16" customWidth="1"/>
    <col min="11" max="11" width="16.140625" style="16" customWidth="1"/>
    <col min="12" max="22" width="10.28125" style="16" customWidth="1"/>
    <col min="23" max="16384" width="11.421875" style="16" customWidth="1"/>
  </cols>
  <sheetData>
    <row r="1" spans="1:8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</row>
    <row r="3" spans="1:8" ht="15">
      <c r="A3" s="262" t="s">
        <v>404</v>
      </c>
      <c r="B3" s="263"/>
      <c r="C3" s="263"/>
      <c r="D3" s="263"/>
      <c r="E3" s="263"/>
      <c r="F3" s="263"/>
      <c r="G3" s="264"/>
      <c r="H3" s="264"/>
    </row>
    <row r="4" spans="1:8" ht="15">
      <c r="A4" s="265"/>
      <c r="B4" s="265"/>
      <c r="C4" s="265"/>
      <c r="D4" s="265"/>
      <c r="E4" s="265"/>
      <c r="F4" s="265"/>
      <c r="G4" s="257"/>
      <c r="H4" s="257"/>
    </row>
    <row r="5" spans="1:8" ht="12.75">
      <c r="A5" s="9"/>
      <c r="B5" s="4" t="s">
        <v>254</v>
      </c>
      <c r="C5" s="254" t="s">
        <v>304</v>
      </c>
      <c r="D5" s="261"/>
      <c r="E5" s="255"/>
      <c r="F5" s="244" t="s">
        <v>447</v>
      </c>
      <c r="G5" s="245"/>
      <c r="H5" s="245"/>
    </row>
    <row r="6" spans="1:8" ht="12.75">
      <c r="A6" s="22" t="s">
        <v>180</v>
      </c>
      <c r="B6" s="4" t="s">
        <v>305</v>
      </c>
      <c r="C6" s="252" t="s">
        <v>255</v>
      </c>
      <c r="D6" s="260"/>
      <c r="E6" s="253"/>
      <c r="F6" s="4" t="s">
        <v>306</v>
      </c>
      <c r="G6" s="4" t="s">
        <v>307</v>
      </c>
      <c r="H6" s="4"/>
    </row>
    <row r="7" spans="1:8" ht="13.5" thickBot="1">
      <c r="A7" s="9"/>
      <c r="B7" s="4" t="s">
        <v>308</v>
      </c>
      <c r="C7" s="4" t="s">
        <v>309</v>
      </c>
      <c r="D7" s="4" t="s">
        <v>310</v>
      </c>
      <c r="E7" s="4" t="s">
        <v>79</v>
      </c>
      <c r="F7" s="4" t="s">
        <v>311</v>
      </c>
      <c r="G7" s="4" t="s">
        <v>312</v>
      </c>
      <c r="H7" s="4" t="s">
        <v>79</v>
      </c>
    </row>
    <row r="8" spans="1:8" ht="12.75">
      <c r="A8" s="92">
        <v>1985</v>
      </c>
      <c r="B8" s="93">
        <v>12284</v>
      </c>
      <c r="C8" s="93">
        <v>178106</v>
      </c>
      <c r="D8" s="93">
        <v>308221</v>
      </c>
      <c r="E8" s="93">
        <v>486327</v>
      </c>
      <c r="F8" s="216">
        <v>110.53</v>
      </c>
      <c r="G8" s="216">
        <v>313.38</v>
      </c>
      <c r="H8" s="216">
        <v>423.91</v>
      </c>
    </row>
    <row r="9" spans="1:8" ht="12.75">
      <c r="A9" s="94">
        <v>1986</v>
      </c>
      <c r="B9" s="95">
        <v>7574</v>
      </c>
      <c r="C9" s="95">
        <v>120989</v>
      </c>
      <c r="D9" s="95">
        <v>156524</v>
      </c>
      <c r="E9" s="95">
        <v>277513</v>
      </c>
      <c r="F9" s="217">
        <v>86.6</v>
      </c>
      <c r="G9" s="217">
        <v>253.07</v>
      </c>
      <c r="H9" s="217">
        <v>339.67</v>
      </c>
    </row>
    <row r="10" spans="1:8" ht="12.75">
      <c r="A10" s="94">
        <v>1987</v>
      </c>
      <c r="B10" s="95">
        <v>8679</v>
      </c>
      <c r="C10" s="95">
        <v>48893</v>
      </c>
      <c r="D10" s="95">
        <v>96900</v>
      </c>
      <c r="E10" s="95">
        <v>145793</v>
      </c>
      <c r="F10" s="217">
        <v>35.79</v>
      </c>
      <c r="G10" s="217">
        <v>190.54</v>
      </c>
      <c r="H10" s="217">
        <v>226.33</v>
      </c>
    </row>
    <row r="11" spans="1:8" ht="12.75">
      <c r="A11" s="94">
        <v>1988</v>
      </c>
      <c r="B11" s="95">
        <v>9595</v>
      </c>
      <c r="C11" s="95">
        <v>36265</v>
      </c>
      <c r="D11" s="95">
        <v>93724</v>
      </c>
      <c r="E11" s="95">
        <v>129989</v>
      </c>
      <c r="F11" s="217">
        <v>40.47</v>
      </c>
      <c r="G11" s="217">
        <v>191.83</v>
      </c>
      <c r="H11" s="217">
        <v>232.3</v>
      </c>
    </row>
    <row r="12" spans="1:8" ht="12.75">
      <c r="A12" s="94">
        <v>1989</v>
      </c>
      <c r="B12" s="95">
        <v>20384</v>
      </c>
      <c r="C12" s="95">
        <v>173765</v>
      </c>
      <c r="D12" s="95">
        <v>236416</v>
      </c>
      <c r="E12" s="95">
        <v>410181</v>
      </c>
      <c r="F12" s="217">
        <v>214.94</v>
      </c>
      <c r="G12" s="217">
        <v>352.79</v>
      </c>
      <c r="H12" s="217">
        <v>567.73</v>
      </c>
    </row>
    <row r="13" spans="1:8" ht="12.75">
      <c r="A13" s="94">
        <v>1990</v>
      </c>
      <c r="B13" s="95">
        <v>12474</v>
      </c>
      <c r="C13" s="95">
        <v>73305</v>
      </c>
      <c r="D13" s="95">
        <v>130738</v>
      </c>
      <c r="E13" s="95">
        <v>204043</v>
      </c>
      <c r="F13" s="217">
        <v>82.29</v>
      </c>
      <c r="G13" s="217">
        <v>314.13</v>
      </c>
      <c r="H13" s="217">
        <v>396.42</v>
      </c>
    </row>
    <row r="14" spans="1:8" ht="12.75">
      <c r="A14" s="94">
        <v>1991</v>
      </c>
      <c r="B14" s="95">
        <v>13011</v>
      </c>
      <c r="C14" s="95">
        <v>109881</v>
      </c>
      <c r="D14" s="95">
        <v>134826</v>
      </c>
      <c r="E14" s="95">
        <v>224707</v>
      </c>
      <c r="F14" s="217">
        <v>168.48</v>
      </c>
      <c r="G14" s="217">
        <v>377.24</v>
      </c>
      <c r="H14" s="217">
        <v>545.72</v>
      </c>
    </row>
    <row r="15" spans="1:8" ht="12.75">
      <c r="A15" s="94">
        <v>1992</v>
      </c>
      <c r="B15" s="95">
        <v>15895</v>
      </c>
      <c r="C15" s="95">
        <v>39961</v>
      </c>
      <c r="D15" s="95">
        <v>64631</v>
      </c>
      <c r="E15" s="95">
        <v>104592</v>
      </c>
      <c r="F15" s="217">
        <v>53.59</v>
      </c>
      <c r="G15" s="217">
        <v>131.46</v>
      </c>
      <c r="H15" s="217">
        <v>185.05</v>
      </c>
    </row>
    <row r="16" spans="1:8" ht="12.75">
      <c r="A16" s="94">
        <v>1993</v>
      </c>
      <c r="B16" s="95">
        <v>14240</v>
      </c>
      <c r="C16" s="95">
        <v>33313</v>
      </c>
      <c r="D16" s="95">
        <v>55858</v>
      </c>
      <c r="E16" s="95">
        <v>89172</v>
      </c>
      <c r="F16" s="217">
        <v>48.54</v>
      </c>
      <c r="G16" s="217">
        <v>119.07</v>
      </c>
      <c r="H16" s="217">
        <v>167.61</v>
      </c>
    </row>
    <row r="17" spans="1:8" ht="12.75">
      <c r="A17" s="94">
        <v>1994</v>
      </c>
      <c r="B17" s="95">
        <v>19263</v>
      </c>
      <c r="C17" s="95">
        <v>250433</v>
      </c>
      <c r="D17" s="95">
        <v>187202</v>
      </c>
      <c r="E17" s="95">
        <v>437635</v>
      </c>
      <c r="F17" s="217">
        <v>438.89</v>
      </c>
      <c r="G17" s="217">
        <v>886.56</v>
      </c>
      <c r="H17" s="217">
        <v>1325.45</v>
      </c>
    </row>
    <row r="18" spans="1:8" ht="12.75">
      <c r="A18" s="94">
        <v>1995</v>
      </c>
      <c r="B18" s="95">
        <v>25827</v>
      </c>
      <c r="C18" s="95">
        <v>42389</v>
      </c>
      <c r="D18" s="95">
        <v>101095</v>
      </c>
      <c r="E18" s="95">
        <v>143484</v>
      </c>
      <c r="F18" s="217">
        <v>108.65</v>
      </c>
      <c r="G18" s="217">
        <v>150.06</v>
      </c>
      <c r="H18" s="217">
        <v>258.71</v>
      </c>
    </row>
    <row r="19" spans="1:9" ht="12.75">
      <c r="A19" s="94">
        <v>1996</v>
      </c>
      <c r="B19" s="95">
        <v>16772</v>
      </c>
      <c r="C19" s="95">
        <v>10538</v>
      </c>
      <c r="D19" s="95">
        <v>49287</v>
      </c>
      <c r="E19" s="95">
        <v>59825</v>
      </c>
      <c r="F19" s="217">
        <v>29.78</v>
      </c>
      <c r="G19" s="217">
        <v>24.42</v>
      </c>
      <c r="H19" s="217">
        <v>54.2</v>
      </c>
      <c r="I19" s="9"/>
    </row>
    <row r="20" spans="1:9" ht="12.75">
      <c r="A20" s="67">
        <v>1997</v>
      </c>
      <c r="B20" s="96">
        <v>22319</v>
      </c>
      <c r="C20" s="96">
        <v>21326</v>
      </c>
      <c r="D20" s="96">
        <v>77177</v>
      </c>
      <c r="E20" s="96">
        <v>98503</v>
      </c>
      <c r="F20" s="218">
        <v>72.23</v>
      </c>
      <c r="G20" s="218">
        <v>44.48</v>
      </c>
      <c r="H20" s="217">
        <v>116.71</v>
      </c>
      <c r="I20" s="9"/>
    </row>
    <row r="21" spans="1:9" ht="12.75">
      <c r="A21" s="67">
        <v>1998</v>
      </c>
      <c r="B21" s="98">
        <v>22338</v>
      </c>
      <c r="C21" s="98">
        <v>42659</v>
      </c>
      <c r="D21" s="98">
        <v>90244</v>
      </c>
      <c r="E21" s="98">
        <v>132903</v>
      </c>
      <c r="F21" s="219">
        <v>52.46</v>
      </c>
      <c r="G21" s="219">
        <v>65.17</v>
      </c>
      <c r="H21" s="217">
        <v>117.63</v>
      </c>
      <c r="I21" s="9"/>
    </row>
    <row r="22" spans="1:9" ht="12.75">
      <c r="A22" s="67">
        <v>1999</v>
      </c>
      <c r="B22" s="98">
        <v>18237</v>
      </c>
      <c r="C22" s="98">
        <v>24034</v>
      </c>
      <c r="D22" s="98">
        <v>58183</v>
      </c>
      <c r="E22" s="98">
        <v>82216</v>
      </c>
      <c r="F22" s="219">
        <v>58.98</v>
      </c>
      <c r="G22" s="219">
        <v>43.25</v>
      </c>
      <c r="H22" s="217">
        <v>102.23</v>
      </c>
      <c r="I22" s="9"/>
    </row>
    <row r="23" spans="1:9" ht="12.75">
      <c r="A23" s="67">
        <v>2000</v>
      </c>
      <c r="B23" s="98">
        <v>24117</v>
      </c>
      <c r="C23" s="98">
        <v>45358</v>
      </c>
      <c r="D23" s="98">
        <v>141668</v>
      </c>
      <c r="E23" s="98">
        <v>187026</v>
      </c>
      <c r="F23" s="219">
        <v>148.36</v>
      </c>
      <c r="G23" s="219">
        <v>232.59</v>
      </c>
      <c r="H23" s="217">
        <v>380.95</v>
      </c>
      <c r="I23" s="9"/>
    </row>
    <row r="24" spans="1:9" ht="12.75">
      <c r="A24" s="67">
        <v>2001</v>
      </c>
      <c r="B24" s="98">
        <v>19547</v>
      </c>
      <c r="C24" s="98">
        <v>19363.35</v>
      </c>
      <c r="D24" s="98">
        <v>73934.56</v>
      </c>
      <c r="E24" s="98">
        <v>93297.91</v>
      </c>
      <c r="F24" s="219">
        <v>73.39</v>
      </c>
      <c r="G24" s="219">
        <v>92.92</v>
      </c>
      <c r="H24" s="217">
        <v>166.31</v>
      </c>
      <c r="I24" s="9"/>
    </row>
    <row r="25" spans="1:9" ht="13.5" thickBot="1">
      <c r="A25" s="68">
        <v>2002</v>
      </c>
      <c r="B25" s="99">
        <v>19929</v>
      </c>
      <c r="C25" s="99">
        <v>25197</v>
      </c>
      <c r="D25" s="99">
        <v>82274</v>
      </c>
      <c r="E25" s="99">
        <v>107471</v>
      </c>
      <c r="F25" s="220">
        <v>99.31</v>
      </c>
      <c r="G25" s="220">
        <v>121.18</v>
      </c>
      <c r="H25" s="221">
        <v>220.49</v>
      </c>
      <c r="I25" s="9"/>
    </row>
    <row r="26" spans="1:9" ht="12.75">
      <c r="A26" s="64" t="s">
        <v>448</v>
      </c>
      <c r="B26" s="9"/>
      <c r="C26" s="9"/>
      <c r="D26" s="9"/>
      <c r="E26" s="9"/>
      <c r="F26" s="9"/>
      <c r="G26" s="9"/>
      <c r="H26" s="9"/>
      <c r="I26" s="9"/>
    </row>
    <row r="28" ht="12.75">
      <c r="E28" s="47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1:L22"/>
  <sheetViews>
    <sheetView zoomScale="75" zoomScaleNormal="75" workbookViewId="0" topLeftCell="A1">
      <selection activeCell="N11" sqref="N11"/>
    </sheetView>
  </sheetViews>
  <sheetFormatPr defaultColWidth="11.421875" defaultRowHeight="12.75"/>
  <cols>
    <col min="1" max="1" width="22.7109375" style="16" customWidth="1"/>
    <col min="2" max="3" width="10.140625" style="16" customWidth="1"/>
    <col min="4" max="4" width="11.7109375" style="16" customWidth="1"/>
    <col min="5" max="5" width="10.140625" style="16" customWidth="1"/>
    <col min="6" max="9" width="11.7109375" style="16" customWidth="1"/>
    <col min="10" max="22" width="10.140625" style="16" customWidth="1"/>
    <col min="23" max="16384" width="11.421875" style="16" customWidth="1"/>
  </cols>
  <sheetData>
    <row r="1" spans="1:12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2" ht="15">
      <c r="A3" s="242" t="s">
        <v>419</v>
      </c>
      <c r="B3" s="243"/>
      <c r="C3" s="243"/>
      <c r="D3" s="243"/>
      <c r="E3" s="243"/>
      <c r="F3" s="243"/>
      <c r="G3" s="247"/>
      <c r="H3" s="247"/>
      <c r="I3" s="247"/>
      <c r="J3" s="247"/>
      <c r="K3" s="247"/>
      <c r="L3" s="247"/>
    </row>
    <row r="4" spans="1:12" ht="14.25">
      <c r="A4" s="20"/>
      <c r="B4" s="20"/>
      <c r="C4" s="20"/>
      <c r="D4" s="20"/>
      <c r="E4" s="20"/>
      <c r="F4" s="20"/>
      <c r="G4" s="9"/>
      <c r="H4" s="9"/>
      <c r="I4" s="9"/>
      <c r="J4" s="9"/>
      <c r="K4" s="9"/>
      <c r="L4" s="9"/>
    </row>
    <row r="5" spans="1:12" ht="12.75">
      <c r="A5" s="227"/>
      <c r="B5" s="266" t="s">
        <v>313</v>
      </c>
      <c r="C5" s="267"/>
      <c r="D5" s="266" t="s">
        <v>314</v>
      </c>
      <c r="E5" s="267"/>
      <c r="F5" s="244" t="s">
        <v>315</v>
      </c>
      <c r="G5" s="245"/>
      <c r="H5" s="245"/>
      <c r="I5" s="245"/>
      <c r="J5" s="246"/>
      <c r="K5" s="266" t="s">
        <v>316</v>
      </c>
      <c r="L5" s="236"/>
    </row>
    <row r="6" spans="1:12" ht="12.75">
      <c r="A6" s="22" t="s">
        <v>317</v>
      </c>
      <c r="B6" s="268"/>
      <c r="C6" s="233"/>
      <c r="D6" s="234"/>
      <c r="E6" s="235"/>
      <c r="F6" s="4" t="s">
        <v>318</v>
      </c>
      <c r="G6" s="4" t="s">
        <v>319</v>
      </c>
      <c r="H6" s="4" t="s">
        <v>320</v>
      </c>
      <c r="I6" s="266" t="s">
        <v>79</v>
      </c>
      <c r="J6" s="267"/>
      <c r="K6" s="268"/>
      <c r="L6" s="237"/>
    </row>
    <row r="7" spans="1:12" ht="12.75">
      <c r="A7" s="9"/>
      <c r="B7" s="238" t="s">
        <v>321</v>
      </c>
      <c r="C7" s="238" t="s">
        <v>322</v>
      </c>
      <c r="D7" s="240" t="s">
        <v>323</v>
      </c>
      <c r="E7" s="269"/>
      <c r="F7" s="21" t="s">
        <v>324</v>
      </c>
      <c r="G7" s="21" t="s">
        <v>325</v>
      </c>
      <c r="H7" s="21" t="s">
        <v>326</v>
      </c>
      <c r="I7" s="268"/>
      <c r="J7" s="233"/>
      <c r="K7" s="238" t="s">
        <v>321</v>
      </c>
      <c r="L7" s="266" t="s">
        <v>322</v>
      </c>
    </row>
    <row r="8" spans="1:12" ht="13.5" thickBot="1">
      <c r="A8" s="83"/>
      <c r="B8" s="239"/>
      <c r="C8" s="239"/>
      <c r="D8" s="76" t="s">
        <v>255</v>
      </c>
      <c r="E8" s="76" t="s">
        <v>322</v>
      </c>
      <c r="F8" s="76" t="s">
        <v>255</v>
      </c>
      <c r="G8" s="76" t="s">
        <v>255</v>
      </c>
      <c r="H8" s="76" t="s">
        <v>255</v>
      </c>
      <c r="I8" s="76" t="s">
        <v>255</v>
      </c>
      <c r="J8" s="76" t="s">
        <v>322</v>
      </c>
      <c r="K8" s="239"/>
      <c r="L8" s="270"/>
    </row>
    <row r="9" spans="1:12" ht="12.75">
      <c r="A9" s="169" t="s">
        <v>327</v>
      </c>
      <c r="B9" s="8">
        <v>12110</v>
      </c>
      <c r="C9" s="100">
        <f aca="true" t="shared" si="0" ref="C9:C16">B9*100/$B$18</f>
        <v>60.765718299964874</v>
      </c>
      <c r="D9" s="8">
        <v>702.11</v>
      </c>
      <c r="E9" s="100">
        <f aca="true" t="shared" si="1" ref="E9:E16">D9*100/$D$18</f>
        <v>2.786492470703749</v>
      </c>
      <c r="F9" s="8">
        <v>18.61</v>
      </c>
      <c r="G9" s="8">
        <v>1546.51</v>
      </c>
      <c r="H9" s="8">
        <f>317.61+30.93</f>
        <v>348.54</v>
      </c>
      <c r="I9" s="8">
        <f aca="true" t="shared" si="2" ref="I9:I16">SUM(F9:H9)</f>
        <v>1913.6599999999999</v>
      </c>
      <c r="J9" s="100">
        <f aca="true" t="shared" si="3" ref="J9:J16">I9*100/$I$18</f>
        <v>2.3259480074059478</v>
      </c>
      <c r="K9" s="8">
        <f aca="true" t="shared" si="4" ref="K9:K16">I9+D9</f>
        <v>2615.77</v>
      </c>
      <c r="L9" s="100">
        <f aca="true" t="shared" si="5" ref="L9:L16">K9*100/$K$18</f>
        <v>2.4339237668244884</v>
      </c>
    </row>
    <row r="10" spans="1:12" ht="12.75">
      <c r="A10" s="170" t="s">
        <v>328</v>
      </c>
      <c r="B10" s="10">
        <v>3777</v>
      </c>
      <c r="C10" s="101">
        <f t="shared" si="0"/>
        <v>18.952280596116214</v>
      </c>
      <c r="D10" s="10">
        <v>1314.65</v>
      </c>
      <c r="E10" s="101">
        <f t="shared" si="1"/>
        <v>5.217504844840102</v>
      </c>
      <c r="F10" s="10">
        <v>59.97</v>
      </c>
      <c r="G10" s="10">
        <v>3453.58</v>
      </c>
      <c r="H10" s="10">
        <f>898.32+58.42</f>
        <v>956.74</v>
      </c>
      <c r="I10" s="10">
        <f t="shared" si="2"/>
        <v>4470.29</v>
      </c>
      <c r="J10" s="101">
        <f t="shared" si="3"/>
        <v>5.4333905281119605</v>
      </c>
      <c r="K10" s="10">
        <f t="shared" si="4"/>
        <v>5784.9400000000005</v>
      </c>
      <c r="L10" s="101">
        <f t="shared" si="5"/>
        <v>5.3827756093439625</v>
      </c>
    </row>
    <row r="11" spans="1:12" ht="12.75">
      <c r="A11" s="170" t="s">
        <v>329</v>
      </c>
      <c r="B11" s="10">
        <v>1333</v>
      </c>
      <c r="C11" s="101">
        <f t="shared" si="0"/>
        <v>6.688745044909428</v>
      </c>
      <c r="D11" s="10">
        <v>1008.87</v>
      </c>
      <c r="E11" s="101">
        <f t="shared" si="1"/>
        <v>4.003943340671535</v>
      </c>
      <c r="F11" s="10">
        <v>46.4</v>
      </c>
      <c r="G11" s="10">
        <v>2943.46</v>
      </c>
      <c r="H11" s="10">
        <f>684.58+25.2</f>
        <v>709.7800000000001</v>
      </c>
      <c r="I11" s="10">
        <f t="shared" si="2"/>
        <v>3699.6400000000003</v>
      </c>
      <c r="J11" s="101">
        <f t="shared" si="3"/>
        <v>4.496708028656784</v>
      </c>
      <c r="K11" s="10">
        <f t="shared" si="4"/>
        <v>4708.51</v>
      </c>
      <c r="L11" s="101">
        <f t="shared" si="5"/>
        <v>4.381178159903498</v>
      </c>
    </row>
    <row r="12" spans="1:12" ht="12.75">
      <c r="A12" s="171" t="s">
        <v>330</v>
      </c>
      <c r="B12" s="10">
        <v>1995</v>
      </c>
      <c r="C12" s="101">
        <f t="shared" si="0"/>
        <v>10.010537407797681</v>
      </c>
      <c r="D12" s="10">
        <v>4472.59</v>
      </c>
      <c r="E12" s="101">
        <f t="shared" si="1"/>
        <v>17.75054957135617</v>
      </c>
      <c r="F12" s="10">
        <v>280.49</v>
      </c>
      <c r="G12" s="10">
        <v>12376.6</v>
      </c>
      <c r="H12" s="10">
        <f>3120.6+55.5</f>
        <v>3176.1</v>
      </c>
      <c r="I12" s="10">
        <f t="shared" si="2"/>
        <v>15833.19</v>
      </c>
      <c r="J12" s="101">
        <f t="shared" si="3"/>
        <v>19.244367720169613</v>
      </c>
      <c r="K12" s="10">
        <f t="shared" si="4"/>
        <v>20305.78</v>
      </c>
      <c r="L12" s="101">
        <f t="shared" si="5"/>
        <v>18.894138454798917</v>
      </c>
    </row>
    <row r="13" spans="1:12" ht="12.75">
      <c r="A13" s="171" t="s">
        <v>331</v>
      </c>
      <c r="B13" s="10">
        <v>532</v>
      </c>
      <c r="C13" s="101">
        <f t="shared" si="0"/>
        <v>2.6694766420793816</v>
      </c>
      <c r="D13" s="10">
        <v>5840.26</v>
      </c>
      <c r="E13" s="101">
        <f t="shared" si="1"/>
        <v>23.178477043415246</v>
      </c>
      <c r="F13" s="10">
        <v>487.5</v>
      </c>
      <c r="G13" s="10">
        <v>15243.53</v>
      </c>
      <c r="H13" s="10">
        <f>4007.36+135</f>
        <v>4142.360000000001</v>
      </c>
      <c r="I13" s="10">
        <f t="shared" si="2"/>
        <v>19873.39</v>
      </c>
      <c r="J13" s="101">
        <f t="shared" si="3"/>
        <v>24.155007614153657</v>
      </c>
      <c r="K13" s="10">
        <f t="shared" si="4"/>
        <v>25713.65</v>
      </c>
      <c r="L13" s="101">
        <f t="shared" si="5"/>
        <v>23.926057668222555</v>
      </c>
    </row>
    <row r="14" spans="1:12" ht="12.75">
      <c r="A14" s="171" t="s">
        <v>332</v>
      </c>
      <c r="B14" s="10">
        <v>164</v>
      </c>
      <c r="C14" s="101">
        <f t="shared" si="0"/>
        <v>0.8229213708665764</v>
      </c>
      <c r="D14" s="10">
        <v>6192.22</v>
      </c>
      <c r="E14" s="101">
        <f t="shared" si="1"/>
        <v>24.57531498902048</v>
      </c>
      <c r="F14" s="10">
        <v>1390.78</v>
      </c>
      <c r="G14" s="10">
        <v>18916.01</v>
      </c>
      <c r="H14" s="10">
        <v>4851.04</v>
      </c>
      <c r="I14" s="10">
        <f t="shared" si="2"/>
        <v>25157.829999999998</v>
      </c>
      <c r="J14" s="101">
        <f t="shared" si="3"/>
        <v>30.577952488507666</v>
      </c>
      <c r="K14" s="10">
        <f t="shared" si="4"/>
        <v>31350.05</v>
      </c>
      <c r="L14" s="101">
        <f t="shared" si="5"/>
        <v>29.170619659272816</v>
      </c>
    </row>
    <row r="15" spans="1:12" ht="12.75">
      <c r="A15" s="171" t="s">
        <v>333</v>
      </c>
      <c r="B15" s="10">
        <v>14</v>
      </c>
      <c r="C15" s="101">
        <f t="shared" si="0"/>
        <v>0.07024938531787847</v>
      </c>
      <c r="D15" s="10">
        <v>2427.35</v>
      </c>
      <c r="E15" s="101">
        <f t="shared" si="1"/>
        <v>9.63352252319828</v>
      </c>
      <c r="F15" s="102">
        <v>251.08</v>
      </c>
      <c r="G15" s="10">
        <v>5992</v>
      </c>
      <c r="H15" s="10">
        <v>1037.09</v>
      </c>
      <c r="I15" s="10">
        <f t="shared" si="2"/>
        <v>7280.17</v>
      </c>
      <c r="J15" s="101">
        <f t="shared" si="3"/>
        <v>8.848644432697846</v>
      </c>
      <c r="K15" s="10">
        <f t="shared" si="4"/>
        <v>9707.52</v>
      </c>
      <c r="L15" s="101">
        <f t="shared" si="5"/>
        <v>9.032660992718801</v>
      </c>
    </row>
    <row r="16" spans="1:12" ht="12.75">
      <c r="A16" s="171" t="s">
        <v>334</v>
      </c>
      <c r="B16" s="102">
        <v>4</v>
      </c>
      <c r="C16" s="101">
        <f t="shared" si="0"/>
        <v>0.020071252947965277</v>
      </c>
      <c r="D16" s="102">
        <v>3238.86</v>
      </c>
      <c r="E16" s="101">
        <f t="shared" si="1"/>
        <v>12.85419521679444</v>
      </c>
      <c r="F16" s="102">
        <v>0</v>
      </c>
      <c r="G16" s="102">
        <v>2338</v>
      </c>
      <c r="H16" s="102">
        <v>1708.24</v>
      </c>
      <c r="I16" s="10">
        <f t="shared" si="2"/>
        <v>4046.24</v>
      </c>
      <c r="J16" s="101">
        <f t="shared" si="3"/>
        <v>4.917981180296522</v>
      </c>
      <c r="K16" s="10">
        <f t="shared" si="4"/>
        <v>7285.1</v>
      </c>
      <c r="L16" s="101">
        <f t="shared" si="5"/>
        <v>6.778645688914959</v>
      </c>
    </row>
    <row r="17" spans="1:12" ht="12.75">
      <c r="A17" s="9"/>
      <c r="B17" s="10"/>
      <c r="C17" s="101"/>
      <c r="D17" s="10"/>
      <c r="E17" s="101"/>
      <c r="F17" s="10"/>
      <c r="G17" s="38"/>
      <c r="H17" s="39"/>
      <c r="I17" s="45"/>
      <c r="J17" s="101"/>
      <c r="K17" s="10"/>
      <c r="L17" s="101"/>
    </row>
    <row r="18" spans="1:12" ht="13.5" thickBot="1">
      <c r="A18" s="172" t="s">
        <v>405</v>
      </c>
      <c r="B18" s="42">
        <f>SUM(B9:B16)</f>
        <v>19929</v>
      </c>
      <c r="C18" s="103">
        <v>100</v>
      </c>
      <c r="D18" s="42">
        <f aca="true" t="shared" si="6" ref="D18:I18">SUM(D9:D16)</f>
        <v>25196.91</v>
      </c>
      <c r="E18" s="103">
        <f t="shared" si="6"/>
        <v>100</v>
      </c>
      <c r="F18" s="42">
        <f t="shared" si="6"/>
        <v>2534.83</v>
      </c>
      <c r="G18" s="42">
        <f t="shared" si="6"/>
        <v>62809.69</v>
      </c>
      <c r="H18" s="42">
        <f t="shared" si="6"/>
        <v>16929.890000000003</v>
      </c>
      <c r="I18" s="42">
        <f t="shared" si="6"/>
        <v>82274.41</v>
      </c>
      <c r="J18" s="103">
        <v>100</v>
      </c>
      <c r="K18" s="42">
        <f>SUM(K9:K16)</f>
        <v>107471.32</v>
      </c>
      <c r="L18" s="103">
        <v>100</v>
      </c>
    </row>
    <row r="19" spans="1:12" ht="12.75">
      <c r="A19" s="64" t="s">
        <v>406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6"/>
  <sheetViews>
    <sheetView zoomScale="75" zoomScaleNormal="75" workbookViewId="0" topLeftCell="A1">
      <selection activeCell="N11" sqref="N11"/>
    </sheetView>
  </sheetViews>
  <sheetFormatPr defaultColWidth="11.421875" defaultRowHeight="12.75"/>
  <cols>
    <col min="1" max="1" width="22.7109375" style="16" customWidth="1"/>
    <col min="2" max="3" width="10.140625" style="16" customWidth="1"/>
    <col min="4" max="4" width="11.7109375" style="16" customWidth="1"/>
    <col min="5" max="5" width="10.140625" style="16" customWidth="1"/>
    <col min="6" max="9" width="11.7109375" style="16" customWidth="1"/>
    <col min="10" max="22" width="10.140625" style="16" customWidth="1"/>
    <col min="23" max="16384" width="11.421875" style="16" customWidth="1"/>
  </cols>
  <sheetData>
    <row r="1" spans="1:12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2" ht="15">
      <c r="A3" s="242" t="s">
        <v>420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4" customFormat="1" ht="12.75">
      <c r="A5" s="230"/>
      <c r="B5" s="266" t="s">
        <v>335</v>
      </c>
      <c r="C5" s="267"/>
      <c r="D5" s="266" t="s">
        <v>314</v>
      </c>
      <c r="E5" s="267"/>
      <c r="F5" s="244" t="s">
        <v>315</v>
      </c>
      <c r="G5" s="245"/>
      <c r="H5" s="245"/>
      <c r="I5" s="245"/>
      <c r="J5" s="246"/>
      <c r="K5" s="266" t="s">
        <v>316</v>
      </c>
      <c r="L5" s="236"/>
    </row>
    <row r="6" spans="1:12" ht="12.75">
      <c r="A6" s="22" t="s">
        <v>336</v>
      </c>
      <c r="B6" s="268"/>
      <c r="C6" s="233"/>
      <c r="D6" s="234"/>
      <c r="E6" s="235"/>
      <c r="F6" s="4" t="s">
        <v>318</v>
      </c>
      <c r="G6" s="4" t="s">
        <v>319</v>
      </c>
      <c r="H6" s="4" t="s">
        <v>320</v>
      </c>
      <c r="I6" s="266" t="s">
        <v>79</v>
      </c>
      <c r="J6" s="267"/>
      <c r="K6" s="268"/>
      <c r="L6" s="237"/>
    </row>
    <row r="7" spans="1:12" ht="12.75">
      <c r="A7" s="9"/>
      <c r="B7" s="238" t="s">
        <v>321</v>
      </c>
      <c r="C7" s="238" t="s">
        <v>322</v>
      </c>
      <c r="D7" s="240" t="s">
        <v>323</v>
      </c>
      <c r="E7" s="269"/>
      <c r="F7" s="21" t="s">
        <v>324</v>
      </c>
      <c r="G7" s="21" t="s">
        <v>325</v>
      </c>
      <c r="H7" s="21" t="s">
        <v>326</v>
      </c>
      <c r="I7" s="268"/>
      <c r="J7" s="233"/>
      <c r="K7" s="238" t="s">
        <v>321</v>
      </c>
      <c r="L7" s="266" t="s">
        <v>322</v>
      </c>
    </row>
    <row r="8" spans="1:12" ht="13.5" thickBot="1">
      <c r="A8" s="83"/>
      <c r="B8" s="239"/>
      <c r="C8" s="239"/>
      <c r="D8" s="76" t="s">
        <v>255</v>
      </c>
      <c r="E8" s="76" t="s">
        <v>322</v>
      </c>
      <c r="F8" s="76" t="s">
        <v>255</v>
      </c>
      <c r="G8" s="76" t="s">
        <v>255</v>
      </c>
      <c r="H8" s="76" t="s">
        <v>255</v>
      </c>
      <c r="I8" s="76" t="s">
        <v>255</v>
      </c>
      <c r="J8" s="76" t="s">
        <v>322</v>
      </c>
      <c r="K8" s="239"/>
      <c r="L8" s="270"/>
    </row>
    <row r="9" spans="1:12" ht="12.75">
      <c r="A9" s="7" t="s">
        <v>337</v>
      </c>
      <c r="B9" s="8">
        <v>1743</v>
      </c>
      <c r="C9" s="100">
        <f>B9*100/$B$15</f>
        <v>8.536585365853659</v>
      </c>
      <c r="D9" s="8">
        <v>3976.8</v>
      </c>
      <c r="E9" s="100">
        <f>D9*100/$D$15</f>
        <v>15.782762388226269</v>
      </c>
      <c r="F9" s="8">
        <v>296.45</v>
      </c>
      <c r="G9" s="8">
        <v>12848.98</v>
      </c>
      <c r="H9" s="8">
        <f>3257.88+4.32</f>
        <v>3262.2000000000003</v>
      </c>
      <c r="I9" s="8">
        <f>SUM(F9:H9)</f>
        <v>16407.63</v>
      </c>
      <c r="J9" s="100">
        <f>I9*100/$I$15</f>
        <v>19.942390860714426</v>
      </c>
      <c r="K9" s="37">
        <f>I9+D9</f>
        <v>20384.43</v>
      </c>
      <c r="L9" s="100">
        <f>K9*100/$K$15</f>
        <v>18.967156638108904</v>
      </c>
    </row>
    <row r="10" spans="1:12" ht="12.75">
      <c r="A10" s="9" t="s">
        <v>338</v>
      </c>
      <c r="B10" s="10">
        <v>651</v>
      </c>
      <c r="C10" s="101">
        <f>B10*100/$B$15</f>
        <v>3.188363208933294</v>
      </c>
      <c r="D10" s="10">
        <v>425.17</v>
      </c>
      <c r="E10" s="101">
        <f>D10*100/$D$15</f>
        <v>1.6873760522536116</v>
      </c>
      <c r="F10" s="10">
        <v>5.55</v>
      </c>
      <c r="G10" s="10">
        <v>550.73</v>
      </c>
      <c r="H10" s="10">
        <f>374.21+59.47</f>
        <v>433.67999999999995</v>
      </c>
      <c r="I10" s="10">
        <f>SUM(F10:H10)</f>
        <v>989.9599999999999</v>
      </c>
      <c r="J10" s="101">
        <f>I10*100/$I$15</f>
        <v>1.2032310124297567</v>
      </c>
      <c r="K10" s="10">
        <f>I10+D10</f>
        <v>1415.1299999999999</v>
      </c>
      <c r="L10" s="101">
        <f>K10*100/$K$15</f>
        <v>1.3167399026260265</v>
      </c>
    </row>
    <row r="11" spans="1:12" ht="12.75">
      <c r="A11" s="9" t="s">
        <v>339</v>
      </c>
      <c r="B11" s="10">
        <v>696</v>
      </c>
      <c r="C11" s="101">
        <f>B11*100/$B$15</f>
        <v>3.4087569791360566</v>
      </c>
      <c r="D11" s="10">
        <v>4918.15</v>
      </c>
      <c r="E11" s="101">
        <f>D11*100/$D$15</f>
        <v>19.518706708824936</v>
      </c>
      <c r="F11" s="10">
        <v>70.1</v>
      </c>
      <c r="G11" s="10">
        <v>4930.76</v>
      </c>
      <c r="H11" s="10">
        <f>430.92+0</f>
        <v>430.92</v>
      </c>
      <c r="I11" s="10">
        <f>SUM(F11:H11)</f>
        <v>5431.780000000001</v>
      </c>
      <c r="J11" s="101">
        <f>I11*100/$I$15</f>
        <v>6.60196992676038</v>
      </c>
      <c r="K11" s="10">
        <f>I11+D11</f>
        <v>10349.93</v>
      </c>
      <c r="L11" s="101">
        <f>K11*100/$K$15</f>
        <v>9.630327828811621</v>
      </c>
    </row>
    <row r="12" spans="1:12" ht="12.75">
      <c r="A12" s="32" t="s">
        <v>340</v>
      </c>
      <c r="B12" s="38">
        <v>1045</v>
      </c>
      <c r="C12" s="101">
        <f>B12*100/$B$15</f>
        <v>5.1180331080419235</v>
      </c>
      <c r="D12" s="38">
        <v>1094.44</v>
      </c>
      <c r="E12" s="101">
        <f>D12*100/$D$15</f>
        <v>4.3435139982323365</v>
      </c>
      <c r="F12" s="38">
        <v>74.57</v>
      </c>
      <c r="G12" s="38">
        <v>4316.34</v>
      </c>
      <c r="H12" s="38">
        <f>591.89+51.15</f>
        <v>643.04</v>
      </c>
      <c r="I12" s="10">
        <f>SUM(F12:H12)</f>
        <v>5033.95</v>
      </c>
      <c r="J12" s="101">
        <f>I12*100/$I$15</f>
        <v>6.11843383068081</v>
      </c>
      <c r="K12" s="10">
        <f>I12+D12</f>
        <v>6128.389999999999</v>
      </c>
      <c r="L12" s="101">
        <f>K12*100/$K$15</f>
        <v>5.702299896019669</v>
      </c>
    </row>
    <row r="13" spans="1:12" ht="12.75">
      <c r="A13" s="9" t="s">
        <v>341</v>
      </c>
      <c r="B13" s="10">
        <v>16283</v>
      </c>
      <c r="C13" s="101">
        <f>B13*100/$B$15</f>
        <v>79.74826133803506</v>
      </c>
      <c r="D13" s="10">
        <v>14782.55</v>
      </c>
      <c r="E13" s="101">
        <f>D13*100/$D$15</f>
        <v>58.66764085246284</v>
      </c>
      <c r="F13" s="10">
        <v>2088.16</v>
      </c>
      <c r="G13" s="10">
        <v>40163.61</v>
      </c>
      <c r="H13" s="10">
        <f>11969.94+190.11</f>
        <v>12160.050000000001</v>
      </c>
      <c r="I13" s="10">
        <f>SUM(F13:H13)</f>
        <v>54411.82000000001</v>
      </c>
      <c r="J13" s="101">
        <f>I13*100/$I$15</f>
        <v>66.13397436941463</v>
      </c>
      <c r="K13" s="10">
        <f>I13+D13</f>
        <v>69194.37000000001</v>
      </c>
      <c r="L13" s="101">
        <f>K13*100/$K$15</f>
        <v>64.38347573443377</v>
      </c>
    </row>
    <row r="14" spans="1:12" ht="12.75">
      <c r="A14" s="9"/>
      <c r="B14" s="10"/>
      <c r="C14" s="101"/>
      <c r="D14" s="10"/>
      <c r="E14" s="101"/>
      <c r="F14" s="10"/>
      <c r="G14" s="10"/>
      <c r="H14" s="10"/>
      <c r="I14" s="10"/>
      <c r="J14" s="101"/>
      <c r="K14" s="10"/>
      <c r="L14" s="101"/>
    </row>
    <row r="15" spans="1:12" ht="13.5" thickBot="1">
      <c r="A15" s="13" t="s">
        <v>405</v>
      </c>
      <c r="B15" s="42">
        <f aca="true" t="shared" si="0" ref="B15:L15">SUM(B9:B13)</f>
        <v>20418</v>
      </c>
      <c r="C15" s="103">
        <f t="shared" si="0"/>
        <v>100</v>
      </c>
      <c r="D15" s="42">
        <f t="shared" si="0"/>
        <v>25197.11</v>
      </c>
      <c r="E15" s="103">
        <f t="shared" si="0"/>
        <v>100</v>
      </c>
      <c r="F15" s="42">
        <f t="shared" si="0"/>
        <v>2534.83</v>
      </c>
      <c r="G15" s="42">
        <f t="shared" si="0"/>
        <v>62810.42</v>
      </c>
      <c r="H15" s="42">
        <f t="shared" si="0"/>
        <v>16929.89</v>
      </c>
      <c r="I15" s="42">
        <f t="shared" si="0"/>
        <v>82275.14000000001</v>
      </c>
      <c r="J15" s="103">
        <f t="shared" si="0"/>
        <v>100</v>
      </c>
      <c r="K15" s="42">
        <f t="shared" si="0"/>
        <v>107472.25000000001</v>
      </c>
      <c r="L15" s="103">
        <f t="shared" si="0"/>
        <v>100</v>
      </c>
    </row>
    <row r="16" spans="1:12" ht="12.75">
      <c r="A16" s="64" t="s">
        <v>406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L31"/>
  <sheetViews>
    <sheetView zoomScale="75" zoomScaleNormal="75" workbookViewId="0" topLeftCell="A1">
      <selection activeCell="K10" sqref="K10"/>
    </sheetView>
  </sheetViews>
  <sheetFormatPr defaultColWidth="11.421875" defaultRowHeight="12.75"/>
  <cols>
    <col min="1" max="1" width="30.7109375" style="16" customWidth="1"/>
    <col min="2" max="9" width="13.7109375" style="16" customWidth="1"/>
    <col min="10" max="16384" width="11.421875" style="16" customWidth="1"/>
  </cols>
  <sheetData>
    <row r="1" spans="1:12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14"/>
      <c r="K1" s="14"/>
      <c r="L1" s="14"/>
    </row>
    <row r="3" spans="1:9" ht="15">
      <c r="A3" s="242" t="s">
        <v>421</v>
      </c>
      <c r="B3" s="243"/>
      <c r="C3" s="243"/>
      <c r="D3" s="243"/>
      <c r="E3" s="243"/>
      <c r="F3" s="243"/>
      <c r="G3" s="247"/>
      <c r="H3" s="247"/>
      <c r="I3" s="247"/>
    </row>
    <row r="4" spans="1:9" ht="14.25">
      <c r="A4" s="20"/>
      <c r="B4" s="20"/>
      <c r="C4" s="20"/>
      <c r="D4" s="20"/>
      <c r="E4" s="20"/>
      <c r="F4" s="20"/>
      <c r="G4" s="9"/>
      <c r="H4" s="9"/>
      <c r="I4" s="9"/>
    </row>
    <row r="5" spans="1:9" ht="12.75">
      <c r="A5" s="227"/>
      <c r="B5" s="244" t="s">
        <v>313</v>
      </c>
      <c r="C5" s="246"/>
      <c r="D5" s="244" t="s">
        <v>342</v>
      </c>
      <c r="E5" s="246"/>
      <c r="F5" s="244" t="s">
        <v>315</v>
      </c>
      <c r="G5" s="246"/>
      <c r="H5" s="244" t="s">
        <v>316</v>
      </c>
      <c r="I5" s="245"/>
    </row>
    <row r="6" spans="1:9" ht="13.5" thickBot="1">
      <c r="A6" s="61" t="s">
        <v>343</v>
      </c>
      <c r="B6" s="76" t="s">
        <v>321</v>
      </c>
      <c r="C6" s="139" t="s">
        <v>322</v>
      </c>
      <c r="D6" s="76" t="s">
        <v>255</v>
      </c>
      <c r="E6" s="139" t="s">
        <v>322</v>
      </c>
      <c r="F6" s="76" t="s">
        <v>255</v>
      </c>
      <c r="G6" s="139" t="s">
        <v>322</v>
      </c>
      <c r="H6" s="76" t="s">
        <v>255</v>
      </c>
      <c r="I6" s="139" t="s">
        <v>322</v>
      </c>
    </row>
    <row r="7" spans="1:9" ht="12.75">
      <c r="A7" s="173" t="s">
        <v>344</v>
      </c>
      <c r="B7" s="105">
        <f>452+323</f>
        <v>775</v>
      </c>
      <c r="C7" s="106">
        <f aca="true" t="shared" si="0" ref="C7:C25">($B7/$B$27)*100</f>
        <v>3.888805258668272</v>
      </c>
      <c r="D7" s="105">
        <v>1602.34</v>
      </c>
      <c r="E7" s="106">
        <f aca="true" t="shared" si="1" ref="E7:E25">D7*100/$D$27</f>
        <v>6.359271831347574</v>
      </c>
      <c r="F7" s="105">
        <v>3137.14</v>
      </c>
      <c r="G7" s="106">
        <f aca="true" t="shared" si="2" ref="G7:G25">F7*100/$F$27</f>
        <v>3.8129865230250597</v>
      </c>
      <c r="H7" s="105">
        <f aca="true" t="shared" si="3" ref="H7:H25">F7+D7</f>
        <v>4739.48</v>
      </c>
      <c r="I7" s="106">
        <f>H7*100/$H$27</f>
        <v>4.40996519560202</v>
      </c>
    </row>
    <row r="8" spans="1:9" ht="12.75">
      <c r="A8" s="171" t="s">
        <v>345</v>
      </c>
      <c r="B8" s="97">
        <f>156+279</f>
        <v>435</v>
      </c>
      <c r="C8" s="107">
        <f t="shared" si="0"/>
        <v>2.1827487580912237</v>
      </c>
      <c r="D8" s="97">
        <v>533.67</v>
      </c>
      <c r="E8" s="107">
        <f t="shared" si="1"/>
        <v>2.117997802111449</v>
      </c>
      <c r="F8" s="97">
        <v>3403.71</v>
      </c>
      <c r="G8" s="107">
        <f t="shared" si="2"/>
        <v>4.136984756270242</v>
      </c>
      <c r="H8" s="97">
        <f t="shared" si="3"/>
        <v>3937.38</v>
      </c>
      <c r="I8" s="107">
        <v>3.48</v>
      </c>
    </row>
    <row r="9" spans="1:9" ht="12.75">
      <c r="A9" s="171" t="s">
        <v>346</v>
      </c>
      <c r="B9" s="97">
        <f>126+56</f>
        <v>182</v>
      </c>
      <c r="C9" s="107">
        <f t="shared" si="0"/>
        <v>0.91324200913242</v>
      </c>
      <c r="D9" s="97">
        <f>533.67+79.81</f>
        <v>613.48</v>
      </c>
      <c r="E9" s="107">
        <f t="shared" si="1"/>
        <v>2.4347429903111135</v>
      </c>
      <c r="F9" s="97">
        <f>342.62+87.46</f>
        <v>430.08</v>
      </c>
      <c r="G9" s="107">
        <f t="shared" si="2"/>
        <v>0.5227338415954078</v>
      </c>
      <c r="H9" s="97">
        <f t="shared" si="3"/>
        <v>1043.56</v>
      </c>
      <c r="I9" s="107">
        <v>1.24</v>
      </c>
    </row>
    <row r="10" spans="1:9" ht="12.75">
      <c r="A10" s="171" t="s">
        <v>347</v>
      </c>
      <c r="B10" s="97">
        <f>96+52</f>
        <v>148</v>
      </c>
      <c r="C10" s="107">
        <f t="shared" si="0"/>
        <v>0.7426363590747153</v>
      </c>
      <c r="D10" s="97">
        <v>163.24</v>
      </c>
      <c r="E10" s="107">
        <f t="shared" si="1"/>
        <v>0.64785721741277</v>
      </c>
      <c r="F10" s="97">
        <v>362.7</v>
      </c>
      <c r="G10" s="107">
        <f t="shared" si="2"/>
        <v>0.4408379007316183</v>
      </c>
      <c r="H10" s="97">
        <f t="shared" si="3"/>
        <v>525.94</v>
      </c>
      <c r="I10" s="107">
        <v>0.49</v>
      </c>
    </row>
    <row r="11" spans="1:9" ht="12.75">
      <c r="A11" s="171" t="s">
        <v>348</v>
      </c>
      <c r="B11" s="97">
        <f>107+147</f>
        <v>254</v>
      </c>
      <c r="C11" s="107">
        <f t="shared" si="0"/>
        <v>1.274524562195795</v>
      </c>
      <c r="D11" s="97">
        <v>161</v>
      </c>
      <c r="E11" s="107">
        <f t="shared" si="1"/>
        <v>0.6389672384431265</v>
      </c>
      <c r="F11" s="97">
        <v>613.18</v>
      </c>
      <c r="G11" s="107">
        <f t="shared" si="2"/>
        <v>0.7452798014078128</v>
      </c>
      <c r="H11" s="97">
        <f t="shared" si="3"/>
        <v>774.18</v>
      </c>
      <c r="I11" s="107">
        <v>3.66</v>
      </c>
    </row>
    <row r="12" spans="1:9" ht="12.75">
      <c r="A12" s="171" t="s">
        <v>349</v>
      </c>
      <c r="B12" s="97">
        <f>88+66</f>
        <v>154</v>
      </c>
      <c r="C12" s="107">
        <f t="shared" si="0"/>
        <v>0.7727432384966632</v>
      </c>
      <c r="D12" s="97">
        <v>63.88</v>
      </c>
      <c r="E12" s="107">
        <f t="shared" si="1"/>
        <v>0.25352315025929767</v>
      </c>
      <c r="F12" s="97">
        <v>233.3</v>
      </c>
      <c r="G12" s="107">
        <f t="shared" si="2"/>
        <v>0.28356074508047024</v>
      </c>
      <c r="H12" s="97">
        <f t="shared" si="3"/>
        <v>297.18</v>
      </c>
      <c r="I12" s="107">
        <v>1.03</v>
      </c>
    </row>
    <row r="13" spans="1:9" ht="12.75">
      <c r="A13" s="174" t="s">
        <v>350</v>
      </c>
      <c r="B13" s="96">
        <f>94+73</f>
        <v>167</v>
      </c>
      <c r="C13" s="107">
        <f t="shared" si="0"/>
        <v>0.8379748105775502</v>
      </c>
      <c r="D13" s="96">
        <v>199.21</v>
      </c>
      <c r="E13" s="107">
        <f t="shared" si="1"/>
        <v>0.7906128172065543</v>
      </c>
      <c r="F13" s="96">
        <v>1136.94</v>
      </c>
      <c r="G13" s="107">
        <f t="shared" si="2"/>
        <v>1.3818754972644227</v>
      </c>
      <c r="H13" s="97">
        <f t="shared" si="3"/>
        <v>1336.15</v>
      </c>
      <c r="I13" s="107">
        <v>0.93</v>
      </c>
    </row>
    <row r="14" spans="1:9" ht="12.75">
      <c r="A14" s="171" t="s">
        <v>351</v>
      </c>
      <c r="B14" s="97">
        <f>141+293</f>
        <v>434</v>
      </c>
      <c r="C14" s="107">
        <f t="shared" si="0"/>
        <v>2.1777309448542326</v>
      </c>
      <c r="D14" s="97">
        <v>380.86</v>
      </c>
      <c r="E14" s="107">
        <f t="shared" si="1"/>
        <v>1.5115345492760819</v>
      </c>
      <c r="F14" s="97">
        <v>2227.43</v>
      </c>
      <c r="G14" s="107">
        <f t="shared" si="2"/>
        <v>2.7072940866463426</v>
      </c>
      <c r="H14" s="97">
        <f t="shared" si="3"/>
        <v>2608.29</v>
      </c>
      <c r="I14" s="107">
        <v>5.6</v>
      </c>
    </row>
    <row r="15" spans="1:9" s="177" customFormat="1" ht="12.75">
      <c r="A15" s="11" t="s">
        <v>352</v>
      </c>
      <c r="B15" s="175">
        <f>1338+1327</f>
        <v>2665</v>
      </c>
      <c r="C15" s="176">
        <f t="shared" si="0"/>
        <v>13.372472276581865</v>
      </c>
      <c r="D15" s="175">
        <v>3371.96</v>
      </c>
      <c r="E15" s="176">
        <f t="shared" si="1"/>
        <v>13.382434592178168</v>
      </c>
      <c r="F15" s="175">
        <v>11544.48</v>
      </c>
      <c r="G15" s="176">
        <f t="shared" si="2"/>
        <v>14.031553152021376</v>
      </c>
      <c r="H15" s="175">
        <f t="shared" si="3"/>
        <v>14916.439999999999</v>
      </c>
      <c r="I15" s="176">
        <v>18.86</v>
      </c>
    </row>
    <row r="16" spans="1:9" s="177" customFormat="1" ht="12.75">
      <c r="A16" s="11" t="s">
        <v>353</v>
      </c>
      <c r="B16" s="175">
        <f>611+85</f>
        <v>696</v>
      </c>
      <c r="C16" s="176">
        <f t="shared" si="0"/>
        <v>3.492398012945958</v>
      </c>
      <c r="D16" s="175">
        <v>449.03</v>
      </c>
      <c r="E16" s="176">
        <f t="shared" si="1"/>
        <v>1.7820835967584914</v>
      </c>
      <c r="F16" s="175">
        <v>2753.87</v>
      </c>
      <c r="G16" s="176">
        <f t="shared" si="2"/>
        <v>3.3471471455411685</v>
      </c>
      <c r="H16" s="175">
        <f t="shared" si="3"/>
        <v>3202.8999999999996</v>
      </c>
      <c r="I16" s="176">
        <v>9.72</v>
      </c>
    </row>
    <row r="17" spans="1:9" ht="12.75">
      <c r="A17" s="171" t="s">
        <v>354</v>
      </c>
      <c r="B17" s="97">
        <f>40+53</f>
        <v>93</v>
      </c>
      <c r="C17" s="107">
        <f t="shared" si="0"/>
        <v>0.46665663104019267</v>
      </c>
      <c r="D17" s="97">
        <v>173.04</v>
      </c>
      <c r="E17" s="107">
        <f t="shared" si="1"/>
        <v>0.6867508754049604</v>
      </c>
      <c r="F17" s="97">
        <v>481.23</v>
      </c>
      <c r="G17" s="107">
        <f t="shared" si="2"/>
        <v>0.5849032891344822</v>
      </c>
      <c r="H17" s="97">
        <f t="shared" si="3"/>
        <v>654.27</v>
      </c>
      <c r="I17" s="107">
        <v>1.17</v>
      </c>
    </row>
    <row r="18" spans="1:9" ht="12.75">
      <c r="A18" s="171" t="s">
        <v>355</v>
      </c>
      <c r="B18" s="97">
        <f>108+44</f>
        <v>152</v>
      </c>
      <c r="C18" s="107">
        <f t="shared" si="0"/>
        <v>0.7627076120226806</v>
      </c>
      <c r="D18" s="97">
        <v>394.02</v>
      </c>
      <c r="E18" s="107">
        <f t="shared" si="1"/>
        <v>1.5637631757227375</v>
      </c>
      <c r="F18" s="97">
        <v>642.13</v>
      </c>
      <c r="G18" s="107">
        <f t="shared" si="2"/>
        <v>0.7804666148243564</v>
      </c>
      <c r="H18" s="97">
        <f t="shared" si="3"/>
        <v>1036.15</v>
      </c>
      <c r="I18" s="107">
        <v>1.56</v>
      </c>
    </row>
    <row r="19" spans="1:9" ht="12.75">
      <c r="A19" s="171" t="s">
        <v>356</v>
      </c>
      <c r="B19" s="97">
        <f>181+53</f>
        <v>234</v>
      </c>
      <c r="C19" s="107">
        <f t="shared" si="0"/>
        <v>1.1741682974559686</v>
      </c>
      <c r="D19" s="97">
        <v>1010.26</v>
      </c>
      <c r="E19" s="107">
        <f t="shared" si="1"/>
        <v>4.009459890121447</v>
      </c>
      <c r="F19" s="97">
        <v>1996.64</v>
      </c>
      <c r="G19" s="107">
        <f t="shared" si="2"/>
        <v>2.426784080829276</v>
      </c>
      <c r="H19" s="97">
        <f t="shared" si="3"/>
        <v>3006.9</v>
      </c>
      <c r="I19" s="107">
        <v>3.54</v>
      </c>
    </row>
    <row r="20" spans="1:9" ht="12.75">
      <c r="A20" s="171" t="s">
        <v>357</v>
      </c>
      <c r="B20" s="97">
        <f>4+3</f>
        <v>7</v>
      </c>
      <c r="C20" s="107">
        <f t="shared" si="0"/>
        <v>0.035124692658939236</v>
      </c>
      <c r="D20" s="108">
        <v>1.06</v>
      </c>
      <c r="E20" s="107">
        <f t="shared" si="1"/>
        <v>0.004206865048134871</v>
      </c>
      <c r="F20" s="97">
        <v>71.79</v>
      </c>
      <c r="G20" s="107">
        <f t="shared" si="2"/>
        <v>0.08725600466921114</v>
      </c>
      <c r="H20" s="97">
        <f t="shared" si="3"/>
        <v>72.85000000000001</v>
      </c>
      <c r="I20" s="107">
        <v>0.05</v>
      </c>
    </row>
    <row r="21" spans="1:9" ht="12.75">
      <c r="A21" s="174" t="s">
        <v>358</v>
      </c>
      <c r="B21" s="96">
        <f>91+165</f>
        <v>256</v>
      </c>
      <c r="C21" s="107">
        <f t="shared" si="0"/>
        <v>1.2845601886697777</v>
      </c>
      <c r="D21" s="96">
        <v>292.58</v>
      </c>
      <c r="E21" s="107">
        <f t="shared" si="1"/>
        <v>1.1611741280974532</v>
      </c>
      <c r="F21" s="96">
        <v>1217.14</v>
      </c>
      <c r="G21" s="107">
        <f t="shared" si="2"/>
        <v>1.4793533016169893</v>
      </c>
      <c r="H21" s="97">
        <f t="shared" si="3"/>
        <v>1509.72</v>
      </c>
      <c r="I21" s="107">
        <v>1.76</v>
      </c>
    </row>
    <row r="22" spans="1:9" s="177" customFormat="1" ht="12.75">
      <c r="A22" s="11" t="s">
        <v>359</v>
      </c>
      <c r="B22" s="175">
        <f>424+318</f>
        <v>742</v>
      </c>
      <c r="C22" s="176">
        <f t="shared" si="0"/>
        <v>3.723217421847559</v>
      </c>
      <c r="D22" s="175">
        <v>1870.96</v>
      </c>
      <c r="E22" s="176">
        <f t="shared" si="1"/>
        <v>7.425354934394734</v>
      </c>
      <c r="F22" s="175">
        <v>4408.93</v>
      </c>
      <c r="G22" s="176">
        <f t="shared" si="2"/>
        <v>5.358763291074315</v>
      </c>
      <c r="H22" s="175">
        <f t="shared" si="3"/>
        <v>6279.89</v>
      </c>
      <c r="I22" s="176">
        <v>8.08</v>
      </c>
    </row>
    <row r="23" spans="1:9" s="177" customFormat="1" ht="12.75">
      <c r="A23" s="11" t="s">
        <v>360</v>
      </c>
      <c r="B23" s="175">
        <f>1300+11073</f>
        <v>12373</v>
      </c>
      <c r="C23" s="176">
        <f t="shared" si="0"/>
        <v>62.0854031812936</v>
      </c>
      <c r="D23" s="175">
        <v>14463.56</v>
      </c>
      <c r="E23" s="176">
        <f t="shared" si="1"/>
        <v>57.40211795811471</v>
      </c>
      <c r="F23" s="175">
        <v>49788.81</v>
      </c>
      <c r="G23" s="176">
        <f t="shared" si="2"/>
        <v>60.51501097415331</v>
      </c>
      <c r="H23" s="175">
        <f t="shared" si="3"/>
        <v>64252.369999999995</v>
      </c>
      <c r="I23" s="176">
        <v>50.19</v>
      </c>
    </row>
    <row r="24" spans="1:9" s="177" customFormat="1" ht="12.75">
      <c r="A24" s="11" t="s">
        <v>361</v>
      </c>
      <c r="B24" s="175">
        <f>3044+0</f>
        <v>3044</v>
      </c>
      <c r="C24" s="176">
        <f t="shared" si="0"/>
        <v>15.274223493401577</v>
      </c>
      <c r="D24" s="175">
        <v>4543.13</v>
      </c>
      <c r="E24" s="176">
        <f t="shared" si="1"/>
        <v>18.03050453408771</v>
      </c>
      <c r="F24" s="175">
        <v>13169.94</v>
      </c>
      <c r="G24" s="176">
        <f t="shared" si="2"/>
        <v>16.007192452057815</v>
      </c>
      <c r="H24" s="175">
        <f t="shared" si="3"/>
        <v>17713.07</v>
      </c>
      <c r="I24" s="176">
        <v>12.64</v>
      </c>
    </row>
    <row r="25" spans="1:9" s="177" customFormat="1" ht="12.75">
      <c r="A25" s="178" t="s">
        <v>362</v>
      </c>
      <c r="B25" s="179">
        <f>108+301</f>
        <v>409</v>
      </c>
      <c r="C25" s="176">
        <f t="shared" si="0"/>
        <v>2.0522856139294494</v>
      </c>
      <c r="D25" s="179">
        <v>498.27</v>
      </c>
      <c r="E25" s="176">
        <f t="shared" si="1"/>
        <v>1.9775043844661906</v>
      </c>
      <c r="F25" s="179">
        <v>609.11</v>
      </c>
      <c r="G25" s="176">
        <f t="shared" si="2"/>
        <v>0.7403329851520155</v>
      </c>
      <c r="H25" s="175">
        <f t="shared" si="3"/>
        <v>1107.38</v>
      </c>
      <c r="I25" s="176">
        <v>0.82</v>
      </c>
    </row>
    <row r="26" spans="1:9" s="177" customFormat="1" ht="12.75">
      <c r="A26" s="11"/>
      <c r="B26" s="180"/>
      <c r="C26" s="181"/>
      <c r="D26" s="180"/>
      <c r="E26" s="181"/>
      <c r="F26" s="180"/>
      <c r="G26" s="181"/>
      <c r="H26" s="180"/>
      <c r="I26" s="181"/>
    </row>
    <row r="27" spans="1:9" ht="13.5" thickBot="1">
      <c r="A27" s="13" t="s">
        <v>407</v>
      </c>
      <c r="B27" s="109">
        <f>B15+B16+B22+B23+B24+B25</f>
        <v>19929</v>
      </c>
      <c r="C27" s="110">
        <f>SUM(C15,C16,C22,C23,C24,C25)</f>
        <v>100.00000000000001</v>
      </c>
      <c r="D27" s="109">
        <f>D15+D16+D22+D23+D24+D25</f>
        <v>25196.91</v>
      </c>
      <c r="E27" s="110">
        <v>100</v>
      </c>
      <c r="F27" s="109">
        <f>F15+F16+F22+F23+F24+F25</f>
        <v>82275.14</v>
      </c>
      <c r="G27" s="110">
        <v>100</v>
      </c>
      <c r="H27" s="109">
        <f>H15+H16+H22+H23+H24+H25</f>
        <v>107472.04999999999</v>
      </c>
      <c r="I27" s="110">
        <v>100</v>
      </c>
    </row>
    <row r="28" spans="1:9" ht="12.75">
      <c r="A28" s="64" t="s">
        <v>406</v>
      </c>
      <c r="B28" s="65"/>
      <c r="C28" s="9"/>
      <c r="D28" s="9"/>
      <c r="E28" s="9"/>
      <c r="F28" s="9"/>
      <c r="G28" s="9"/>
      <c r="H28" s="9"/>
      <c r="I28" s="9"/>
    </row>
    <row r="29" spans="2:3" ht="12.75">
      <c r="B29" s="69"/>
      <c r="C29" s="69"/>
    </row>
    <row r="30" spans="3:5" ht="12.75">
      <c r="C30" s="69"/>
      <c r="E30" s="69"/>
    </row>
    <row r="31" spans="2:3" ht="12.75">
      <c r="B31" s="69"/>
      <c r="C31" s="69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  <ignoredErrors>
    <ignoredError sqref="C27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I86"/>
  <sheetViews>
    <sheetView tabSelected="1" zoomScale="75" zoomScaleNormal="75" workbookViewId="0" topLeftCell="A84">
      <selection activeCell="I93" sqref="I93"/>
    </sheetView>
  </sheetViews>
  <sheetFormatPr defaultColWidth="11.421875" defaultRowHeight="12.75"/>
  <cols>
    <col min="1" max="1" width="34.7109375" style="16" customWidth="1"/>
    <col min="2" max="5" width="19.7109375" style="16" customWidth="1"/>
    <col min="6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14"/>
      <c r="G1" s="14"/>
      <c r="H1" s="14"/>
      <c r="I1" s="14"/>
    </row>
    <row r="3" spans="1:6" ht="15">
      <c r="A3" s="242" t="s">
        <v>422</v>
      </c>
      <c r="B3" s="243"/>
      <c r="C3" s="243"/>
      <c r="D3" s="243"/>
      <c r="E3" s="243"/>
      <c r="F3" s="17"/>
    </row>
    <row r="4" spans="1:6" ht="14.25">
      <c r="A4" s="20"/>
      <c r="B4" s="20"/>
      <c r="C4" s="20"/>
      <c r="D4" s="20"/>
      <c r="E4" s="20"/>
      <c r="F4" s="17"/>
    </row>
    <row r="5" spans="1:5" ht="12.75">
      <c r="A5" s="185" t="s">
        <v>1</v>
      </c>
      <c r="B5" s="231" t="s">
        <v>254</v>
      </c>
      <c r="C5" s="231" t="s">
        <v>97</v>
      </c>
      <c r="D5" s="231" t="s">
        <v>97</v>
      </c>
      <c r="E5" s="225" t="s">
        <v>97</v>
      </c>
    </row>
    <row r="6" spans="1:5" ht="12.75">
      <c r="A6" s="3" t="s">
        <v>5</v>
      </c>
      <c r="B6" s="18" t="s">
        <v>305</v>
      </c>
      <c r="C6" s="18" t="s">
        <v>363</v>
      </c>
      <c r="D6" s="18" t="s">
        <v>364</v>
      </c>
      <c r="E6" s="4" t="s">
        <v>91</v>
      </c>
    </row>
    <row r="7" spans="1:5" ht="13.5" thickBot="1">
      <c r="A7" s="3"/>
      <c r="B7" s="18" t="s">
        <v>308</v>
      </c>
      <c r="C7" s="18" t="s">
        <v>255</v>
      </c>
      <c r="D7" s="18" t="s">
        <v>255</v>
      </c>
      <c r="E7" s="18" t="s">
        <v>255</v>
      </c>
    </row>
    <row r="8" spans="1:5" ht="12.75">
      <c r="A8" s="7" t="s">
        <v>12</v>
      </c>
      <c r="B8" s="111">
        <v>2326</v>
      </c>
      <c r="C8" s="112">
        <v>1244.52</v>
      </c>
      <c r="D8" s="113">
        <v>2513.34</v>
      </c>
      <c r="E8" s="114">
        <f>SUM(C8:D8)</f>
        <v>3757.86</v>
      </c>
    </row>
    <row r="9" spans="1:5" ht="12.75">
      <c r="A9" s="9" t="s">
        <v>13</v>
      </c>
      <c r="B9" s="115">
        <v>1275</v>
      </c>
      <c r="C9" s="116">
        <v>636.86</v>
      </c>
      <c r="D9" s="117">
        <v>2817.55</v>
      </c>
      <c r="E9" s="116">
        <f>SUM(C9:D9)</f>
        <v>3454.4100000000003</v>
      </c>
    </row>
    <row r="10" spans="1:5" ht="12.75">
      <c r="A10" s="9" t="s">
        <v>14</v>
      </c>
      <c r="B10" s="115">
        <v>3896</v>
      </c>
      <c r="C10" s="116">
        <v>3904.59</v>
      </c>
      <c r="D10" s="117">
        <v>9239.09</v>
      </c>
      <c r="E10" s="116">
        <f>SUM(C10:D10)</f>
        <v>13143.68</v>
      </c>
    </row>
    <row r="11" spans="1:5" ht="12.75">
      <c r="A11" s="9" t="s">
        <v>15</v>
      </c>
      <c r="B11" s="115">
        <v>3276</v>
      </c>
      <c r="C11" s="116">
        <v>1892.44</v>
      </c>
      <c r="D11" s="117">
        <v>3976.82</v>
      </c>
      <c r="E11" s="116">
        <f>SUM(C11:D11)</f>
        <v>5869.26</v>
      </c>
    </row>
    <row r="12" spans="1:6" ht="12.75">
      <c r="A12" s="11" t="s">
        <v>16</v>
      </c>
      <c r="B12" s="118">
        <v>10773</v>
      </c>
      <c r="C12" s="119">
        <v>7578.41</v>
      </c>
      <c r="D12" s="119">
        <v>18546.8</v>
      </c>
      <c r="E12" s="119">
        <f>SUM(C12:D12)</f>
        <v>26125.21</v>
      </c>
      <c r="F12" s="182"/>
    </row>
    <row r="13" spans="1:5" ht="12.75">
      <c r="A13" s="9"/>
      <c r="B13" s="115"/>
      <c r="C13" s="116"/>
      <c r="D13" s="117"/>
      <c r="E13" s="120"/>
    </row>
    <row r="14" spans="1:5" ht="12.75">
      <c r="A14" s="11" t="s">
        <v>17</v>
      </c>
      <c r="B14" s="118">
        <v>1560</v>
      </c>
      <c r="C14" s="119">
        <v>4919.46</v>
      </c>
      <c r="D14" s="121">
        <v>14203.13</v>
      </c>
      <c r="E14" s="119">
        <f>SUM(C14:D14)</f>
        <v>19122.59</v>
      </c>
    </row>
    <row r="15" spans="1:5" ht="12.75">
      <c r="A15" s="9"/>
      <c r="B15" s="115"/>
      <c r="C15" s="116"/>
      <c r="D15" s="117"/>
      <c r="E15" s="120"/>
    </row>
    <row r="16" spans="1:5" ht="12.75">
      <c r="A16" s="11" t="s">
        <v>18</v>
      </c>
      <c r="B16" s="118">
        <v>428</v>
      </c>
      <c r="C16" s="119">
        <v>1153.77</v>
      </c>
      <c r="D16" s="121">
        <v>8019.73</v>
      </c>
      <c r="E16" s="119">
        <f>SUM(C16:D16)</f>
        <v>9173.5</v>
      </c>
    </row>
    <row r="17" spans="1:5" ht="12.75">
      <c r="A17" s="9"/>
      <c r="B17" s="115"/>
      <c r="C17" s="116"/>
      <c r="D17" s="117"/>
      <c r="E17" s="120"/>
    </row>
    <row r="18" spans="1:5" ht="12.75">
      <c r="A18" s="9" t="s">
        <v>19</v>
      </c>
      <c r="B18" s="115">
        <v>60</v>
      </c>
      <c r="C18" s="116">
        <v>43.96</v>
      </c>
      <c r="D18" s="117">
        <v>243.65</v>
      </c>
      <c r="E18" s="116">
        <f>SUM(C18:D18)</f>
        <v>287.61</v>
      </c>
    </row>
    <row r="19" spans="1:5" ht="12.75">
      <c r="A19" s="9" t="s">
        <v>21</v>
      </c>
      <c r="B19" s="115">
        <v>89</v>
      </c>
      <c r="C19" s="116">
        <v>319.15</v>
      </c>
      <c r="D19" s="117">
        <v>836.63</v>
      </c>
      <c r="E19" s="116">
        <f>SUM(C19:D19)</f>
        <v>1155.78</v>
      </c>
    </row>
    <row r="20" spans="1:5" ht="12.75">
      <c r="A20" s="9" t="s">
        <v>22</v>
      </c>
      <c r="B20" s="115">
        <v>93</v>
      </c>
      <c r="C20" s="116">
        <v>329.69</v>
      </c>
      <c r="D20" s="117">
        <v>360.9</v>
      </c>
      <c r="E20" s="116">
        <f>SUM(C20:D20)</f>
        <v>690.5899999999999</v>
      </c>
    </row>
    <row r="21" spans="1:6" ht="12.75">
      <c r="A21" s="11" t="s">
        <v>23</v>
      </c>
      <c r="B21" s="118">
        <v>242</v>
      </c>
      <c r="C21" s="119">
        <v>692.8</v>
      </c>
      <c r="D21" s="119">
        <v>1441.18</v>
      </c>
      <c r="E21" s="119">
        <f>SUM(C21:D21)</f>
        <v>2133.98</v>
      </c>
      <c r="F21" s="182"/>
    </row>
    <row r="22" spans="1:5" ht="12.75">
      <c r="A22" s="9"/>
      <c r="B22" s="115"/>
      <c r="C22" s="116"/>
      <c r="D22" s="117"/>
      <c r="E22" s="120"/>
    </row>
    <row r="23" spans="1:5" ht="12.75">
      <c r="A23" s="11" t="s">
        <v>24</v>
      </c>
      <c r="B23" s="122">
        <v>119</v>
      </c>
      <c r="C23" s="123">
        <v>382.74</v>
      </c>
      <c r="D23" s="123">
        <v>1865.34</v>
      </c>
      <c r="E23" s="119">
        <f>SUM(C23:D23)</f>
        <v>2248.08</v>
      </c>
    </row>
    <row r="24" spans="1:5" ht="12.75">
      <c r="A24" s="9"/>
      <c r="B24" s="115"/>
      <c r="C24" s="116"/>
      <c r="D24" s="117"/>
      <c r="E24" s="120"/>
    </row>
    <row r="25" spans="1:5" ht="12.75">
      <c r="A25" s="11" t="s">
        <v>25</v>
      </c>
      <c r="B25" s="118">
        <v>124</v>
      </c>
      <c r="C25" s="119">
        <v>32.9</v>
      </c>
      <c r="D25" s="121">
        <v>132.12</v>
      </c>
      <c r="E25" s="119">
        <f>SUM(C25:D25)</f>
        <v>165.02</v>
      </c>
    </row>
    <row r="26" spans="1:5" ht="12.75">
      <c r="A26" s="9"/>
      <c r="B26" s="115"/>
      <c r="C26" s="116"/>
      <c r="D26" s="117"/>
      <c r="E26" s="120"/>
    </row>
    <row r="27" spans="1:5" ht="12.75">
      <c r="A27" s="9" t="s">
        <v>26</v>
      </c>
      <c r="B27" s="115">
        <v>90</v>
      </c>
      <c r="C27" s="116">
        <v>181.52</v>
      </c>
      <c r="D27" s="117">
        <v>787.58</v>
      </c>
      <c r="E27" s="116">
        <f>SUM(C27:D27)</f>
        <v>969.1</v>
      </c>
    </row>
    <row r="28" spans="1:5" ht="12.75">
      <c r="A28" s="9" t="s">
        <v>27</v>
      </c>
      <c r="B28" s="115">
        <v>108</v>
      </c>
      <c r="C28" s="116">
        <v>55.13</v>
      </c>
      <c r="D28" s="117">
        <v>37.36</v>
      </c>
      <c r="E28" s="116">
        <f>SUM(C28:D28)</f>
        <v>92.49000000000001</v>
      </c>
    </row>
    <row r="29" spans="1:5" ht="12.75">
      <c r="A29" s="9" t="s">
        <v>28</v>
      </c>
      <c r="B29" s="115">
        <v>226</v>
      </c>
      <c r="C29" s="116">
        <v>281.6</v>
      </c>
      <c r="D29" s="117">
        <v>164.55</v>
      </c>
      <c r="E29" s="116">
        <f>SUM(C29:D29)</f>
        <v>446.15000000000003</v>
      </c>
    </row>
    <row r="30" spans="1:6" ht="12.75">
      <c r="A30" s="11" t="s">
        <v>29</v>
      </c>
      <c r="B30" s="118">
        <v>424</v>
      </c>
      <c r="C30" s="119">
        <v>518.25</v>
      </c>
      <c r="D30" s="119">
        <v>989.49</v>
      </c>
      <c r="E30" s="119">
        <f>SUM(C30:D30)</f>
        <v>1507.74</v>
      </c>
      <c r="F30" s="182"/>
    </row>
    <row r="31" spans="1:5" ht="12.75">
      <c r="A31" s="9"/>
      <c r="B31" s="115"/>
      <c r="C31" s="116"/>
      <c r="D31" s="117"/>
      <c r="E31" s="120"/>
    </row>
    <row r="32" spans="1:5" ht="12.75">
      <c r="A32" s="9" t="s">
        <v>30</v>
      </c>
      <c r="B32" s="115">
        <v>197</v>
      </c>
      <c r="C32" s="116">
        <v>51.33</v>
      </c>
      <c r="D32" s="117">
        <v>165.96</v>
      </c>
      <c r="E32" s="116">
        <f>SUM(C32:D32)</f>
        <v>217.29000000000002</v>
      </c>
    </row>
    <row r="33" spans="1:5" ht="12.75">
      <c r="A33" s="9" t="s">
        <v>31</v>
      </c>
      <c r="B33" s="115">
        <v>107</v>
      </c>
      <c r="C33" s="116">
        <v>22.53</v>
      </c>
      <c r="D33" s="117">
        <v>51.57</v>
      </c>
      <c r="E33" s="116">
        <f>SUM(C33:D33)</f>
        <v>74.1</v>
      </c>
    </row>
    <row r="34" spans="1:5" ht="12.75">
      <c r="A34" s="9" t="s">
        <v>32</v>
      </c>
      <c r="B34" s="115">
        <v>143</v>
      </c>
      <c r="C34" s="116">
        <v>293.441</v>
      </c>
      <c r="D34" s="117">
        <v>851.73</v>
      </c>
      <c r="E34" s="116">
        <f>SUM(C34:D34)</f>
        <v>1145.171</v>
      </c>
    </row>
    <row r="35" spans="1:5" ht="12.75">
      <c r="A35" s="9" t="s">
        <v>33</v>
      </c>
      <c r="B35" s="115">
        <v>102</v>
      </c>
      <c r="C35" s="116">
        <v>584.46</v>
      </c>
      <c r="D35" s="117">
        <v>78.68</v>
      </c>
      <c r="E35" s="116">
        <f>SUM(C35:D35)</f>
        <v>663.1400000000001</v>
      </c>
    </row>
    <row r="36" spans="1:6" ht="12.75">
      <c r="A36" s="11" t="s">
        <v>34</v>
      </c>
      <c r="B36" s="118">
        <v>545</v>
      </c>
      <c r="C36" s="119">
        <v>951.73</v>
      </c>
      <c r="D36" s="119">
        <v>1147.94</v>
      </c>
      <c r="E36" s="119">
        <f>SUM(C36:D36)</f>
        <v>2099.67</v>
      </c>
      <c r="F36" s="182"/>
    </row>
    <row r="37" spans="1:5" ht="12.75">
      <c r="A37" s="9"/>
      <c r="B37" s="115"/>
      <c r="C37" s="116"/>
      <c r="D37" s="117"/>
      <c r="E37" s="120"/>
    </row>
    <row r="38" spans="1:5" ht="12.75">
      <c r="A38" s="11" t="s">
        <v>35</v>
      </c>
      <c r="B38" s="118">
        <v>73</v>
      </c>
      <c r="C38" s="119">
        <v>9.64</v>
      </c>
      <c r="D38" s="121">
        <v>48.18</v>
      </c>
      <c r="E38" s="119">
        <f>SUM(C38:D38)</f>
        <v>57.82</v>
      </c>
    </row>
    <row r="39" spans="1:5" ht="12.75">
      <c r="A39" s="9"/>
      <c r="B39" s="115"/>
      <c r="C39" s="116"/>
      <c r="D39" s="117"/>
      <c r="E39" s="120"/>
    </row>
    <row r="40" spans="1:5" ht="12.75">
      <c r="A40" s="9" t="s">
        <v>36</v>
      </c>
      <c r="B40" s="115">
        <v>150</v>
      </c>
      <c r="C40" s="116">
        <v>42.31</v>
      </c>
      <c r="D40" s="117">
        <v>560.52</v>
      </c>
      <c r="E40" s="116">
        <f aca="true" t="shared" si="0" ref="E40:E49">SUM(C40:D40)</f>
        <v>602.8299999999999</v>
      </c>
    </row>
    <row r="41" spans="1:5" ht="12.75">
      <c r="A41" s="9" t="s">
        <v>37</v>
      </c>
      <c r="B41" s="115">
        <v>186</v>
      </c>
      <c r="C41" s="116">
        <v>182.13</v>
      </c>
      <c r="D41" s="117">
        <v>743.56</v>
      </c>
      <c r="E41" s="116">
        <f t="shared" si="0"/>
        <v>925.6899999999999</v>
      </c>
    </row>
    <row r="42" spans="1:5" ht="12.75">
      <c r="A42" s="9" t="s">
        <v>38</v>
      </c>
      <c r="B42" s="115">
        <v>445</v>
      </c>
      <c r="C42" s="116">
        <v>1001.35</v>
      </c>
      <c r="D42" s="117">
        <v>3668.6</v>
      </c>
      <c r="E42" s="116">
        <f t="shared" si="0"/>
        <v>4669.95</v>
      </c>
    </row>
    <row r="43" spans="1:5" ht="12.75">
      <c r="A43" s="9" t="s">
        <v>39</v>
      </c>
      <c r="B43" s="115">
        <v>45</v>
      </c>
      <c r="C43" s="116">
        <v>67.58</v>
      </c>
      <c r="D43" s="117">
        <v>88.15</v>
      </c>
      <c r="E43" s="116">
        <f t="shared" si="0"/>
        <v>155.73000000000002</v>
      </c>
    </row>
    <row r="44" spans="1:5" ht="12.75">
      <c r="A44" s="9" t="s">
        <v>40</v>
      </c>
      <c r="B44" s="115">
        <v>141</v>
      </c>
      <c r="C44" s="116">
        <v>89.91</v>
      </c>
      <c r="D44" s="117">
        <v>1443.55</v>
      </c>
      <c r="E44" s="116">
        <f t="shared" si="0"/>
        <v>1533.46</v>
      </c>
    </row>
    <row r="45" spans="1:5" ht="12.75">
      <c r="A45" s="9" t="s">
        <v>41</v>
      </c>
      <c r="B45" s="115">
        <v>62</v>
      </c>
      <c r="C45" s="116">
        <v>3.74</v>
      </c>
      <c r="D45" s="117">
        <v>177.51</v>
      </c>
      <c r="E45" s="116">
        <f t="shared" si="0"/>
        <v>181.25</v>
      </c>
    </row>
    <row r="46" spans="1:5" ht="12.75">
      <c r="A46" s="9" t="s">
        <v>42</v>
      </c>
      <c r="B46" s="115">
        <v>66</v>
      </c>
      <c r="C46" s="116">
        <v>110.57</v>
      </c>
      <c r="D46" s="117">
        <v>43.67</v>
      </c>
      <c r="E46" s="116">
        <f t="shared" si="0"/>
        <v>154.24</v>
      </c>
    </row>
    <row r="47" spans="1:5" ht="12.75">
      <c r="A47" s="9" t="s">
        <v>43</v>
      </c>
      <c r="B47" s="115">
        <v>63</v>
      </c>
      <c r="C47" s="116">
        <v>48.28</v>
      </c>
      <c r="D47" s="117">
        <v>338.91</v>
      </c>
      <c r="E47" s="116">
        <f t="shared" si="0"/>
        <v>387.19000000000005</v>
      </c>
    </row>
    <row r="48" spans="1:5" ht="12.75">
      <c r="A48" s="9" t="s">
        <v>44</v>
      </c>
      <c r="B48" s="115">
        <v>370</v>
      </c>
      <c r="C48" s="116">
        <v>1717.67</v>
      </c>
      <c r="D48" s="117">
        <v>3430.74</v>
      </c>
      <c r="E48" s="116">
        <f t="shared" si="0"/>
        <v>5148.41</v>
      </c>
    </row>
    <row r="49" spans="1:6" ht="12.75">
      <c r="A49" s="11" t="s">
        <v>45</v>
      </c>
      <c r="B49" s="118">
        <v>1528</v>
      </c>
      <c r="C49" s="119">
        <v>3263.54</v>
      </c>
      <c r="D49" s="119">
        <v>10495.21</v>
      </c>
      <c r="E49" s="119">
        <f t="shared" si="0"/>
        <v>13758.75</v>
      </c>
      <c r="F49" s="182"/>
    </row>
    <row r="50" spans="1:5" ht="12.75">
      <c r="A50" s="9"/>
      <c r="B50" s="115"/>
      <c r="C50" s="116"/>
      <c r="D50" s="117"/>
      <c r="E50" s="120"/>
    </row>
    <row r="51" spans="1:5" ht="12.75">
      <c r="A51" s="11" t="s">
        <v>46</v>
      </c>
      <c r="B51" s="118">
        <v>314</v>
      </c>
      <c r="C51" s="119">
        <v>69.48</v>
      </c>
      <c r="D51" s="121">
        <v>1560.73</v>
      </c>
      <c r="E51" s="119">
        <f>SUM(C51:D51)</f>
        <v>1630.21</v>
      </c>
    </row>
    <row r="52" spans="1:5" ht="12.75">
      <c r="A52" s="9"/>
      <c r="B52" s="115"/>
      <c r="C52" s="116"/>
      <c r="D52" s="117"/>
      <c r="E52" s="120"/>
    </row>
    <row r="53" spans="1:5" ht="12.75">
      <c r="A53" s="9" t="s">
        <v>47</v>
      </c>
      <c r="B53" s="115">
        <v>111</v>
      </c>
      <c r="C53" s="116">
        <v>45.37</v>
      </c>
      <c r="D53" s="117">
        <v>133.34</v>
      </c>
      <c r="E53" s="116">
        <f aca="true" t="shared" si="1" ref="E53:E58">SUM(C53:D53)</f>
        <v>178.71</v>
      </c>
    </row>
    <row r="54" spans="1:5" ht="12.75">
      <c r="A54" s="9" t="s">
        <v>48</v>
      </c>
      <c r="B54" s="115">
        <v>187</v>
      </c>
      <c r="C54" s="116">
        <v>496.9</v>
      </c>
      <c r="D54" s="117">
        <v>3027.56</v>
      </c>
      <c r="E54" s="116">
        <f t="shared" si="1"/>
        <v>3524.46</v>
      </c>
    </row>
    <row r="55" spans="1:5" ht="12.75">
      <c r="A55" s="9" t="s">
        <v>49</v>
      </c>
      <c r="B55" s="115">
        <v>188</v>
      </c>
      <c r="C55" s="116">
        <v>56.09</v>
      </c>
      <c r="D55" s="117">
        <v>116.51</v>
      </c>
      <c r="E55" s="116">
        <f t="shared" si="1"/>
        <v>172.60000000000002</v>
      </c>
    </row>
    <row r="56" spans="1:5" ht="12.75">
      <c r="A56" s="9" t="s">
        <v>50</v>
      </c>
      <c r="B56" s="115">
        <v>184</v>
      </c>
      <c r="C56" s="116">
        <v>60.12</v>
      </c>
      <c r="D56" s="117">
        <v>229.55</v>
      </c>
      <c r="E56" s="116">
        <f t="shared" si="1"/>
        <v>289.67</v>
      </c>
    </row>
    <row r="57" spans="1:5" ht="12.75">
      <c r="A57" s="9" t="s">
        <v>51</v>
      </c>
      <c r="B57" s="115">
        <v>276</v>
      </c>
      <c r="C57" s="116">
        <v>445.39</v>
      </c>
      <c r="D57" s="117">
        <v>1630.92</v>
      </c>
      <c r="E57" s="116">
        <f t="shared" si="1"/>
        <v>2076.31</v>
      </c>
    </row>
    <row r="58" spans="1:6" ht="12.75">
      <c r="A58" s="11" t="s">
        <v>52</v>
      </c>
      <c r="B58" s="118">
        <v>946</v>
      </c>
      <c r="C58" s="119">
        <v>1103.87</v>
      </c>
      <c r="D58" s="119">
        <v>5137.88</v>
      </c>
      <c r="E58" s="119">
        <f t="shared" si="1"/>
        <v>6241.75</v>
      </c>
      <c r="F58" s="182"/>
    </row>
    <row r="59" spans="1:5" ht="12.75">
      <c r="A59" s="9"/>
      <c r="B59" s="115"/>
      <c r="C59" s="116"/>
      <c r="D59" s="117"/>
      <c r="E59" s="120"/>
    </row>
    <row r="60" spans="1:5" ht="12.75">
      <c r="A60" s="9" t="s">
        <v>53</v>
      </c>
      <c r="B60" s="115">
        <v>101</v>
      </c>
      <c r="C60" s="116">
        <v>255.2</v>
      </c>
      <c r="D60" s="117">
        <v>520.01</v>
      </c>
      <c r="E60" s="116">
        <f>SUM(C60:D60)</f>
        <v>775.21</v>
      </c>
    </row>
    <row r="61" spans="1:5" ht="12.75">
      <c r="A61" s="9" t="s">
        <v>54</v>
      </c>
      <c r="B61" s="115">
        <v>76</v>
      </c>
      <c r="C61" s="116">
        <v>9.64</v>
      </c>
      <c r="D61" s="117">
        <v>219.98</v>
      </c>
      <c r="E61" s="116">
        <f>SUM(C61:D61)</f>
        <v>229.62</v>
      </c>
    </row>
    <row r="62" spans="1:5" ht="12.75">
      <c r="A62" s="9" t="s">
        <v>55</v>
      </c>
      <c r="B62" s="115">
        <v>144</v>
      </c>
      <c r="C62" s="116">
        <v>49.18</v>
      </c>
      <c r="D62" s="117">
        <v>148.04</v>
      </c>
      <c r="E62" s="116">
        <f>SUM(C62:D62)</f>
        <v>197.22</v>
      </c>
    </row>
    <row r="63" spans="1:6" ht="12.75">
      <c r="A63" s="11" t="s">
        <v>56</v>
      </c>
      <c r="B63" s="118">
        <v>321</v>
      </c>
      <c r="C63" s="119">
        <v>314.02</v>
      </c>
      <c r="D63" s="119">
        <v>888.03</v>
      </c>
      <c r="E63" s="119">
        <f>SUM(C63:D63)</f>
        <v>1202.05</v>
      </c>
      <c r="F63" s="182"/>
    </row>
    <row r="64" spans="1:5" ht="12.75">
      <c r="A64" s="9"/>
      <c r="B64" s="115"/>
      <c r="C64" s="116"/>
      <c r="D64" s="117"/>
      <c r="E64" s="120"/>
    </row>
    <row r="65" spans="1:5" ht="12.75">
      <c r="A65" s="11" t="s">
        <v>57</v>
      </c>
      <c r="B65" s="118">
        <v>166</v>
      </c>
      <c r="C65" s="119">
        <v>15.5</v>
      </c>
      <c r="D65" s="121">
        <v>74.01</v>
      </c>
      <c r="E65" s="119">
        <f>SUM(C65:D65)</f>
        <v>89.51</v>
      </c>
    </row>
    <row r="66" spans="1:5" ht="12.75">
      <c r="A66" s="9"/>
      <c r="B66" s="115"/>
      <c r="C66" s="116"/>
      <c r="D66" s="117"/>
      <c r="E66" s="120"/>
    </row>
    <row r="67" spans="1:5" ht="12.75">
      <c r="A67" s="9" t="s">
        <v>58</v>
      </c>
      <c r="B67" s="115">
        <v>524</v>
      </c>
      <c r="C67" s="116">
        <v>64.89</v>
      </c>
      <c r="D67" s="117">
        <v>4043.43</v>
      </c>
      <c r="E67" s="116">
        <f>SUM(C67:D67)</f>
        <v>4108.32</v>
      </c>
    </row>
    <row r="68" spans="1:5" ht="12.75">
      <c r="A68" s="9" t="s">
        <v>59</v>
      </c>
      <c r="B68" s="115">
        <v>606</v>
      </c>
      <c r="C68" s="116">
        <v>1479.48</v>
      </c>
      <c r="D68" s="117">
        <v>5566.28</v>
      </c>
      <c r="E68" s="116">
        <f>SUM(C68:D68)</f>
        <v>7045.76</v>
      </c>
    </row>
    <row r="69" spans="1:6" ht="12.75">
      <c r="A69" s="11" t="s">
        <v>60</v>
      </c>
      <c r="B69" s="118">
        <v>1129</v>
      </c>
      <c r="C69" s="119">
        <v>1544.37</v>
      </c>
      <c r="D69" s="119">
        <v>9609.71</v>
      </c>
      <c r="E69" s="119">
        <f>SUM(C69:D69)</f>
        <v>11154.079999999998</v>
      </c>
      <c r="F69" s="182"/>
    </row>
    <row r="70" spans="1:5" ht="12.75">
      <c r="A70" s="9"/>
      <c r="B70" s="115"/>
      <c r="C70" s="116"/>
      <c r="D70" s="117"/>
      <c r="E70" s="120"/>
    </row>
    <row r="71" spans="1:5" ht="12.75">
      <c r="A71" s="9" t="s">
        <v>61</v>
      </c>
      <c r="B71" s="115">
        <v>54</v>
      </c>
      <c r="C71" s="116">
        <v>26.07</v>
      </c>
      <c r="D71" s="117">
        <v>2730.21</v>
      </c>
      <c r="E71" s="116">
        <f aca="true" t="shared" si="2" ref="E71:E79">SUM(C71:D71)</f>
        <v>2756.28</v>
      </c>
    </row>
    <row r="72" spans="1:5" ht="12.75">
      <c r="A72" s="9" t="s">
        <v>62</v>
      </c>
      <c r="B72" s="115">
        <v>113</v>
      </c>
      <c r="C72" s="116">
        <v>73.81</v>
      </c>
      <c r="D72" s="117">
        <v>223.21</v>
      </c>
      <c r="E72" s="116">
        <f t="shared" si="2"/>
        <v>297.02</v>
      </c>
    </row>
    <row r="73" spans="1:5" ht="12.75">
      <c r="A73" s="9" t="s">
        <v>63</v>
      </c>
      <c r="B73" s="97">
        <v>147</v>
      </c>
      <c r="C73" s="124">
        <v>52.35</v>
      </c>
      <c r="D73" s="117">
        <v>745.01</v>
      </c>
      <c r="E73" s="116">
        <f t="shared" si="2"/>
        <v>797.36</v>
      </c>
    </row>
    <row r="74" spans="1:5" ht="12.75">
      <c r="A74" s="9" t="s">
        <v>64</v>
      </c>
      <c r="B74" s="115">
        <v>157</v>
      </c>
      <c r="C74" s="116">
        <v>1310.74</v>
      </c>
      <c r="D74" s="117">
        <v>1290.83</v>
      </c>
      <c r="E74" s="116">
        <f t="shared" si="2"/>
        <v>2601.5699999999997</v>
      </c>
    </row>
    <row r="75" spans="1:5" ht="12.75">
      <c r="A75" s="9" t="s">
        <v>65</v>
      </c>
      <c r="B75" s="115">
        <v>180</v>
      </c>
      <c r="C75" s="116">
        <v>386.28</v>
      </c>
      <c r="D75" s="117">
        <v>707.54</v>
      </c>
      <c r="E75" s="116">
        <f t="shared" si="2"/>
        <v>1093.82</v>
      </c>
    </row>
    <row r="76" spans="1:5" ht="12.75">
      <c r="A76" s="9" t="s">
        <v>66</v>
      </c>
      <c r="B76" s="115">
        <v>221</v>
      </c>
      <c r="C76" s="116">
        <v>121.45</v>
      </c>
      <c r="D76" s="117">
        <v>1019.89</v>
      </c>
      <c r="E76" s="116">
        <f t="shared" si="2"/>
        <v>1141.34</v>
      </c>
    </row>
    <row r="77" spans="1:5" ht="12.75">
      <c r="A77" s="9" t="s">
        <v>67</v>
      </c>
      <c r="B77" s="115">
        <v>121</v>
      </c>
      <c r="C77" s="116">
        <v>432.24</v>
      </c>
      <c r="D77" s="117">
        <v>978.54</v>
      </c>
      <c r="E77" s="116">
        <f t="shared" si="2"/>
        <v>1410.78</v>
      </c>
    </row>
    <row r="78" spans="1:5" ht="12.75">
      <c r="A78" s="9" t="s">
        <v>68</v>
      </c>
      <c r="B78" s="115">
        <v>188</v>
      </c>
      <c r="C78" s="116">
        <v>157.23</v>
      </c>
      <c r="D78" s="117">
        <v>385.31</v>
      </c>
      <c r="E78" s="116">
        <f t="shared" si="2"/>
        <v>542.54</v>
      </c>
    </row>
    <row r="79" spans="1:6" ht="12.75">
      <c r="A79" s="11" t="s">
        <v>69</v>
      </c>
      <c r="B79" s="118">
        <v>1181</v>
      </c>
      <c r="C79" s="119">
        <v>2560.17</v>
      </c>
      <c r="D79" s="119">
        <v>8080.57</v>
      </c>
      <c r="E79" s="119">
        <f t="shared" si="2"/>
        <v>10640.74</v>
      </c>
      <c r="F79" s="182"/>
    </row>
    <row r="80" spans="1:5" ht="12.75">
      <c r="A80" s="9"/>
      <c r="B80" s="115"/>
      <c r="C80" s="116"/>
      <c r="D80" s="117"/>
      <c r="E80" s="120"/>
    </row>
    <row r="81" spans="1:5" ht="12.75">
      <c r="A81" s="9" t="s">
        <v>70</v>
      </c>
      <c r="B81" s="115">
        <v>35</v>
      </c>
      <c r="C81" s="116">
        <v>0.09</v>
      </c>
      <c r="D81" s="117">
        <v>28.69</v>
      </c>
      <c r="E81" s="116">
        <f>SUM(C81:D81)</f>
        <v>28.78</v>
      </c>
    </row>
    <row r="82" spans="1:5" ht="12.75">
      <c r="A82" s="9" t="s">
        <v>71</v>
      </c>
      <c r="B82" s="115">
        <v>21</v>
      </c>
      <c r="C82" s="116">
        <v>86.17</v>
      </c>
      <c r="D82" s="117">
        <v>6.4</v>
      </c>
      <c r="E82" s="116">
        <f>SUM(C82:D82)</f>
        <v>92.57000000000001</v>
      </c>
    </row>
    <row r="83" spans="1:6" ht="12.75">
      <c r="A83" s="11" t="s">
        <v>72</v>
      </c>
      <c r="B83" s="118">
        <v>56</v>
      </c>
      <c r="C83" s="119">
        <v>86.26</v>
      </c>
      <c r="D83" s="119">
        <v>35.09</v>
      </c>
      <c r="E83" s="119">
        <f>SUM(C83:D83)</f>
        <v>121.35000000000001</v>
      </c>
      <c r="F83" s="182"/>
    </row>
    <row r="84" spans="1:5" ht="12.75">
      <c r="A84" s="9"/>
      <c r="B84" s="97"/>
      <c r="C84" s="120"/>
      <c r="D84" s="120"/>
      <c r="E84" s="120"/>
    </row>
    <row r="85" spans="1:6" ht="13.5" thickBot="1">
      <c r="A85" s="13" t="s">
        <v>73</v>
      </c>
      <c r="B85" s="125">
        <v>19929</v>
      </c>
      <c r="C85" s="126">
        <v>25196.91</v>
      </c>
      <c r="D85" s="126">
        <v>82275.14</v>
      </c>
      <c r="E85" s="126">
        <f>SUM(C85:D85)</f>
        <v>107472.05</v>
      </c>
      <c r="F85" s="182"/>
    </row>
    <row r="86" spans="1:5" ht="12.75">
      <c r="A86" s="64" t="s">
        <v>408</v>
      </c>
      <c r="B86" s="9"/>
      <c r="C86" s="9"/>
      <c r="D86" s="9"/>
      <c r="E86" s="9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ignoredErrors>
    <ignoredError sqref="E8:E85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I14"/>
  <sheetViews>
    <sheetView zoomScale="75" zoomScaleNormal="75" workbookViewId="0" topLeftCell="A1">
      <selection activeCell="N10" sqref="N10"/>
    </sheetView>
  </sheetViews>
  <sheetFormatPr defaultColWidth="11.421875" defaultRowHeight="12.75"/>
  <cols>
    <col min="1" max="1" width="15.28125" style="16" customWidth="1"/>
    <col min="2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423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3" t="s">
        <v>365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366</v>
      </c>
      <c r="B6" s="244" t="s">
        <v>313</v>
      </c>
      <c r="C6" s="246"/>
      <c r="D6" s="244" t="s">
        <v>314</v>
      </c>
      <c r="E6" s="246"/>
      <c r="F6" s="244" t="s">
        <v>367</v>
      </c>
      <c r="G6" s="246"/>
      <c r="H6" s="244" t="s">
        <v>316</v>
      </c>
      <c r="I6" s="245"/>
    </row>
    <row r="7" spans="1:9" ht="13.5" thickBot="1">
      <c r="A7" s="22" t="s">
        <v>104</v>
      </c>
      <c r="B7" s="4" t="s">
        <v>321</v>
      </c>
      <c r="C7" s="2" t="s">
        <v>322</v>
      </c>
      <c r="D7" s="4" t="s">
        <v>255</v>
      </c>
      <c r="E7" s="2" t="s">
        <v>322</v>
      </c>
      <c r="F7" s="4" t="s">
        <v>255</v>
      </c>
      <c r="G7" s="2" t="s">
        <v>322</v>
      </c>
      <c r="H7" s="4" t="s">
        <v>255</v>
      </c>
      <c r="I7" s="2" t="s">
        <v>322</v>
      </c>
    </row>
    <row r="8" spans="1:9" ht="12.75">
      <c r="A8" s="169" t="s">
        <v>368</v>
      </c>
      <c r="B8" s="23">
        <v>17446</v>
      </c>
      <c r="C8" s="127">
        <f>B8*100/$B$12</f>
        <v>87.54076973255056</v>
      </c>
      <c r="D8" s="23">
        <v>8807.67</v>
      </c>
      <c r="E8" s="127">
        <f>D8*100/$D$12</f>
        <v>34.95674496376594</v>
      </c>
      <c r="F8" s="23">
        <v>52455.94</v>
      </c>
      <c r="G8" s="127">
        <f>F8*100/$F$12</f>
        <v>63.756731377181495</v>
      </c>
      <c r="H8" s="23">
        <f>D8+F8</f>
        <v>61263.61</v>
      </c>
      <c r="I8" s="127">
        <f>H8*100/$H$12</f>
        <v>57.004756164567105</v>
      </c>
    </row>
    <row r="9" spans="1:9" ht="12.75">
      <c r="A9" s="170" t="s">
        <v>369</v>
      </c>
      <c r="B9" s="24">
        <v>2134</v>
      </c>
      <c r="C9" s="128">
        <f>B9*100/$B$12</f>
        <v>10.708013447739475</v>
      </c>
      <c r="D9" s="24">
        <v>13541.34</v>
      </c>
      <c r="E9" s="128">
        <f>D9*100/$D$12</f>
        <v>53.74419895927553</v>
      </c>
      <c r="F9" s="24">
        <v>26495.47</v>
      </c>
      <c r="G9" s="128">
        <f>F9*100/$F$12</f>
        <v>32.203494275427545</v>
      </c>
      <c r="H9" s="24">
        <f>D9+F9</f>
        <v>40036.81</v>
      </c>
      <c r="I9" s="128">
        <f>H9*100/$H$12</f>
        <v>37.253576660877506</v>
      </c>
    </row>
    <row r="10" spans="1:9" ht="12.75">
      <c r="A10" s="171" t="s">
        <v>370</v>
      </c>
      <c r="B10" s="24">
        <v>349</v>
      </c>
      <c r="C10" s="128">
        <f>B10*100/$B$12</f>
        <v>1.7512168197099705</v>
      </c>
      <c r="D10" s="24">
        <v>2846.9</v>
      </c>
      <c r="E10" s="128">
        <f>D10*100/$D$12</f>
        <v>11.299056076958522</v>
      </c>
      <c r="F10" s="24">
        <v>3323.73</v>
      </c>
      <c r="G10" s="128">
        <f>F10*100/$F$12</f>
        <v>4.039774347390962</v>
      </c>
      <c r="H10" s="24">
        <f>D10+F10</f>
        <v>6170.63</v>
      </c>
      <c r="I10" s="128">
        <f>H10*100/$H$12</f>
        <v>5.7416671745553804</v>
      </c>
    </row>
    <row r="11" spans="1:9" ht="12.75">
      <c r="A11" s="9"/>
      <c r="B11" s="24"/>
      <c r="C11" s="128"/>
      <c r="D11" s="24"/>
      <c r="E11" s="128"/>
      <c r="F11" s="24"/>
      <c r="G11" s="128"/>
      <c r="H11" s="24"/>
      <c r="I11" s="128"/>
    </row>
    <row r="12" spans="1:9" ht="13.5" thickBot="1">
      <c r="A12" s="13" t="s">
        <v>405</v>
      </c>
      <c r="B12" s="25">
        <f aca="true" t="shared" si="0" ref="B12:I12">SUM(B8:B10)</f>
        <v>19929</v>
      </c>
      <c r="C12" s="110">
        <f t="shared" si="0"/>
        <v>100</v>
      </c>
      <c r="D12" s="25">
        <f t="shared" si="0"/>
        <v>25195.910000000003</v>
      </c>
      <c r="E12" s="110">
        <f t="shared" si="0"/>
        <v>100</v>
      </c>
      <c r="F12" s="25">
        <f t="shared" si="0"/>
        <v>82275.14</v>
      </c>
      <c r="G12" s="110">
        <f t="shared" si="0"/>
        <v>100</v>
      </c>
      <c r="H12" s="25">
        <f t="shared" si="0"/>
        <v>107471.05</v>
      </c>
      <c r="I12" s="110">
        <f t="shared" si="0"/>
        <v>99.99999999999999</v>
      </c>
    </row>
    <row r="13" spans="1:9" ht="12.75">
      <c r="A13" s="64" t="s">
        <v>406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36"/>
  <sheetViews>
    <sheetView zoomScale="75" zoomScaleNormal="75" workbookViewId="0" topLeftCell="A2">
      <selection activeCell="J27" sqref="J27"/>
    </sheetView>
  </sheetViews>
  <sheetFormatPr defaultColWidth="11.421875" defaultRowHeight="12.75"/>
  <cols>
    <col min="1" max="1" width="26.7109375" style="16" customWidth="1"/>
    <col min="2" max="7" width="14.7109375" style="16" customWidth="1"/>
    <col min="8" max="16384" width="11.421875" style="16" customWidth="1"/>
  </cols>
  <sheetData>
    <row r="1" spans="1:7" s="15" customFormat="1" ht="18">
      <c r="A1" s="241" t="s">
        <v>0</v>
      </c>
      <c r="B1" s="241"/>
      <c r="C1" s="241"/>
      <c r="D1" s="241"/>
      <c r="E1" s="241"/>
      <c r="F1" s="241"/>
      <c r="G1" s="241"/>
    </row>
    <row r="3" spans="1:7" ht="15">
      <c r="A3" s="243" t="s">
        <v>81</v>
      </c>
      <c r="B3" s="243"/>
      <c r="C3" s="243"/>
      <c r="D3" s="243"/>
      <c r="E3" s="243"/>
      <c r="F3" s="243"/>
      <c r="G3" s="247"/>
    </row>
    <row r="4" spans="1:7" ht="15">
      <c r="A4" s="1"/>
      <c r="B4" s="1"/>
      <c r="C4" s="1"/>
      <c r="D4" s="1"/>
      <c r="E4" s="1"/>
      <c r="F4" s="1"/>
      <c r="G4" s="19"/>
    </row>
    <row r="5" spans="1:7" ht="15">
      <c r="A5" s="1"/>
      <c r="B5" s="1"/>
      <c r="C5" s="1"/>
      <c r="D5" s="1"/>
      <c r="E5" s="1"/>
      <c r="F5" s="1"/>
      <c r="G5" s="19"/>
    </row>
    <row r="6" spans="1:7" ht="14.25">
      <c r="A6" s="20"/>
      <c r="B6" s="20"/>
      <c r="C6" s="20"/>
      <c r="D6" s="20"/>
      <c r="E6" s="20"/>
      <c r="F6" s="20"/>
      <c r="G6" s="9"/>
    </row>
    <row r="7" spans="1:7" ht="15">
      <c r="A7" s="242" t="s">
        <v>384</v>
      </c>
      <c r="B7" s="243"/>
      <c r="C7" s="243"/>
      <c r="D7" s="243"/>
      <c r="E7" s="243"/>
      <c r="F7" s="243"/>
      <c r="G7" s="243"/>
    </row>
    <row r="8" spans="1:7" ht="12.75">
      <c r="A8" s="19"/>
      <c r="B8" s="19"/>
      <c r="C8" s="19"/>
      <c r="D8" s="19"/>
      <c r="E8" s="19"/>
      <c r="F8" s="19"/>
      <c r="G8" s="19"/>
    </row>
    <row r="9" spans="1:7" ht="12.75">
      <c r="A9" s="199"/>
      <c r="B9" s="244" t="s">
        <v>82</v>
      </c>
      <c r="C9" s="245"/>
      <c r="D9" s="245"/>
      <c r="E9" s="245"/>
      <c r="F9" s="245"/>
      <c r="G9" s="245"/>
    </row>
    <row r="10" spans="1:7" ht="12.75">
      <c r="A10" s="22" t="s">
        <v>83</v>
      </c>
      <c r="B10" s="244" t="s">
        <v>84</v>
      </c>
      <c r="C10" s="245"/>
      <c r="D10" s="245"/>
      <c r="E10" s="246"/>
      <c r="F10" s="2" t="s">
        <v>85</v>
      </c>
      <c r="G10" s="2" t="s">
        <v>82</v>
      </c>
    </row>
    <row r="11" spans="1:7" ht="13.5" thickBot="1">
      <c r="A11" s="83"/>
      <c r="B11" s="76" t="s">
        <v>86</v>
      </c>
      <c r="C11" s="139" t="s">
        <v>87</v>
      </c>
      <c r="D11" s="139" t="s">
        <v>88</v>
      </c>
      <c r="E11" s="139" t="s">
        <v>89</v>
      </c>
      <c r="F11" s="76" t="s">
        <v>90</v>
      </c>
      <c r="G11" s="76" t="s">
        <v>91</v>
      </c>
    </row>
    <row r="12" spans="1:7" ht="12.75">
      <c r="A12" s="7" t="s">
        <v>92</v>
      </c>
      <c r="B12" s="23">
        <v>679214</v>
      </c>
      <c r="C12" s="23">
        <v>4446</v>
      </c>
      <c r="D12" s="23">
        <v>37821</v>
      </c>
      <c r="E12" s="23">
        <v>721481</v>
      </c>
      <c r="F12" s="23">
        <v>139124</v>
      </c>
      <c r="G12" s="23">
        <v>860605</v>
      </c>
    </row>
    <row r="13" spans="1:7" ht="12.75">
      <c r="A13" s="9" t="s">
        <v>93</v>
      </c>
      <c r="B13" s="24">
        <v>2720326</v>
      </c>
      <c r="C13" s="24">
        <v>133193</v>
      </c>
      <c r="D13" s="24">
        <v>508620</v>
      </c>
      <c r="E13" s="24">
        <v>3362139</v>
      </c>
      <c r="F13" s="24">
        <v>683402</v>
      </c>
      <c r="G13" s="24">
        <v>4045541</v>
      </c>
    </row>
    <row r="14" spans="1:7" ht="12.75">
      <c r="A14" s="9" t="s">
        <v>94</v>
      </c>
      <c r="B14" s="24">
        <v>2424900</v>
      </c>
      <c r="C14" s="24">
        <v>115528</v>
      </c>
      <c r="D14" s="24">
        <v>397786</v>
      </c>
      <c r="E14" s="24">
        <v>2938214</v>
      </c>
      <c r="F14" s="24">
        <v>581556</v>
      </c>
      <c r="G14" s="24">
        <v>3519770</v>
      </c>
    </row>
    <row r="15" spans="1:7" ht="12.75">
      <c r="A15" s="9" t="s">
        <v>95</v>
      </c>
      <c r="B15" s="24">
        <v>295426</v>
      </c>
      <c r="C15" s="24">
        <v>17665</v>
      </c>
      <c r="D15" s="24">
        <v>110834</v>
      </c>
      <c r="E15" s="24">
        <v>423925</v>
      </c>
      <c r="F15" s="24">
        <v>101846</v>
      </c>
      <c r="G15" s="24">
        <v>525771</v>
      </c>
    </row>
    <row r="16" spans="1:7" ht="12.75">
      <c r="A16" s="9" t="s">
        <v>96</v>
      </c>
      <c r="B16" s="24">
        <v>4053058</v>
      </c>
      <c r="C16" s="24">
        <v>94254</v>
      </c>
      <c r="D16" s="24">
        <v>599016</v>
      </c>
      <c r="E16" s="24">
        <v>4746328</v>
      </c>
      <c r="F16" s="24">
        <v>976350</v>
      </c>
      <c r="G16" s="24">
        <v>5722678</v>
      </c>
    </row>
    <row r="17" spans="1:7" ht="12.75">
      <c r="A17" s="9"/>
      <c r="B17" s="24"/>
      <c r="C17" s="24"/>
      <c r="D17" s="24"/>
      <c r="E17" s="24"/>
      <c r="F17" s="24"/>
      <c r="G17" s="24"/>
    </row>
    <row r="18" spans="1:7" ht="13.5" thickBot="1">
      <c r="A18" s="13" t="s">
        <v>79</v>
      </c>
      <c r="B18" s="25">
        <v>7452598</v>
      </c>
      <c r="C18" s="25">
        <v>231893</v>
      </c>
      <c r="D18" s="25">
        <v>1145457</v>
      </c>
      <c r="E18" s="25">
        <v>8829948</v>
      </c>
      <c r="F18" s="25">
        <v>1798876</v>
      </c>
      <c r="G18" s="25">
        <v>10628824</v>
      </c>
    </row>
    <row r="19" spans="1:7" ht="12.75">
      <c r="A19" s="11"/>
      <c r="B19" s="26"/>
      <c r="C19" s="26"/>
      <c r="D19" s="26"/>
      <c r="E19" s="26"/>
      <c r="F19" s="26"/>
      <c r="G19" s="26"/>
    </row>
    <row r="20" spans="1:7" ht="12.75">
      <c r="A20" s="11"/>
      <c r="B20" s="26"/>
      <c r="C20" s="26"/>
      <c r="D20" s="26"/>
      <c r="E20" s="26"/>
      <c r="F20" s="26"/>
      <c r="G20" s="26"/>
    </row>
    <row r="21" spans="1:7" ht="12.75">
      <c r="A21" s="11"/>
      <c r="B21" s="26"/>
      <c r="C21" s="26"/>
      <c r="D21" s="26"/>
      <c r="E21" s="26"/>
      <c r="F21" s="26"/>
      <c r="G21" s="26"/>
    </row>
    <row r="22" spans="1:7" ht="12.75">
      <c r="A22" s="11"/>
      <c r="B22" s="26"/>
      <c r="C22" s="26"/>
      <c r="D22" s="26"/>
      <c r="E22" s="26"/>
      <c r="F22" s="26"/>
      <c r="G22" s="26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199"/>
      <c r="B24" s="2" t="s">
        <v>97</v>
      </c>
      <c r="C24" s="2" t="s">
        <v>97</v>
      </c>
      <c r="D24" s="2" t="s">
        <v>98</v>
      </c>
      <c r="E24" s="2" t="s">
        <v>99</v>
      </c>
      <c r="F24" s="2" t="s">
        <v>79</v>
      </c>
      <c r="G24" s="2" t="s">
        <v>97</v>
      </c>
    </row>
    <row r="25" spans="1:7" ht="12.75">
      <c r="A25" s="22" t="s">
        <v>83</v>
      </c>
      <c r="B25" s="4" t="s">
        <v>100</v>
      </c>
      <c r="C25" s="4" t="s">
        <v>101</v>
      </c>
      <c r="D25" s="4" t="s">
        <v>102</v>
      </c>
      <c r="E25" s="4" t="s">
        <v>103</v>
      </c>
      <c r="F25" s="4" t="s">
        <v>104</v>
      </c>
      <c r="G25" s="4" t="s">
        <v>105</v>
      </c>
    </row>
    <row r="26" spans="1:7" ht="13.5" thickBot="1">
      <c r="A26" s="83"/>
      <c r="B26" s="76" t="s">
        <v>106</v>
      </c>
      <c r="C26" s="76" t="s">
        <v>91</v>
      </c>
      <c r="D26" s="76" t="s">
        <v>107</v>
      </c>
      <c r="E26" s="76" t="s">
        <v>108</v>
      </c>
      <c r="F26" s="76" t="s">
        <v>109</v>
      </c>
      <c r="G26" s="77" t="s">
        <v>11</v>
      </c>
    </row>
    <row r="27" spans="1:7" ht="12.75">
      <c r="A27" s="7" t="s">
        <v>92</v>
      </c>
      <c r="B27" s="23">
        <v>68571</v>
      </c>
      <c r="C27" s="23">
        <v>929176</v>
      </c>
      <c r="D27" s="23">
        <v>26120</v>
      </c>
      <c r="E27" s="23">
        <v>264080</v>
      </c>
      <c r="F27" s="23">
        <v>1219376</v>
      </c>
      <c r="G27" s="23">
        <v>4933</v>
      </c>
    </row>
    <row r="28" spans="1:7" ht="12.75">
      <c r="A28" s="9" t="s">
        <v>93</v>
      </c>
      <c r="B28" s="24">
        <v>203665</v>
      </c>
      <c r="C28" s="24">
        <v>4249206</v>
      </c>
      <c r="D28" s="24">
        <v>130262</v>
      </c>
      <c r="E28" s="24">
        <v>2111959</v>
      </c>
      <c r="F28" s="24">
        <v>6491427</v>
      </c>
      <c r="G28" s="24">
        <v>5765</v>
      </c>
    </row>
    <row r="29" spans="1:7" ht="12.75">
      <c r="A29" s="9" t="s">
        <v>94</v>
      </c>
      <c r="B29" s="24">
        <v>175308</v>
      </c>
      <c r="C29" s="24">
        <v>3695078</v>
      </c>
      <c r="D29" s="24">
        <v>120957</v>
      </c>
      <c r="E29" s="24">
        <v>1790005</v>
      </c>
      <c r="F29" s="24">
        <v>5606040</v>
      </c>
      <c r="G29" s="24">
        <v>2679</v>
      </c>
    </row>
    <row r="30" spans="1:7" ht="12.75">
      <c r="A30" s="9" t="s">
        <v>95</v>
      </c>
      <c r="B30" s="24">
        <v>28357</v>
      </c>
      <c r="C30" s="24">
        <v>554128</v>
      </c>
      <c r="D30" s="24">
        <v>9305</v>
      </c>
      <c r="E30" s="24">
        <v>321954</v>
      </c>
      <c r="F30" s="24">
        <v>885387</v>
      </c>
      <c r="G30" s="24">
        <v>3086</v>
      </c>
    </row>
    <row r="31" spans="1:7" ht="12.75">
      <c r="A31" s="9" t="s">
        <v>96</v>
      </c>
      <c r="B31" s="24">
        <v>303541</v>
      </c>
      <c r="C31" s="24">
        <v>6026219</v>
      </c>
      <c r="D31" s="24">
        <v>2389333</v>
      </c>
      <c r="E31" s="24">
        <v>6628712</v>
      </c>
      <c r="F31" s="24">
        <v>15044264</v>
      </c>
      <c r="G31" s="24">
        <v>67005</v>
      </c>
    </row>
    <row r="32" spans="1:7" ht="12.75">
      <c r="A32" s="9"/>
      <c r="B32" s="24"/>
      <c r="C32" s="24"/>
      <c r="D32" s="24"/>
      <c r="E32" s="24"/>
      <c r="F32" s="24"/>
      <c r="G32" s="24"/>
    </row>
    <row r="33" spans="1:7" ht="13.5" thickBot="1">
      <c r="A33" s="13" t="s">
        <v>79</v>
      </c>
      <c r="B33" s="25">
        <v>575777</v>
      </c>
      <c r="C33" s="25">
        <v>11204601</v>
      </c>
      <c r="D33" s="25">
        <v>2545715</v>
      </c>
      <c r="E33" s="25">
        <v>9004751</v>
      </c>
      <c r="F33" s="28">
        <v>22755067</v>
      </c>
      <c r="G33" s="25">
        <v>77703</v>
      </c>
    </row>
    <row r="34" spans="1:7" ht="12.75">
      <c r="A34" s="9" t="s">
        <v>110</v>
      </c>
      <c r="B34" s="9"/>
      <c r="C34" s="9"/>
      <c r="D34" s="9"/>
      <c r="E34" s="9"/>
      <c r="F34" s="9"/>
      <c r="G34" s="9"/>
    </row>
    <row r="35" spans="1:7" ht="12.75">
      <c r="A35" s="9" t="s">
        <v>111</v>
      </c>
      <c r="B35" s="9"/>
      <c r="C35" s="9"/>
      <c r="D35" s="9"/>
      <c r="E35" s="9"/>
      <c r="F35" s="9"/>
      <c r="G35" s="9"/>
    </row>
    <row r="36" spans="1:7" ht="12.75">
      <c r="A36" s="9" t="s">
        <v>112</v>
      </c>
      <c r="B36" s="9"/>
      <c r="C36" s="9"/>
      <c r="D36" s="9"/>
      <c r="E36" s="9"/>
      <c r="F36" s="9"/>
      <c r="G36" s="9"/>
    </row>
  </sheetData>
  <mergeCells count="5">
    <mergeCell ref="B10:E10"/>
    <mergeCell ref="A1:G1"/>
    <mergeCell ref="A3:G3"/>
    <mergeCell ref="A7:G7"/>
    <mergeCell ref="B9:G9"/>
  </mergeCells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1:I13"/>
  <sheetViews>
    <sheetView zoomScale="75" zoomScaleNormal="75" workbookViewId="0" topLeftCell="A1">
      <selection activeCell="N10" sqref="N10"/>
    </sheetView>
  </sheetViews>
  <sheetFormatPr defaultColWidth="11.421875" defaultRowHeight="12.75"/>
  <cols>
    <col min="1" max="1" width="14.00390625" style="16" customWidth="1"/>
    <col min="2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424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3" t="s">
        <v>409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379</v>
      </c>
      <c r="B6" s="244" t="s">
        <v>313</v>
      </c>
      <c r="C6" s="246"/>
      <c r="D6" s="244" t="s">
        <v>314</v>
      </c>
      <c r="E6" s="246"/>
      <c r="F6" s="244" t="s">
        <v>367</v>
      </c>
      <c r="G6" s="246"/>
      <c r="H6" s="244" t="s">
        <v>316</v>
      </c>
      <c r="I6" s="245"/>
    </row>
    <row r="7" spans="1:9" ht="13.5" thickBot="1">
      <c r="A7" s="22"/>
      <c r="B7" s="4" t="s">
        <v>321</v>
      </c>
      <c r="C7" s="2" t="s">
        <v>322</v>
      </c>
      <c r="D7" s="4" t="s">
        <v>255</v>
      </c>
      <c r="E7" s="2" t="s">
        <v>322</v>
      </c>
      <c r="F7" s="4" t="s">
        <v>255</v>
      </c>
      <c r="G7" s="2" t="s">
        <v>322</v>
      </c>
      <c r="H7" s="4" t="s">
        <v>255</v>
      </c>
      <c r="I7" s="2" t="s">
        <v>322</v>
      </c>
    </row>
    <row r="8" spans="1:9" ht="12.75">
      <c r="A8" s="173" t="s">
        <v>371</v>
      </c>
      <c r="B8" s="23">
        <v>14082</v>
      </c>
      <c r="C8" s="127">
        <f>B8*100/$B$12</f>
        <v>70.66084600331176</v>
      </c>
      <c r="D8" s="23">
        <v>2723.24</v>
      </c>
      <c r="E8" s="127">
        <f>D8*100/$D$12</f>
        <v>10.807833182719627</v>
      </c>
      <c r="F8" s="23">
        <v>18159.6</v>
      </c>
      <c r="G8" s="127">
        <f>F8*100/$F$12</f>
        <v>22.071794712230204</v>
      </c>
      <c r="H8" s="23">
        <f>D8+F8</f>
        <v>20882.839999999997</v>
      </c>
      <c r="I8" s="127">
        <f>H8*100/$H$12</f>
        <v>19.430949721346153</v>
      </c>
    </row>
    <row r="9" spans="1:9" ht="12.75">
      <c r="A9" s="171" t="s">
        <v>372</v>
      </c>
      <c r="B9" s="24">
        <v>5765</v>
      </c>
      <c r="C9" s="128">
        <f>B9*100/$B$12</f>
        <v>28.927693311254956</v>
      </c>
      <c r="D9" s="24">
        <v>20099.33</v>
      </c>
      <c r="E9" s="128">
        <f>D9*100/$D$12</f>
        <v>79.76902723389496</v>
      </c>
      <c r="F9" s="24">
        <v>58466.73</v>
      </c>
      <c r="G9" s="128">
        <f>F9*100/$F$12</f>
        <v>71.06244972661244</v>
      </c>
      <c r="H9" s="24">
        <f>D9+F9</f>
        <v>78566.06</v>
      </c>
      <c r="I9" s="128">
        <f>H9*100/$H$12</f>
        <v>73.10371394236921</v>
      </c>
    </row>
    <row r="10" spans="1:9" ht="12.75">
      <c r="A10" s="171" t="s">
        <v>373</v>
      </c>
      <c r="B10" s="24">
        <v>82</v>
      </c>
      <c r="C10" s="128">
        <f>B10*100/$B$12</f>
        <v>0.4114606854332882</v>
      </c>
      <c r="D10" s="24">
        <v>2374.34</v>
      </c>
      <c r="E10" s="128">
        <f>D10*100/$D$12</f>
        <v>9.423139583385423</v>
      </c>
      <c r="F10" s="24">
        <v>5648.81</v>
      </c>
      <c r="G10" s="128">
        <f>F10*100/$F$12</f>
        <v>6.865755561157355</v>
      </c>
      <c r="H10" s="24">
        <f>D10+F10</f>
        <v>8023.150000000001</v>
      </c>
      <c r="I10" s="128">
        <f>H10*100/$H$12</f>
        <v>7.465336336284644</v>
      </c>
    </row>
    <row r="11" spans="1:9" ht="12.75">
      <c r="A11" s="9"/>
      <c r="B11" s="24"/>
      <c r="C11" s="128"/>
      <c r="D11" s="24"/>
      <c r="E11" s="128"/>
      <c r="F11" s="24"/>
      <c r="G11" s="128"/>
      <c r="H11" s="24"/>
      <c r="I11" s="128"/>
    </row>
    <row r="12" spans="1:9" ht="13.5" thickBot="1">
      <c r="A12" s="13" t="s">
        <v>405</v>
      </c>
      <c r="B12" s="25">
        <f aca="true" t="shared" si="0" ref="B12:I12">SUM(B8:B10)</f>
        <v>19929</v>
      </c>
      <c r="C12" s="110">
        <f t="shared" si="0"/>
        <v>100</v>
      </c>
      <c r="D12" s="25">
        <f t="shared" si="0"/>
        <v>25196.91</v>
      </c>
      <c r="E12" s="110">
        <f t="shared" si="0"/>
        <v>100</v>
      </c>
      <c r="F12" s="25">
        <f t="shared" si="0"/>
        <v>82275.14</v>
      </c>
      <c r="G12" s="110">
        <f t="shared" si="0"/>
        <v>100</v>
      </c>
      <c r="H12" s="25">
        <f t="shared" si="0"/>
        <v>107472.04999999999</v>
      </c>
      <c r="I12" s="110">
        <f t="shared" si="0"/>
        <v>100.00000000000001</v>
      </c>
    </row>
    <row r="13" spans="1:9" ht="12.75">
      <c r="A13" s="64" t="s">
        <v>408</v>
      </c>
      <c r="B13" s="9"/>
      <c r="C13" s="9"/>
      <c r="D13" s="9"/>
      <c r="E13" s="9"/>
      <c r="F13" s="9"/>
      <c r="G13" s="9"/>
      <c r="H13" s="9"/>
      <c r="I13" s="9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710"/>
  <dimension ref="A1:I14"/>
  <sheetViews>
    <sheetView zoomScale="75" zoomScaleNormal="75" workbookViewId="0" topLeftCell="A1">
      <selection activeCell="N10" sqref="N10"/>
    </sheetView>
  </sheetViews>
  <sheetFormatPr defaultColWidth="11.421875" defaultRowHeight="12.75"/>
  <cols>
    <col min="1" max="1" width="14.00390625" style="16" customWidth="1"/>
    <col min="2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425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3" t="s">
        <v>410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411</v>
      </c>
      <c r="B6" s="244" t="s">
        <v>313</v>
      </c>
      <c r="C6" s="246"/>
      <c r="D6" s="244" t="s">
        <v>314</v>
      </c>
      <c r="E6" s="246"/>
      <c r="F6" s="244" t="s">
        <v>367</v>
      </c>
      <c r="G6" s="246"/>
      <c r="H6" s="244" t="s">
        <v>316</v>
      </c>
      <c r="I6" s="245"/>
    </row>
    <row r="7" spans="1:9" ht="13.5" thickBot="1">
      <c r="A7" s="22"/>
      <c r="B7" s="4" t="s">
        <v>321</v>
      </c>
      <c r="C7" s="2" t="s">
        <v>322</v>
      </c>
      <c r="D7" s="4" t="s">
        <v>255</v>
      </c>
      <c r="E7" s="2" t="s">
        <v>322</v>
      </c>
      <c r="F7" s="4" t="s">
        <v>255</v>
      </c>
      <c r="G7" s="2" t="s">
        <v>322</v>
      </c>
      <c r="H7" s="4" t="s">
        <v>255</v>
      </c>
      <c r="I7" s="2" t="s">
        <v>322</v>
      </c>
    </row>
    <row r="8" spans="1:9" ht="12.75">
      <c r="A8" s="173" t="s">
        <v>374</v>
      </c>
      <c r="B8" s="23">
        <v>15436</v>
      </c>
      <c r="C8" s="127">
        <f>B8*100/$B$12</f>
        <v>77.454965126198</v>
      </c>
      <c r="D8" s="23">
        <v>5222.63</v>
      </c>
      <c r="E8" s="127">
        <f>D8*100/$D$12</f>
        <v>20.72726377956662</v>
      </c>
      <c r="F8" s="23">
        <v>26840.93</v>
      </c>
      <c r="G8" s="127">
        <f>F8*100/$F$12</f>
        <v>32.62337809452527</v>
      </c>
      <c r="H8" s="23">
        <f>D8+F8</f>
        <v>32063.56</v>
      </c>
      <c r="I8" s="127">
        <f>H8*100/$H$12</f>
        <v>29.83432436619568</v>
      </c>
    </row>
    <row r="9" spans="1:9" ht="12.75">
      <c r="A9" s="171" t="s">
        <v>375</v>
      </c>
      <c r="B9" s="24">
        <v>3743</v>
      </c>
      <c r="C9" s="128">
        <f>B9*100/$B$12</f>
        <v>18.78167494605851</v>
      </c>
      <c r="D9" s="24">
        <v>9830.45</v>
      </c>
      <c r="E9" s="128">
        <f>D9*100/$D$12</f>
        <v>39.0145061438089</v>
      </c>
      <c r="F9" s="24">
        <v>29844.94</v>
      </c>
      <c r="G9" s="128">
        <f>F9*100/$F$12</f>
        <v>36.27455389319301</v>
      </c>
      <c r="H9" s="24">
        <f>D9+F9</f>
        <v>39675.39</v>
      </c>
      <c r="I9" s="128">
        <f>H9*100/$H$12</f>
        <v>36.9169379387478</v>
      </c>
    </row>
    <row r="10" spans="1:9" ht="12.75">
      <c r="A10" s="171" t="s">
        <v>376</v>
      </c>
      <c r="B10" s="24">
        <v>750</v>
      </c>
      <c r="C10" s="128">
        <f>B10*100/$B$12</f>
        <v>3.7633599277434895</v>
      </c>
      <c r="D10" s="24">
        <v>10143.83</v>
      </c>
      <c r="E10" s="128">
        <f>D10*100/$D$12</f>
        <v>40.25823007662447</v>
      </c>
      <c r="F10" s="24">
        <v>25589.27</v>
      </c>
      <c r="G10" s="128">
        <f>F10*100/$F$12</f>
        <v>31.102068012281716</v>
      </c>
      <c r="H10" s="24">
        <f>D10+F10</f>
        <v>35733.1</v>
      </c>
      <c r="I10" s="128">
        <f>H10*100/$H$12</f>
        <v>33.24873769505653</v>
      </c>
    </row>
    <row r="11" spans="1:9" ht="12.75">
      <c r="A11" s="9"/>
      <c r="B11" s="24"/>
      <c r="C11" s="128"/>
      <c r="D11" s="24"/>
      <c r="E11" s="128"/>
      <c r="F11" s="24"/>
      <c r="G11" s="128"/>
      <c r="H11" s="24"/>
      <c r="I11" s="128"/>
    </row>
    <row r="12" spans="1:9" ht="13.5" thickBot="1">
      <c r="A12" s="13" t="s">
        <v>405</v>
      </c>
      <c r="B12" s="25">
        <f aca="true" t="shared" si="0" ref="B12:I12">SUM(B8:B10)</f>
        <v>19929</v>
      </c>
      <c r="C12" s="129">
        <f t="shared" si="0"/>
        <v>100</v>
      </c>
      <c r="D12" s="25">
        <f t="shared" si="0"/>
        <v>25196.910000000003</v>
      </c>
      <c r="E12" s="129">
        <f t="shared" si="0"/>
        <v>100</v>
      </c>
      <c r="F12" s="25">
        <f t="shared" si="0"/>
        <v>82275.14</v>
      </c>
      <c r="G12" s="129">
        <f t="shared" si="0"/>
        <v>100</v>
      </c>
      <c r="H12" s="25">
        <f t="shared" si="0"/>
        <v>107472.04999999999</v>
      </c>
      <c r="I12" s="129">
        <f t="shared" si="0"/>
        <v>100.00000000000001</v>
      </c>
    </row>
    <row r="13" spans="1:9" ht="12.75">
      <c r="A13" s="64" t="s">
        <v>406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13"/>
  <dimension ref="A1:I14"/>
  <sheetViews>
    <sheetView zoomScale="75" zoomScaleNormal="75" workbookViewId="0" topLeftCell="A1">
      <selection activeCell="N10" sqref="N10"/>
    </sheetView>
  </sheetViews>
  <sheetFormatPr defaultColWidth="11.421875" defaultRowHeight="12.75"/>
  <cols>
    <col min="1" max="1" width="14.00390625" style="16" customWidth="1"/>
    <col min="2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426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3" t="s">
        <v>412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4" t="s">
        <v>413</v>
      </c>
      <c r="B6" s="244" t="s">
        <v>313</v>
      </c>
      <c r="C6" s="246"/>
      <c r="D6" s="244" t="s">
        <v>314</v>
      </c>
      <c r="E6" s="246"/>
      <c r="F6" s="244" t="s">
        <v>367</v>
      </c>
      <c r="G6" s="246"/>
      <c r="H6" s="244" t="s">
        <v>316</v>
      </c>
      <c r="I6" s="245"/>
    </row>
    <row r="7" spans="1:9" ht="13.5" thickBot="1">
      <c r="A7" s="83"/>
      <c r="B7" s="76" t="s">
        <v>321</v>
      </c>
      <c r="C7" s="139" t="s">
        <v>322</v>
      </c>
      <c r="D7" s="76" t="s">
        <v>255</v>
      </c>
      <c r="E7" s="139" t="s">
        <v>322</v>
      </c>
      <c r="F7" s="76" t="s">
        <v>255</v>
      </c>
      <c r="G7" s="139" t="s">
        <v>322</v>
      </c>
      <c r="H7" s="76" t="s">
        <v>255</v>
      </c>
      <c r="I7" s="139" t="s">
        <v>322</v>
      </c>
    </row>
    <row r="8" spans="1:9" ht="12.75">
      <c r="A8" s="7" t="s">
        <v>371</v>
      </c>
      <c r="B8" s="23">
        <v>13698</v>
      </c>
      <c r="C8" s="127">
        <f>B8*100/$B$12</f>
        <v>68.7340057203071</v>
      </c>
      <c r="D8" s="23">
        <v>2854.78</v>
      </c>
      <c r="E8" s="127">
        <f>D8*100/$D$12</f>
        <v>11.329881322749497</v>
      </c>
      <c r="F8" s="23">
        <v>18180.64</v>
      </c>
      <c r="G8" s="127">
        <f>F8*100/$F$12</f>
        <v>22.097367442948137</v>
      </c>
      <c r="H8" s="23">
        <f>D8+F8</f>
        <v>21035.42</v>
      </c>
      <c r="I8" s="127">
        <f>H8*100/$H$12</f>
        <v>19.57292151773414</v>
      </c>
    </row>
    <row r="9" spans="1:9" ht="12.75">
      <c r="A9" s="9" t="s">
        <v>377</v>
      </c>
      <c r="B9" s="24">
        <v>6114</v>
      </c>
      <c r="C9" s="128">
        <f>B9*100/$B$12</f>
        <v>30.678910130964926</v>
      </c>
      <c r="D9" s="24">
        <v>16696.32</v>
      </c>
      <c r="E9" s="128">
        <f>D9*100/$D$12</f>
        <v>66.26336324573133</v>
      </c>
      <c r="F9" s="24">
        <v>54142.91</v>
      </c>
      <c r="G9" s="128">
        <f>F9*100/$F$12</f>
        <v>65.80713202068085</v>
      </c>
      <c r="H9" s="24">
        <f>D9+F9</f>
        <v>70839.23000000001</v>
      </c>
      <c r="I9" s="128">
        <f>H9*100/$H$12</f>
        <v>65.91409580444403</v>
      </c>
    </row>
    <row r="10" spans="1:9" ht="12.75">
      <c r="A10" s="9" t="s">
        <v>373</v>
      </c>
      <c r="B10" s="24">
        <v>117</v>
      </c>
      <c r="C10" s="128">
        <f>B10*100/$B$12</f>
        <v>0.5870841487279843</v>
      </c>
      <c r="D10" s="24">
        <v>5645.81</v>
      </c>
      <c r="E10" s="128">
        <f>D10*100/$D$12</f>
        <v>22.406755431519183</v>
      </c>
      <c r="F10" s="24">
        <v>9951.59</v>
      </c>
      <c r="G10" s="128">
        <f>F10*100/$F$12</f>
        <v>12.095500536371011</v>
      </c>
      <c r="H10" s="24">
        <f>D10+F10</f>
        <v>15597.400000000001</v>
      </c>
      <c r="I10" s="128">
        <f>H10*100/$H$12</f>
        <v>14.512982677821816</v>
      </c>
    </row>
    <row r="11" spans="1:9" ht="12.75">
      <c r="A11" s="9"/>
      <c r="B11" s="24"/>
      <c r="C11" s="128"/>
      <c r="D11" s="24"/>
      <c r="E11" s="128"/>
      <c r="F11" s="24"/>
      <c r="G11" s="128"/>
      <c r="H11" s="24"/>
      <c r="I11" s="128"/>
    </row>
    <row r="12" spans="1:9" ht="13.5" thickBot="1">
      <c r="A12" s="13" t="s">
        <v>405</v>
      </c>
      <c r="B12" s="25">
        <f aca="true" t="shared" si="0" ref="B12:I12">SUM(B8:B10)</f>
        <v>19929</v>
      </c>
      <c r="C12" s="129">
        <f t="shared" si="0"/>
        <v>100</v>
      </c>
      <c r="D12" s="25">
        <f t="shared" si="0"/>
        <v>25196.91</v>
      </c>
      <c r="E12" s="129">
        <f t="shared" si="0"/>
        <v>100.00000000000001</v>
      </c>
      <c r="F12" s="25">
        <f t="shared" si="0"/>
        <v>82275.14</v>
      </c>
      <c r="G12" s="129">
        <f t="shared" si="0"/>
        <v>100</v>
      </c>
      <c r="H12" s="25">
        <f t="shared" si="0"/>
        <v>107472.05000000002</v>
      </c>
      <c r="I12" s="129">
        <f t="shared" si="0"/>
        <v>99.99999999999999</v>
      </c>
    </row>
    <row r="13" spans="1:9" ht="12.75">
      <c r="A13" s="64" t="s">
        <v>406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9"/>
  <dimension ref="A1:I13"/>
  <sheetViews>
    <sheetView zoomScale="75" zoomScaleNormal="75" workbookViewId="0" topLeftCell="A1">
      <selection activeCell="L6" sqref="L6"/>
    </sheetView>
  </sheetViews>
  <sheetFormatPr defaultColWidth="11.421875" defaultRowHeight="12.75"/>
  <cols>
    <col min="1" max="1" width="14.00390625" style="16" customWidth="1"/>
    <col min="2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427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3" t="s">
        <v>378</v>
      </c>
      <c r="B4" s="243"/>
      <c r="C4" s="243"/>
      <c r="D4" s="243"/>
      <c r="E4" s="243"/>
      <c r="F4" s="243"/>
      <c r="G4" s="243"/>
      <c r="H4" s="243"/>
      <c r="I4" s="243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379</v>
      </c>
      <c r="B6" s="244" t="s">
        <v>313</v>
      </c>
      <c r="C6" s="246"/>
      <c r="D6" s="244" t="s">
        <v>314</v>
      </c>
      <c r="E6" s="246"/>
      <c r="F6" s="244" t="s">
        <v>367</v>
      </c>
      <c r="G6" s="246"/>
      <c r="H6" s="244" t="s">
        <v>316</v>
      </c>
      <c r="I6" s="245"/>
    </row>
    <row r="7" spans="2:9" ht="13.5" thickBot="1">
      <c r="B7" s="4" t="s">
        <v>321</v>
      </c>
      <c r="C7" s="2" t="s">
        <v>322</v>
      </c>
      <c r="D7" s="4" t="s">
        <v>255</v>
      </c>
      <c r="E7" s="2" t="s">
        <v>322</v>
      </c>
      <c r="F7" s="4" t="s">
        <v>255</v>
      </c>
      <c r="G7" s="2" t="s">
        <v>322</v>
      </c>
      <c r="H7" s="4" t="s">
        <v>255</v>
      </c>
      <c r="I7" s="2" t="s">
        <v>322</v>
      </c>
    </row>
    <row r="8" spans="1:9" ht="12.75">
      <c r="A8" s="7" t="s">
        <v>380</v>
      </c>
      <c r="B8" s="23">
        <v>17950</v>
      </c>
      <c r="C8" s="127">
        <f>B8*100/$B$12</f>
        <v>90.06974760399417</v>
      </c>
      <c r="D8" s="23">
        <v>9410.07</v>
      </c>
      <c r="E8" s="127">
        <f>D8*100/$D$12</f>
        <v>37.346126965568395</v>
      </c>
      <c r="F8" s="23">
        <v>50101.61</v>
      </c>
      <c r="G8" s="127">
        <f>F8*100/$F$12</f>
        <v>60.89519871980771</v>
      </c>
      <c r="H8" s="23">
        <f>D8+F8</f>
        <v>59511.68</v>
      </c>
      <c r="I8" s="127">
        <f>H8*100/$H$12</f>
        <v>55.37409959147518</v>
      </c>
    </row>
    <row r="9" spans="1:9" ht="12.75">
      <c r="A9" s="9" t="s">
        <v>381</v>
      </c>
      <c r="B9" s="24">
        <v>1949</v>
      </c>
      <c r="C9" s="128">
        <f>B9*100/$B$12</f>
        <v>9.77971799889608</v>
      </c>
      <c r="D9" s="24">
        <v>12904.69</v>
      </c>
      <c r="E9" s="128">
        <f>D9*100/$D$12</f>
        <v>51.21536728114677</v>
      </c>
      <c r="F9" s="24">
        <v>28705.52</v>
      </c>
      <c r="G9" s="128">
        <f>F9*100/$F$12</f>
        <v>34.88966411968427</v>
      </c>
      <c r="H9" s="24">
        <f>D9+F9</f>
        <v>41610.21</v>
      </c>
      <c r="I9" s="128">
        <f>H9*100/$H$12</f>
        <v>38.71723857505277</v>
      </c>
    </row>
    <row r="10" spans="1:9" ht="12.75">
      <c r="A10" s="9" t="s">
        <v>382</v>
      </c>
      <c r="B10" s="24">
        <v>30</v>
      </c>
      <c r="C10" s="128">
        <f>B10*100/$B$12</f>
        <v>0.15053439710973957</v>
      </c>
      <c r="D10" s="24">
        <v>2882.15</v>
      </c>
      <c r="E10" s="128">
        <f>D10*100/$D$12</f>
        <v>11.438505753284826</v>
      </c>
      <c r="F10" s="24">
        <v>3468.01</v>
      </c>
      <c r="G10" s="128">
        <f>F10*100/$F$12</f>
        <v>4.215137160508022</v>
      </c>
      <c r="H10" s="24">
        <f>D10+F10</f>
        <v>6350.16</v>
      </c>
      <c r="I10" s="128">
        <f>H10*100/$H$12</f>
        <v>5.908661833472052</v>
      </c>
    </row>
    <row r="11" spans="1:9" ht="12.75">
      <c r="A11" s="9"/>
      <c r="B11" s="24"/>
      <c r="C11" s="128"/>
      <c r="D11" s="24"/>
      <c r="E11" s="128"/>
      <c r="F11" s="24"/>
      <c r="G11" s="128"/>
      <c r="H11" s="24"/>
      <c r="I11" s="128"/>
    </row>
    <row r="12" spans="1:9" ht="13.5" thickBot="1">
      <c r="A12" s="13" t="s">
        <v>405</v>
      </c>
      <c r="B12" s="25">
        <f aca="true" t="shared" si="0" ref="B12:I12">SUM(B8:B10)</f>
        <v>19929</v>
      </c>
      <c r="C12" s="129">
        <f t="shared" si="0"/>
        <v>99.99999999999999</v>
      </c>
      <c r="D12" s="25">
        <f t="shared" si="0"/>
        <v>25196.910000000003</v>
      </c>
      <c r="E12" s="129">
        <f t="shared" si="0"/>
        <v>100</v>
      </c>
      <c r="F12" s="25">
        <f t="shared" si="0"/>
        <v>82275.14</v>
      </c>
      <c r="G12" s="129">
        <f t="shared" si="0"/>
        <v>100</v>
      </c>
      <c r="H12" s="25">
        <f t="shared" si="0"/>
        <v>107472.05</v>
      </c>
      <c r="I12" s="129">
        <f t="shared" si="0"/>
        <v>100</v>
      </c>
    </row>
    <row r="13" spans="1:9" ht="12.75">
      <c r="A13" s="64" t="s">
        <v>406</v>
      </c>
      <c r="B13" s="9"/>
      <c r="C13" s="9"/>
      <c r="D13" s="9"/>
      <c r="E13" s="9"/>
      <c r="F13" s="9"/>
      <c r="G13" s="9"/>
      <c r="H13" s="9"/>
      <c r="I13" s="9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13"/>
  <sheetViews>
    <sheetView zoomScale="75" zoomScaleNormal="75" workbookViewId="0" topLeftCell="A2">
      <selection activeCell="D26" sqref="D26"/>
    </sheetView>
  </sheetViews>
  <sheetFormatPr defaultColWidth="11.421875" defaultRowHeight="12.75"/>
  <cols>
    <col min="1" max="1" width="20.7109375" style="36" customWidth="1"/>
    <col min="2" max="4" width="11.7109375" style="36" customWidth="1"/>
    <col min="5" max="5" width="9.140625" style="36" customWidth="1"/>
    <col min="6" max="10" width="11.7109375" style="36" customWidth="1"/>
    <col min="11" max="16384" width="11.421875" style="3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248" t="s">
        <v>385</v>
      </c>
      <c r="B3" s="249"/>
      <c r="C3" s="249"/>
      <c r="D3" s="249"/>
      <c r="E3" s="249"/>
      <c r="F3" s="249"/>
      <c r="G3" s="250"/>
      <c r="H3" s="250"/>
      <c r="I3" s="250"/>
      <c r="J3" s="251"/>
    </row>
    <row r="4" spans="1:6" ht="14.25">
      <c r="A4" s="17"/>
      <c r="B4" s="17"/>
      <c r="C4" s="17"/>
      <c r="D4" s="17"/>
      <c r="E4" s="17"/>
      <c r="F4" s="17"/>
    </row>
    <row r="5" spans="1:10" ht="12.75">
      <c r="A5" s="185"/>
      <c r="B5" s="200" t="s">
        <v>113</v>
      </c>
      <c r="C5" s="200" t="s">
        <v>113</v>
      </c>
      <c r="D5" s="200" t="s">
        <v>113</v>
      </c>
      <c r="E5" s="200" t="s">
        <v>113</v>
      </c>
      <c r="F5" s="200" t="s">
        <v>113</v>
      </c>
      <c r="G5" s="200" t="s">
        <v>113</v>
      </c>
      <c r="H5" s="200" t="s">
        <v>114</v>
      </c>
      <c r="I5" s="200" t="s">
        <v>98</v>
      </c>
      <c r="J5" s="2" t="s">
        <v>79</v>
      </c>
    </row>
    <row r="6" spans="1:10" ht="13.5" thickBot="1">
      <c r="A6" s="63" t="s">
        <v>115</v>
      </c>
      <c r="B6" s="78" t="s">
        <v>116</v>
      </c>
      <c r="C6" s="78" t="s">
        <v>117</v>
      </c>
      <c r="D6" s="78" t="s">
        <v>118</v>
      </c>
      <c r="E6" s="78" t="s">
        <v>119</v>
      </c>
      <c r="F6" s="78" t="s">
        <v>120</v>
      </c>
      <c r="G6" s="78" t="s">
        <v>121</v>
      </c>
      <c r="H6" s="78" t="s">
        <v>122</v>
      </c>
      <c r="I6" s="78" t="s">
        <v>123</v>
      </c>
      <c r="J6" s="76" t="s">
        <v>123</v>
      </c>
    </row>
    <row r="7" spans="1:10" ht="12.75">
      <c r="A7" s="30" t="s">
        <v>124</v>
      </c>
      <c r="B7" s="31"/>
      <c r="C7" s="31"/>
      <c r="D7" s="31"/>
      <c r="E7" s="31"/>
      <c r="F7" s="31"/>
      <c r="G7" s="31"/>
      <c r="H7" s="31"/>
      <c r="I7" s="31"/>
      <c r="J7" s="23"/>
    </row>
    <row r="8" spans="1:10" ht="12.75">
      <c r="A8" s="32" t="s">
        <v>125</v>
      </c>
      <c r="B8" s="33">
        <v>6967</v>
      </c>
      <c r="C8" s="33">
        <v>5259</v>
      </c>
      <c r="D8" s="33">
        <v>104950</v>
      </c>
      <c r="E8" s="33">
        <v>416</v>
      </c>
      <c r="F8" s="33">
        <v>41314</v>
      </c>
      <c r="G8" s="33">
        <v>23173</v>
      </c>
      <c r="H8" s="33">
        <v>15</v>
      </c>
      <c r="I8" s="33">
        <v>1129</v>
      </c>
      <c r="J8" s="24">
        <v>183223</v>
      </c>
    </row>
    <row r="9" spans="1:10" ht="12.75">
      <c r="A9" s="32" t="s">
        <v>126</v>
      </c>
      <c r="B9" s="33">
        <v>915528</v>
      </c>
      <c r="C9" s="33">
        <v>687669</v>
      </c>
      <c r="D9" s="33">
        <v>1400021</v>
      </c>
      <c r="E9" s="33">
        <v>456232</v>
      </c>
      <c r="F9" s="33">
        <v>1140669</v>
      </c>
      <c r="G9" s="33">
        <v>264498</v>
      </c>
      <c r="H9" s="33">
        <v>78855</v>
      </c>
      <c r="I9" s="33">
        <v>301772</v>
      </c>
      <c r="J9" s="24">
        <v>5245244</v>
      </c>
    </row>
    <row r="10" spans="1:10" ht="12.75">
      <c r="A10" s="32"/>
      <c r="B10" s="33"/>
      <c r="C10" s="33"/>
      <c r="D10" s="33"/>
      <c r="E10" s="33"/>
      <c r="F10" s="33"/>
      <c r="G10" s="33"/>
      <c r="H10" s="33"/>
      <c r="I10" s="33"/>
      <c r="J10" s="24"/>
    </row>
    <row r="11" spans="1:10" ht="13.5" thickBot="1">
      <c r="A11" s="34" t="s">
        <v>79</v>
      </c>
      <c r="B11" s="28">
        <v>922495</v>
      </c>
      <c r="C11" s="28">
        <v>692928</v>
      </c>
      <c r="D11" s="28">
        <v>1504971</v>
      </c>
      <c r="E11" s="28">
        <v>456648</v>
      </c>
      <c r="F11" s="28">
        <v>1181983</v>
      </c>
      <c r="G11" s="28">
        <v>287671</v>
      </c>
      <c r="H11" s="28">
        <v>78870</v>
      </c>
      <c r="I11" s="28">
        <v>302901</v>
      </c>
      <c r="J11" s="25">
        <v>5428467</v>
      </c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2">
    <mergeCell ref="A1:J1"/>
    <mergeCell ref="A3:J3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12"/>
  <sheetViews>
    <sheetView zoomScale="75" zoomScaleNormal="75" workbookViewId="0" topLeftCell="A2">
      <selection activeCell="J16" sqref="J16"/>
    </sheetView>
  </sheetViews>
  <sheetFormatPr defaultColWidth="11.421875" defaultRowHeight="12.75"/>
  <cols>
    <col min="1" max="1" width="20.7109375" style="36" customWidth="1"/>
    <col min="2" max="10" width="11.7109375" style="36" customWidth="1"/>
    <col min="11" max="16384" width="11.421875" style="3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242" t="s">
        <v>386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2.7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184"/>
      <c r="B5" s="244" t="s">
        <v>77</v>
      </c>
      <c r="C5" s="245"/>
      <c r="D5" s="245"/>
      <c r="E5" s="245"/>
      <c r="F5" s="245"/>
      <c r="G5" s="245"/>
      <c r="H5" s="245"/>
      <c r="I5" s="246"/>
      <c r="J5" s="2" t="s">
        <v>79</v>
      </c>
    </row>
    <row r="6" spans="1:10" ht="12.75">
      <c r="A6" s="9"/>
      <c r="B6" s="4"/>
      <c r="C6" s="2" t="s">
        <v>114</v>
      </c>
      <c r="D6" s="2"/>
      <c r="E6" s="2"/>
      <c r="F6" s="2"/>
      <c r="G6" s="2"/>
      <c r="H6" s="2" t="s">
        <v>98</v>
      </c>
      <c r="I6" s="2" t="s">
        <v>79</v>
      </c>
      <c r="J6" s="4" t="s">
        <v>127</v>
      </c>
    </row>
    <row r="7" spans="1:10" ht="13.5" thickBot="1">
      <c r="A7" s="61" t="s">
        <v>115</v>
      </c>
      <c r="B7" s="76" t="s">
        <v>128</v>
      </c>
      <c r="C7" s="76" t="s">
        <v>129</v>
      </c>
      <c r="D7" s="76" t="s">
        <v>130</v>
      </c>
      <c r="E7" s="76" t="s">
        <v>131</v>
      </c>
      <c r="F7" s="76" t="s">
        <v>132</v>
      </c>
      <c r="G7" s="76" t="s">
        <v>133</v>
      </c>
      <c r="H7" s="76" t="s">
        <v>134</v>
      </c>
      <c r="I7" s="76" t="s">
        <v>134</v>
      </c>
      <c r="J7" s="76" t="s">
        <v>134</v>
      </c>
    </row>
    <row r="8" spans="1:10" ht="12.75">
      <c r="A8" s="7" t="s">
        <v>124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9" t="s">
        <v>125</v>
      </c>
      <c r="B9" s="24">
        <v>7</v>
      </c>
      <c r="C9" s="24">
        <v>1725</v>
      </c>
      <c r="D9" s="24">
        <v>45</v>
      </c>
      <c r="E9" s="24">
        <v>434</v>
      </c>
      <c r="F9" s="24">
        <v>2237</v>
      </c>
      <c r="G9" s="24">
        <v>117342</v>
      </c>
      <c r="H9" s="24">
        <v>741</v>
      </c>
      <c r="I9" s="24">
        <v>122531</v>
      </c>
      <c r="J9" s="24">
        <v>305754</v>
      </c>
    </row>
    <row r="10" spans="1:10" ht="12.75">
      <c r="A10" s="9" t="s">
        <v>126</v>
      </c>
      <c r="B10" s="24">
        <v>99627</v>
      </c>
      <c r="C10" s="24">
        <v>757943</v>
      </c>
      <c r="D10" s="24">
        <v>288310</v>
      </c>
      <c r="E10" s="24">
        <v>83846</v>
      </c>
      <c r="F10" s="24">
        <v>95743</v>
      </c>
      <c r="G10" s="24">
        <v>342859</v>
      </c>
      <c r="H10" s="24">
        <v>233271</v>
      </c>
      <c r="I10" s="24">
        <v>1901599</v>
      </c>
      <c r="J10" s="24">
        <v>7146843</v>
      </c>
    </row>
    <row r="11" spans="1:10" ht="12.75">
      <c r="A11" s="9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3.5" thickBot="1">
      <c r="A12" s="13" t="s">
        <v>79</v>
      </c>
      <c r="B12" s="25">
        <v>99634</v>
      </c>
      <c r="C12" s="25">
        <v>759668</v>
      </c>
      <c r="D12" s="25">
        <v>288355</v>
      </c>
      <c r="E12" s="25">
        <v>84280</v>
      </c>
      <c r="F12" s="25">
        <v>97980</v>
      </c>
      <c r="G12" s="25">
        <v>460201</v>
      </c>
      <c r="H12" s="25">
        <v>234012</v>
      </c>
      <c r="I12" s="28">
        <v>2024130</v>
      </c>
      <c r="J12" s="25">
        <v>7452597</v>
      </c>
    </row>
  </sheetData>
  <mergeCells count="3">
    <mergeCell ref="A1:J1"/>
    <mergeCell ref="A3:J3"/>
    <mergeCell ref="B5:I5"/>
  </mergeCells>
  <printOptions/>
  <pageMargins left="0.75" right="0.75" top="1" bottom="1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86"/>
  <sheetViews>
    <sheetView zoomScale="75" zoomScaleNormal="75" workbookViewId="0" topLeftCell="A1">
      <selection activeCell="L11" sqref="L11"/>
    </sheetView>
  </sheetViews>
  <sheetFormatPr defaultColWidth="40.7109375" defaultRowHeight="12.75"/>
  <cols>
    <col min="1" max="1" width="28.7109375" style="16" customWidth="1"/>
    <col min="2" max="2" width="11.7109375" style="16" customWidth="1"/>
    <col min="3" max="3" width="10.7109375" style="16" customWidth="1"/>
    <col min="4" max="6" width="11.7109375" style="16" customWidth="1"/>
    <col min="7" max="7" width="12.28125" style="16" customWidth="1"/>
    <col min="8" max="9" width="11.7109375" style="16" customWidth="1"/>
    <col min="10" max="10" width="12.28125" style="16" customWidth="1"/>
    <col min="11" max="11" width="10.7109375" style="16" customWidth="1"/>
    <col min="12" max="16384" width="40.7109375" style="16" customWidth="1"/>
  </cols>
  <sheetData>
    <row r="1" spans="1:11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3" spans="1:11" ht="15">
      <c r="A3" s="242" t="s">
        <v>387</v>
      </c>
      <c r="B3" s="243"/>
      <c r="C3" s="243"/>
      <c r="D3" s="243"/>
      <c r="E3" s="243"/>
      <c r="F3" s="243"/>
      <c r="G3" s="247"/>
      <c r="H3" s="247"/>
      <c r="I3" s="247"/>
      <c r="J3" s="247"/>
      <c r="K3" s="247"/>
    </row>
    <row r="4" spans="1:11" ht="15">
      <c r="A4" s="243" t="s">
        <v>135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185" t="s">
        <v>1</v>
      </c>
      <c r="B6" s="244" t="s">
        <v>82</v>
      </c>
      <c r="C6" s="245"/>
      <c r="D6" s="245"/>
      <c r="E6" s="245"/>
      <c r="F6" s="245"/>
      <c r="G6" s="246"/>
      <c r="H6" s="200" t="s">
        <v>98</v>
      </c>
      <c r="I6" s="200" t="s">
        <v>99</v>
      </c>
      <c r="J6" s="2" t="s">
        <v>79</v>
      </c>
      <c r="K6" s="2"/>
    </row>
    <row r="7" spans="1:11" ht="12.75">
      <c r="A7" s="3" t="s">
        <v>5</v>
      </c>
      <c r="B7" s="244" t="s">
        <v>136</v>
      </c>
      <c r="C7" s="245"/>
      <c r="D7" s="245"/>
      <c r="E7" s="246"/>
      <c r="F7" s="2" t="s">
        <v>85</v>
      </c>
      <c r="G7" s="4" t="s">
        <v>82</v>
      </c>
      <c r="H7" s="29" t="s">
        <v>102</v>
      </c>
      <c r="I7" s="4" t="s">
        <v>103</v>
      </c>
      <c r="J7" s="4" t="s">
        <v>104</v>
      </c>
      <c r="K7" s="4" t="s">
        <v>97</v>
      </c>
    </row>
    <row r="8" spans="1:11" ht="13.5" thickBot="1">
      <c r="A8" s="63"/>
      <c r="B8" s="76" t="s">
        <v>86</v>
      </c>
      <c r="C8" s="139" t="s">
        <v>87</v>
      </c>
      <c r="D8" s="139" t="s">
        <v>88</v>
      </c>
      <c r="E8" s="139" t="s">
        <v>89</v>
      </c>
      <c r="F8" s="76" t="s">
        <v>90</v>
      </c>
      <c r="G8" s="76" t="s">
        <v>91</v>
      </c>
      <c r="H8" s="78" t="s">
        <v>107</v>
      </c>
      <c r="I8" s="76" t="s">
        <v>108</v>
      </c>
      <c r="J8" s="76" t="s">
        <v>109</v>
      </c>
      <c r="K8" s="76" t="s">
        <v>105</v>
      </c>
    </row>
    <row r="9" spans="1:11" ht="12.75">
      <c r="A9" s="7" t="s">
        <v>12</v>
      </c>
      <c r="B9" s="8">
        <v>340639</v>
      </c>
      <c r="C9" s="8">
        <v>7181</v>
      </c>
      <c r="D9" s="8">
        <v>4575</v>
      </c>
      <c r="E9" s="8">
        <v>352395</v>
      </c>
      <c r="F9" s="37">
        <v>3379</v>
      </c>
      <c r="G9" s="8">
        <v>355774</v>
      </c>
      <c r="H9" s="37">
        <v>19182</v>
      </c>
      <c r="I9" s="37">
        <v>141736</v>
      </c>
      <c r="J9" s="8">
        <v>516692</v>
      </c>
      <c r="K9" s="8">
        <v>3379</v>
      </c>
    </row>
    <row r="10" spans="1:11" ht="12.75">
      <c r="A10" s="9" t="s">
        <v>13</v>
      </c>
      <c r="B10" s="10">
        <v>296896</v>
      </c>
      <c r="C10" s="10">
        <v>13124</v>
      </c>
      <c r="D10" s="10">
        <v>13374</v>
      </c>
      <c r="E10" s="10">
        <v>323394</v>
      </c>
      <c r="F10" s="38">
        <v>3859</v>
      </c>
      <c r="G10" s="10">
        <v>327253</v>
      </c>
      <c r="H10" s="38">
        <v>911</v>
      </c>
      <c r="I10" s="38">
        <v>315917</v>
      </c>
      <c r="J10" s="10">
        <v>644081</v>
      </c>
      <c r="K10" s="10">
        <v>4688</v>
      </c>
    </row>
    <row r="11" spans="1:11" ht="12.75">
      <c r="A11" s="9" t="s">
        <v>14</v>
      </c>
      <c r="B11" s="10">
        <v>171700</v>
      </c>
      <c r="C11" s="10" t="s">
        <v>137</v>
      </c>
      <c r="D11" s="10" t="s">
        <v>137</v>
      </c>
      <c r="E11" s="10">
        <v>171700</v>
      </c>
      <c r="F11" s="38">
        <v>17100</v>
      </c>
      <c r="G11" s="10">
        <v>188800</v>
      </c>
      <c r="H11" s="38">
        <v>22550</v>
      </c>
      <c r="I11" s="38">
        <v>319675</v>
      </c>
      <c r="J11" s="10">
        <v>531025</v>
      </c>
      <c r="K11" s="10" t="s">
        <v>137</v>
      </c>
    </row>
    <row r="12" spans="1:11" ht="12.75">
      <c r="A12" s="9" t="s">
        <v>15</v>
      </c>
      <c r="B12" s="10">
        <v>182284</v>
      </c>
      <c r="C12" s="10" t="s">
        <v>137</v>
      </c>
      <c r="D12" s="10" t="s">
        <v>137</v>
      </c>
      <c r="E12" s="10">
        <v>182284</v>
      </c>
      <c r="F12" s="38" t="s">
        <v>137</v>
      </c>
      <c r="G12" s="10">
        <v>182284</v>
      </c>
      <c r="H12" s="38">
        <v>33202</v>
      </c>
      <c r="I12" s="38">
        <v>116200</v>
      </c>
      <c r="J12" s="10">
        <v>331686</v>
      </c>
      <c r="K12" s="10">
        <v>12055</v>
      </c>
    </row>
    <row r="13" spans="1:11" ht="12.75">
      <c r="A13" s="11" t="s">
        <v>16</v>
      </c>
      <c r="B13" s="12">
        <v>991519</v>
      </c>
      <c r="C13" s="12">
        <v>20305</v>
      </c>
      <c r="D13" s="12">
        <v>17949</v>
      </c>
      <c r="E13" s="12">
        <v>1029773</v>
      </c>
      <c r="F13" s="39">
        <v>24338</v>
      </c>
      <c r="G13" s="12">
        <v>1054111</v>
      </c>
      <c r="H13" s="39">
        <v>75845</v>
      </c>
      <c r="I13" s="39">
        <v>893528</v>
      </c>
      <c r="J13" s="12">
        <v>2023484</v>
      </c>
      <c r="K13" s="12">
        <v>20122</v>
      </c>
    </row>
    <row r="14" spans="1:11" ht="12.75">
      <c r="A14" s="9"/>
      <c r="B14" s="10"/>
      <c r="C14" s="10"/>
      <c r="D14" s="10"/>
      <c r="E14" s="10"/>
      <c r="F14" s="38"/>
      <c r="G14" s="10"/>
      <c r="H14" s="38"/>
      <c r="I14" s="38"/>
      <c r="J14" s="10"/>
      <c r="K14" s="10"/>
    </row>
    <row r="15" spans="1:11" ht="12.75">
      <c r="A15" s="11" t="s">
        <v>17</v>
      </c>
      <c r="B15" s="12">
        <v>159030</v>
      </c>
      <c r="C15" s="12">
        <v>404</v>
      </c>
      <c r="D15" s="12">
        <v>59472</v>
      </c>
      <c r="E15" s="12">
        <v>218906</v>
      </c>
      <c r="F15" s="39">
        <v>106293</v>
      </c>
      <c r="G15" s="12">
        <v>325199</v>
      </c>
      <c r="H15" s="39">
        <v>9612</v>
      </c>
      <c r="I15" s="39">
        <v>119202</v>
      </c>
      <c r="J15" s="12">
        <v>454013</v>
      </c>
      <c r="K15" s="12">
        <v>237</v>
      </c>
    </row>
    <row r="16" spans="1:11" ht="12.75">
      <c r="A16" s="9"/>
      <c r="B16" s="10"/>
      <c r="C16" s="10"/>
      <c r="D16" s="10"/>
      <c r="E16" s="10"/>
      <c r="F16" s="38"/>
      <c r="G16" s="10"/>
      <c r="H16" s="38"/>
      <c r="I16" s="38"/>
      <c r="J16" s="10"/>
      <c r="K16" s="10"/>
    </row>
    <row r="17" spans="1:11" ht="12.75">
      <c r="A17" s="11" t="s">
        <v>18</v>
      </c>
      <c r="B17" s="12">
        <v>138147</v>
      </c>
      <c r="C17" s="12" t="s">
        <v>137</v>
      </c>
      <c r="D17" s="12">
        <v>16446</v>
      </c>
      <c r="E17" s="12">
        <v>154593</v>
      </c>
      <c r="F17" s="39">
        <v>22293</v>
      </c>
      <c r="G17" s="12">
        <v>176886</v>
      </c>
      <c r="H17" s="39">
        <v>11172</v>
      </c>
      <c r="I17" s="39">
        <v>171203</v>
      </c>
      <c r="J17" s="12">
        <v>359261</v>
      </c>
      <c r="K17" s="12">
        <v>373</v>
      </c>
    </row>
    <row r="18" spans="1:11" ht="12.75">
      <c r="A18" s="9"/>
      <c r="B18" s="10"/>
      <c r="C18" s="10"/>
      <c r="D18" s="10"/>
      <c r="E18" s="10"/>
      <c r="F18" s="38"/>
      <c r="G18" s="10"/>
      <c r="H18" s="38"/>
      <c r="I18" s="38"/>
      <c r="J18" s="10"/>
      <c r="K18" s="10"/>
    </row>
    <row r="19" spans="1:11" ht="12.75">
      <c r="A19" s="9" t="s">
        <v>19</v>
      </c>
      <c r="B19" s="10">
        <v>109403</v>
      </c>
      <c r="C19" s="10">
        <v>5400</v>
      </c>
      <c r="D19" s="10">
        <v>21632</v>
      </c>
      <c r="E19" s="10">
        <v>136435</v>
      </c>
      <c r="F19" s="38">
        <v>3890</v>
      </c>
      <c r="G19" s="10">
        <v>140325</v>
      </c>
      <c r="H19" s="38">
        <v>3522</v>
      </c>
      <c r="I19" s="38">
        <v>27172</v>
      </c>
      <c r="J19" s="10">
        <v>171019</v>
      </c>
      <c r="K19" s="10" t="s">
        <v>137</v>
      </c>
    </row>
    <row r="20" spans="1:11" ht="12.75">
      <c r="A20" s="9" t="s">
        <v>21</v>
      </c>
      <c r="B20" s="10">
        <v>117477</v>
      </c>
      <c r="C20" s="10" t="s">
        <v>137</v>
      </c>
      <c r="D20" s="10" t="s">
        <v>137</v>
      </c>
      <c r="E20" s="10">
        <v>117477</v>
      </c>
      <c r="F20" s="38">
        <v>627</v>
      </c>
      <c r="G20" s="10">
        <v>118104</v>
      </c>
      <c r="H20" s="38">
        <v>732</v>
      </c>
      <c r="I20" s="38">
        <v>17672</v>
      </c>
      <c r="J20" s="10">
        <v>136508</v>
      </c>
      <c r="K20" s="10" t="s">
        <v>137</v>
      </c>
    </row>
    <row r="21" spans="1:11" ht="12.75">
      <c r="A21" s="9" t="s">
        <v>22</v>
      </c>
      <c r="B21" s="10">
        <v>115767</v>
      </c>
      <c r="C21" s="10" t="s">
        <v>137</v>
      </c>
      <c r="D21" s="10" t="s">
        <v>137</v>
      </c>
      <c r="E21" s="10">
        <v>115767</v>
      </c>
      <c r="F21" s="38">
        <v>1378</v>
      </c>
      <c r="G21" s="10">
        <v>117145</v>
      </c>
      <c r="H21" s="38">
        <v>5004</v>
      </c>
      <c r="I21" s="38">
        <v>11347</v>
      </c>
      <c r="J21" s="10">
        <v>133496</v>
      </c>
      <c r="K21" s="10" t="s">
        <v>137</v>
      </c>
    </row>
    <row r="22" spans="1:11" ht="12.75">
      <c r="A22" s="11" t="s">
        <v>23</v>
      </c>
      <c r="B22" s="12">
        <v>342647</v>
      </c>
      <c r="C22" s="12">
        <v>5400</v>
      </c>
      <c r="D22" s="12">
        <v>21632</v>
      </c>
      <c r="E22" s="12">
        <v>369679</v>
      </c>
      <c r="F22" s="39">
        <v>5895</v>
      </c>
      <c r="G22" s="12">
        <v>375574</v>
      </c>
      <c r="H22" s="39">
        <v>9258</v>
      </c>
      <c r="I22" s="39">
        <v>56191</v>
      </c>
      <c r="J22" s="12">
        <v>441023</v>
      </c>
      <c r="K22" s="12" t="s">
        <v>137</v>
      </c>
    </row>
    <row r="23" spans="1:11" ht="12.75">
      <c r="A23" s="9"/>
      <c r="B23" s="10"/>
      <c r="C23" s="10"/>
      <c r="D23" s="10"/>
      <c r="E23" s="10"/>
      <c r="F23" s="38"/>
      <c r="G23" s="10"/>
      <c r="H23" s="38"/>
      <c r="I23" s="38"/>
      <c r="J23" s="10"/>
      <c r="K23" s="10"/>
    </row>
    <row r="24" spans="1:11" ht="12.75">
      <c r="A24" s="11" t="s">
        <v>24</v>
      </c>
      <c r="B24" s="12">
        <v>280870</v>
      </c>
      <c r="C24" s="12">
        <v>15000</v>
      </c>
      <c r="D24" s="12">
        <v>43000</v>
      </c>
      <c r="E24" s="12">
        <v>338870</v>
      </c>
      <c r="F24" s="39">
        <v>5710</v>
      </c>
      <c r="G24" s="12">
        <v>344580</v>
      </c>
      <c r="H24" s="39">
        <v>1950</v>
      </c>
      <c r="I24" s="39">
        <v>225060</v>
      </c>
      <c r="J24" s="12">
        <v>571590</v>
      </c>
      <c r="K24" s="12" t="s">
        <v>137</v>
      </c>
    </row>
    <row r="25" spans="1:11" ht="12.75">
      <c r="A25" s="9"/>
      <c r="B25" s="10"/>
      <c r="C25" s="10"/>
      <c r="D25" s="10"/>
      <c r="E25" s="10"/>
      <c r="F25" s="38"/>
      <c r="G25" s="10"/>
      <c r="H25" s="38"/>
      <c r="I25" s="38"/>
      <c r="J25" s="10"/>
      <c r="K25" s="10"/>
    </row>
    <row r="26" spans="1:11" ht="12.75">
      <c r="A26" s="11" t="s">
        <v>25</v>
      </c>
      <c r="B26" s="12">
        <v>102802</v>
      </c>
      <c r="C26" s="12" t="s">
        <v>137</v>
      </c>
      <c r="D26" s="12">
        <v>3880</v>
      </c>
      <c r="E26" s="12">
        <v>106682</v>
      </c>
      <c r="F26" s="39" t="s">
        <v>137</v>
      </c>
      <c r="G26" s="12">
        <v>106682</v>
      </c>
      <c r="H26" s="39">
        <v>1067</v>
      </c>
      <c r="I26" s="39">
        <v>56017</v>
      </c>
      <c r="J26" s="12">
        <v>163766</v>
      </c>
      <c r="K26" s="12" t="s">
        <v>137</v>
      </c>
    </row>
    <row r="27" spans="1:11" ht="12.75">
      <c r="A27" s="9"/>
      <c r="B27" s="10"/>
      <c r="C27" s="10"/>
      <c r="D27" s="10"/>
      <c r="E27" s="10"/>
      <c r="F27" s="38"/>
      <c r="G27" s="10"/>
      <c r="H27" s="38"/>
      <c r="I27" s="38"/>
      <c r="J27" s="10"/>
      <c r="K27" s="10"/>
    </row>
    <row r="28" spans="1:11" ht="12.75">
      <c r="A28" s="9" t="s">
        <v>26</v>
      </c>
      <c r="B28" s="10">
        <v>129292</v>
      </c>
      <c r="C28" s="10">
        <v>1100</v>
      </c>
      <c r="D28" s="10" t="s">
        <v>137</v>
      </c>
      <c r="E28" s="10">
        <v>130392</v>
      </c>
      <c r="F28" s="38">
        <v>257408</v>
      </c>
      <c r="G28" s="10">
        <v>387800</v>
      </c>
      <c r="H28" s="38">
        <v>94575</v>
      </c>
      <c r="I28" s="38">
        <v>305503</v>
      </c>
      <c r="J28" s="10">
        <v>787878</v>
      </c>
      <c r="K28" s="10">
        <v>200</v>
      </c>
    </row>
    <row r="29" spans="1:11" ht="12.75">
      <c r="A29" s="9" t="s">
        <v>27</v>
      </c>
      <c r="B29" s="10">
        <v>269000</v>
      </c>
      <c r="C29" s="10">
        <v>2354</v>
      </c>
      <c r="D29" s="10">
        <v>50580</v>
      </c>
      <c r="E29" s="10">
        <v>321934</v>
      </c>
      <c r="F29" s="38">
        <v>1588</v>
      </c>
      <c r="G29" s="10">
        <v>323522</v>
      </c>
      <c r="H29" s="38">
        <v>3929</v>
      </c>
      <c r="I29" s="38">
        <v>476344</v>
      </c>
      <c r="J29" s="10">
        <v>803795</v>
      </c>
      <c r="K29" s="10">
        <v>2565</v>
      </c>
    </row>
    <row r="30" spans="1:11" ht="12.75">
      <c r="A30" s="9" t="s">
        <v>28</v>
      </c>
      <c r="B30" s="10">
        <v>140697</v>
      </c>
      <c r="C30" s="10" t="s">
        <v>137</v>
      </c>
      <c r="D30" s="10">
        <v>77403</v>
      </c>
      <c r="E30" s="10">
        <v>218100</v>
      </c>
      <c r="F30" s="38">
        <v>3622</v>
      </c>
      <c r="G30" s="10">
        <v>221722</v>
      </c>
      <c r="H30" s="38">
        <v>41356</v>
      </c>
      <c r="I30" s="38">
        <v>189736</v>
      </c>
      <c r="J30" s="10">
        <v>452814</v>
      </c>
      <c r="K30" s="10">
        <v>4817</v>
      </c>
    </row>
    <row r="31" spans="1:11" ht="12.75">
      <c r="A31" s="11" t="s">
        <v>29</v>
      </c>
      <c r="B31" s="12">
        <v>538989</v>
      </c>
      <c r="C31" s="12">
        <v>3454</v>
      </c>
      <c r="D31" s="12">
        <v>127983</v>
      </c>
      <c r="E31" s="12">
        <v>670426</v>
      </c>
      <c r="F31" s="39">
        <v>262618</v>
      </c>
      <c r="G31" s="12">
        <v>933044</v>
      </c>
      <c r="H31" s="39">
        <v>139860</v>
      </c>
      <c r="I31" s="39">
        <v>971583</v>
      </c>
      <c r="J31" s="12">
        <v>2044487</v>
      </c>
      <c r="K31" s="12">
        <v>7582</v>
      </c>
    </row>
    <row r="32" spans="1:11" ht="12.75">
      <c r="A32" s="9"/>
      <c r="B32" s="10"/>
      <c r="C32" s="10"/>
      <c r="D32" s="10"/>
      <c r="E32" s="10"/>
      <c r="F32" s="38"/>
      <c r="G32" s="10"/>
      <c r="H32" s="38"/>
      <c r="I32" s="38"/>
      <c r="J32" s="10"/>
      <c r="K32" s="10"/>
    </row>
    <row r="33" spans="1:11" ht="12.75">
      <c r="A33" s="9" t="s">
        <v>30</v>
      </c>
      <c r="B33" s="10">
        <v>355612</v>
      </c>
      <c r="C33" s="10" t="s">
        <v>137</v>
      </c>
      <c r="D33" s="10">
        <v>18245</v>
      </c>
      <c r="E33" s="10">
        <v>373857</v>
      </c>
      <c r="F33" s="38">
        <v>5920</v>
      </c>
      <c r="G33" s="10">
        <v>379777</v>
      </c>
      <c r="H33" s="40" t="s">
        <v>20</v>
      </c>
      <c r="I33" s="38">
        <v>80893</v>
      </c>
      <c r="J33" s="10">
        <v>460670</v>
      </c>
      <c r="K33" s="10" t="s">
        <v>137</v>
      </c>
    </row>
    <row r="34" spans="1:11" ht="12.75">
      <c r="A34" s="9" t="s">
        <v>31</v>
      </c>
      <c r="B34" s="10">
        <v>241805</v>
      </c>
      <c r="C34" s="10" t="s">
        <v>137</v>
      </c>
      <c r="D34" s="10">
        <v>50054</v>
      </c>
      <c r="E34" s="10">
        <v>291859</v>
      </c>
      <c r="F34" s="38">
        <v>9075</v>
      </c>
      <c r="G34" s="10">
        <v>300934</v>
      </c>
      <c r="H34" s="40" t="s">
        <v>20</v>
      </c>
      <c r="I34" s="38">
        <v>95450</v>
      </c>
      <c r="J34" s="10">
        <v>396384</v>
      </c>
      <c r="K34" s="10" t="s">
        <v>137</v>
      </c>
    </row>
    <row r="35" spans="1:11" ht="12.75">
      <c r="A35" s="9" t="s">
        <v>32</v>
      </c>
      <c r="B35" s="10">
        <v>216774</v>
      </c>
      <c r="C35" s="10" t="s">
        <v>137</v>
      </c>
      <c r="D35" s="10">
        <v>47746</v>
      </c>
      <c r="E35" s="10">
        <v>264520</v>
      </c>
      <c r="F35" s="38">
        <v>74559</v>
      </c>
      <c r="G35" s="10">
        <v>339079</v>
      </c>
      <c r="H35" s="40" t="s">
        <v>20</v>
      </c>
      <c r="I35" s="38">
        <v>329700</v>
      </c>
      <c r="J35" s="10">
        <v>668779</v>
      </c>
      <c r="K35" s="10" t="s">
        <v>137</v>
      </c>
    </row>
    <row r="36" spans="1:11" ht="12.75">
      <c r="A36" s="9" t="s">
        <v>33</v>
      </c>
      <c r="B36" s="10">
        <v>106311</v>
      </c>
      <c r="C36" s="10" t="s">
        <v>137</v>
      </c>
      <c r="D36" s="10">
        <v>1772</v>
      </c>
      <c r="E36" s="10">
        <v>108083</v>
      </c>
      <c r="F36" s="38">
        <v>21918</v>
      </c>
      <c r="G36" s="10">
        <v>130001</v>
      </c>
      <c r="H36" s="40" t="s">
        <v>20</v>
      </c>
      <c r="I36" s="38">
        <v>131809</v>
      </c>
      <c r="J36" s="10">
        <v>261810</v>
      </c>
      <c r="K36" s="10" t="s">
        <v>137</v>
      </c>
    </row>
    <row r="37" spans="1:11" ht="12.75">
      <c r="A37" s="11" t="s">
        <v>34</v>
      </c>
      <c r="B37" s="12">
        <v>920502</v>
      </c>
      <c r="C37" s="12" t="s">
        <v>137</v>
      </c>
      <c r="D37" s="12">
        <v>117817</v>
      </c>
      <c r="E37" s="12">
        <v>1038319</v>
      </c>
      <c r="F37" s="39">
        <v>111472</v>
      </c>
      <c r="G37" s="12">
        <v>1149791</v>
      </c>
      <c r="H37" s="41" t="s">
        <v>20</v>
      </c>
      <c r="I37" s="39">
        <v>637852</v>
      </c>
      <c r="J37" s="12">
        <v>1787643</v>
      </c>
      <c r="K37" s="12" t="s">
        <v>137</v>
      </c>
    </row>
    <row r="38" spans="1:11" ht="12.75">
      <c r="A38" s="9"/>
      <c r="B38" s="10"/>
      <c r="C38" s="10"/>
      <c r="D38" s="10"/>
      <c r="E38" s="10"/>
      <c r="F38" s="38"/>
      <c r="G38" s="10"/>
      <c r="H38" s="38"/>
      <c r="I38" s="38"/>
      <c r="J38" s="10"/>
      <c r="K38" s="10"/>
    </row>
    <row r="39" spans="1:11" ht="12.75">
      <c r="A39" s="11" t="s">
        <v>35</v>
      </c>
      <c r="B39" s="12">
        <v>1656</v>
      </c>
      <c r="C39" s="12" t="s">
        <v>137</v>
      </c>
      <c r="D39" s="12" t="s">
        <v>137</v>
      </c>
      <c r="E39" s="12">
        <v>1656</v>
      </c>
      <c r="F39" s="39">
        <v>113470</v>
      </c>
      <c r="G39" s="12">
        <v>115126</v>
      </c>
      <c r="H39" s="39">
        <v>1535</v>
      </c>
      <c r="I39" s="39">
        <v>51895</v>
      </c>
      <c r="J39" s="12">
        <v>168556</v>
      </c>
      <c r="K39" s="12">
        <v>90</v>
      </c>
    </row>
    <row r="40" spans="1:11" ht="12.75">
      <c r="A40" s="9"/>
      <c r="B40" s="10"/>
      <c r="C40" s="10"/>
      <c r="D40" s="10"/>
      <c r="E40" s="10"/>
      <c r="F40" s="38"/>
      <c r="G40" s="10"/>
      <c r="H40" s="38"/>
      <c r="I40" s="38"/>
      <c r="J40" s="10"/>
      <c r="K40" s="10"/>
    </row>
    <row r="41" spans="1:11" ht="12.75">
      <c r="A41" s="9" t="s">
        <v>36</v>
      </c>
      <c r="B41" s="10">
        <v>77963</v>
      </c>
      <c r="C41" s="10">
        <v>4522</v>
      </c>
      <c r="D41" s="10">
        <v>19227</v>
      </c>
      <c r="E41" s="10">
        <v>101712</v>
      </c>
      <c r="F41" s="38">
        <v>7685</v>
      </c>
      <c r="G41" s="10">
        <v>109397</v>
      </c>
      <c r="H41" s="38">
        <v>32091</v>
      </c>
      <c r="I41" s="38">
        <v>202236</v>
      </c>
      <c r="J41" s="10">
        <v>343724</v>
      </c>
      <c r="K41" s="10">
        <v>6064</v>
      </c>
    </row>
    <row r="42" spans="1:11" ht="12.75">
      <c r="A42" s="9" t="s">
        <v>37</v>
      </c>
      <c r="B42" s="10">
        <v>191661</v>
      </c>
      <c r="C42" s="10">
        <v>5433</v>
      </c>
      <c r="D42" s="10">
        <v>122522</v>
      </c>
      <c r="E42" s="10">
        <v>319616</v>
      </c>
      <c r="F42" s="38">
        <v>27787</v>
      </c>
      <c r="G42" s="10">
        <v>347403</v>
      </c>
      <c r="H42" s="38">
        <v>38418</v>
      </c>
      <c r="I42" s="38">
        <v>161185</v>
      </c>
      <c r="J42" s="10">
        <v>547006</v>
      </c>
      <c r="K42" s="10">
        <v>16079</v>
      </c>
    </row>
    <row r="43" spans="1:11" ht="12.75">
      <c r="A43" s="9" t="s">
        <v>38</v>
      </c>
      <c r="B43" s="10">
        <v>164000</v>
      </c>
      <c r="C43" s="10">
        <v>33250</v>
      </c>
      <c r="D43" s="10">
        <v>24145</v>
      </c>
      <c r="E43" s="10">
        <v>221395</v>
      </c>
      <c r="F43" s="38">
        <v>228500</v>
      </c>
      <c r="G43" s="10">
        <v>449895</v>
      </c>
      <c r="H43" s="38">
        <v>19802</v>
      </c>
      <c r="I43" s="38">
        <v>503114</v>
      </c>
      <c r="J43" s="10">
        <v>972811</v>
      </c>
      <c r="K43" s="10">
        <v>500</v>
      </c>
    </row>
    <row r="44" spans="1:11" ht="12.75">
      <c r="A44" s="9" t="s">
        <v>39</v>
      </c>
      <c r="B44" s="10">
        <v>58791</v>
      </c>
      <c r="C44" s="10">
        <v>14251</v>
      </c>
      <c r="D44" s="10">
        <v>55288</v>
      </c>
      <c r="E44" s="10">
        <v>128330</v>
      </c>
      <c r="F44" s="38">
        <v>37923</v>
      </c>
      <c r="G44" s="10">
        <v>166253</v>
      </c>
      <c r="H44" s="38">
        <v>13865</v>
      </c>
      <c r="I44" s="38">
        <v>43564</v>
      </c>
      <c r="J44" s="10">
        <v>223682</v>
      </c>
      <c r="K44" s="10">
        <v>50</v>
      </c>
    </row>
    <row r="45" spans="1:11" ht="12.75">
      <c r="A45" s="9" t="s">
        <v>40</v>
      </c>
      <c r="B45" s="10">
        <v>68883</v>
      </c>
      <c r="C45" s="10">
        <v>3529</v>
      </c>
      <c r="D45" s="10">
        <v>38177</v>
      </c>
      <c r="E45" s="10">
        <v>110589</v>
      </c>
      <c r="F45" s="38">
        <v>6952</v>
      </c>
      <c r="G45" s="10">
        <v>117541</v>
      </c>
      <c r="H45" s="38">
        <v>299507</v>
      </c>
      <c r="I45" s="38">
        <v>125744</v>
      </c>
      <c r="J45" s="10">
        <v>542792</v>
      </c>
      <c r="K45" s="10">
        <v>277</v>
      </c>
    </row>
    <row r="46" spans="1:11" ht="12.75">
      <c r="A46" s="9" t="s">
        <v>41</v>
      </c>
      <c r="B46" s="10">
        <v>146607</v>
      </c>
      <c r="C46" s="10">
        <v>15543</v>
      </c>
      <c r="D46" s="10">
        <v>35250</v>
      </c>
      <c r="E46" s="10">
        <v>197400</v>
      </c>
      <c r="F46" s="38" t="s">
        <v>137</v>
      </c>
      <c r="G46" s="10">
        <v>197400</v>
      </c>
      <c r="H46" s="38">
        <v>9740</v>
      </c>
      <c r="I46" s="38">
        <v>79943</v>
      </c>
      <c r="J46" s="10">
        <v>287083</v>
      </c>
      <c r="K46" s="10">
        <v>250</v>
      </c>
    </row>
    <row r="47" spans="1:11" ht="12.75">
      <c r="A47" s="9" t="s">
        <v>42</v>
      </c>
      <c r="B47" s="10">
        <v>187897</v>
      </c>
      <c r="C47" s="10">
        <v>30498</v>
      </c>
      <c r="D47" s="10">
        <v>17595</v>
      </c>
      <c r="E47" s="10">
        <v>235990</v>
      </c>
      <c r="F47" s="38">
        <v>76789</v>
      </c>
      <c r="G47" s="10">
        <v>312779</v>
      </c>
      <c r="H47" s="38">
        <v>14979</v>
      </c>
      <c r="I47" s="38">
        <v>156999</v>
      </c>
      <c r="J47" s="10">
        <v>484757</v>
      </c>
      <c r="K47" s="10">
        <v>7800</v>
      </c>
    </row>
    <row r="48" spans="1:11" ht="12.75">
      <c r="A48" s="9" t="s">
        <v>43</v>
      </c>
      <c r="B48" s="10">
        <v>75525</v>
      </c>
      <c r="C48" s="10">
        <v>87</v>
      </c>
      <c r="D48" s="10">
        <v>21326</v>
      </c>
      <c r="E48" s="10">
        <v>96938</v>
      </c>
      <c r="F48" s="38">
        <v>12846</v>
      </c>
      <c r="G48" s="10">
        <v>109784</v>
      </c>
      <c r="H48" s="38">
        <v>4019</v>
      </c>
      <c r="I48" s="38">
        <v>14359</v>
      </c>
      <c r="J48" s="10">
        <v>128162</v>
      </c>
      <c r="K48" s="10">
        <v>96</v>
      </c>
    </row>
    <row r="49" spans="1:11" ht="12.75">
      <c r="A49" s="9" t="s">
        <v>44</v>
      </c>
      <c r="B49" s="10">
        <v>68330</v>
      </c>
      <c r="C49" s="10" t="s">
        <v>137</v>
      </c>
      <c r="D49" s="10">
        <v>11695</v>
      </c>
      <c r="E49" s="10">
        <v>80025</v>
      </c>
      <c r="F49" s="38" t="s">
        <v>137</v>
      </c>
      <c r="G49" s="10">
        <v>80025</v>
      </c>
      <c r="H49" s="38" t="s">
        <v>137</v>
      </c>
      <c r="I49" s="38">
        <v>25923</v>
      </c>
      <c r="J49" s="10">
        <v>105948</v>
      </c>
      <c r="K49" s="10">
        <v>44</v>
      </c>
    </row>
    <row r="50" spans="1:11" ht="12.75">
      <c r="A50" s="11" t="s">
        <v>45</v>
      </c>
      <c r="B50" s="12">
        <v>1039657</v>
      </c>
      <c r="C50" s="12">
        <v>107113</v>
      </c>
      <c r="D50" s="12">
        <v>345225</v>
      </c>
      <c r="E50" s="12">
        <v>1491995</v>
      </c>
      <c r="F50" s="39">
        <v>398482</v>
      </c>
      <c r="G50" s="12">
        <v>1890477</v>
      </c>
      <c r="H50" s="39">
        <v>432421</v>
      </c>
      <c r="I50" s="39">
        <v>1313067</v>
      </c>
      <c r="J50" s="12">
        <v>3635965</v>
      </c>
      <c r="K50" s="12">
        <v>31160</v>
      </c>
    </row>
    <row r="51" spans="1:11" ht="12.75">
      <c r="A51" s="9"/>
      <c r="B51" s="10"/>
      <c r="C51" s="10"/>
      <c r="D51" s="10"/>
      <c r="E51" s="10"/>
      <c r="F51" s="38"/>
      <c r="G51" s="10"/>
      <c r="H51" s="38"/>
      <c r="I51" s="38"/>
      <c r="J51" s="10"/>
      <c r="K51" s="10"/>
    </row>
    <row r="52" spans="1:11" ht="12.75">
      <c r="A52" s="11" t="s">
        <v>46</v>
      </c>
      <c r="B52" s="12">
        <v>60104</v>
      </c>
      <c r="C52" s="12">
        <v>14110</v>
      </c>
      <c r="D52" s="12">
        <v>55827</v>
      </c>
      <c r="E52" s="12">
        <v>130041</v>
      </c>
      <c r="F52" s="39">
        <v>24248</v>
      </c>
      <c r="G52" s="12">
        <v>154289</v>
      </c>
      <c r="H52" s="39">
        <v>24275</v>
      </c>
      <c r="I52" s="39">
        <v>100235</v>
      </c>
      <c r="J52" s="12">
        <v>278799</v>
      </c>
      <c r="K52" s="12">
        <v>5183</v>
      </c>
    </row>
    <row r="53" spans="1:11" ht="12.75">
      <c r="A53" s="9"/>
      <c r="B53" s="10"/>
      <c r="C53" s="10"/>
      <c r="D53" s="10"/>
      <c r="E53" s="10"/>
      <c r="F53" s="38"/>
      <c r="G53" s="10"/>
      <c r="H53" s="38"/>
      <c r="I53" s="38"/>
      <c r="J53" s="10"/>
      <c r="K53" s="10"/>
    </row>
    <row r="54" spans="1:11" ht="12.75">
      <c r="A54" s="9" t="s">
        <v>47</v>
      </c>
      <c r="B54" s="10">
        <v>214613</v>
      </c>
      <c r="C54" s="10" t="s">
        <v>137</v>
      </c>
      <c r="D54" s="10">
        <v>13000</v>
      </c>
      <c r="E54" s="10">
        <v>227613</v>
      </c>
      <c r="F54" s="38" t="s">
        <v>137</v>
      </c>
      <c r="G54" s="10">
        <v>227613</v>
      </c>
      <c r="H54" s="38">
        <v>64803</v>
      </c>
      <c r="I54" s="38">
        <v>266484</v>
      </c>
      <c r="J54" s="10">
        <v>558900</v>
      </c>
      <c r="K54" s="10" t="s">
        <v>137</v>
      </c>
    </row>
    <row r="55" spans="1:11" ht="12.75">
      <c r="A55" s="9" t="s">
        <v>48</v>
      </c>
      <c r="B55" s="10">
        <v>179203</v>
      </c>
      <c r="C55" s="10" t="s">
        <v>137</v>
      </c>
      <c r="D55" s="10">
        <v>13803</v>
      </c>
      <c r="E55" s="10">
        <v>193006</v>
      </c>
      <c r="F55" s="38">
        <v>1040</v>
      </c>
      <c r="G55" s="10">
        <v>194046</v>
      </c>
      <c r="H55" s="38">
        <v>1387</v>
      </c>
      <c r="I55" s="38">
        <v>509875</v>
      </c>
      <c r="J55" s="10">
        <v>705308</v>
      </c>
      <c r="K55" s="10">
        <v>262</v>
      </c>
    </row>
    <row r="56" spans="1:11" ht="12.75">
      <c r="A56" s="9" t="s">
        <v>49</v>
      </c>
      <c r="B56" s="10">
        <v>376703</v>
      </c>
      <c r="C56" s="10">
        <v>11073</v>
      </c>
      <c r="D56" s="10">
        <v>76420</v>
      </c>
      <c r="E56" s="10">
        <v>464196</v>
      </c>
      <c r="F56" s="38">
        <v>12482</v>
      </c>
      <c r="G56" s="10">
        <v>476678</v>
      </c>
      <c r="H56" s="38">
        <v>12844</v>
      </c>
      <c r="I56" s="38">
        <v>264590</v>
      </c>
      <c r="J56" s="10">
        <v>754112</v>
      </c>
      <c r="K56" s="10">
        <v>747</v>
      </c>
    </row>
    <row r="57" spans="1:11" ht="12.75">
      <c r="A57" s="9" t="s">
        <v>50</v>
      </c>
      <c r="B57" s="10">
        <v>157060</v>
      </c>
      <c r="C57" s="10">
        <v>460</v>
      </c>
      <c r="D57" s="10">
        <v>115210</v>
      </c>
      <c r="E57" s="10">
        <v>272730</v>
      </c>
      <c r="F57" s="38">
        <v>29570</v>
      </c>
      <c r="G57" s="10">
        <v>302300</v>
      </c>
      <c r="H57" s="38">
        <v>9000</v>
      </c>
      <c r="I57" s="38">
        <v>399000</v>
      </c>
      <c r="J57" s="10">
        <v>710300</v>
      </c>
      <c r="K57" s="10">
        <v>2000</v>
      </c>
    </row>
    <row r="58" spans="1:11" ht="12.75">
      <c r="A58" s="9" t="s">
        <v>51</v>
      </c>
      <c r="B58" s="10">
        <v>107000</v>
      </c>
      <c r="C58" s="10">
        <v>9500</v>
      </c>
      <c r="D58" s="10">
        <v>67000</v>
      </c>
      <c r="E58" s="10">
        <v>183500</v>
      </c>
      <c r="F58" s="38">
        <v>8300</v>
      </c>
      <c r="G58" s="10">
        <v>191800</v>
      </c>
      <c r="H58" s="38">
        <v>55300</v>
      </c>
      <c r="I58" s="38">
        <v>270550</v>
      </c>
      <c r="J58" s="10">
        <v>517650</v>
      </c>
      <c r="K58" s="10">
        <v>1000</v>
      </c>
    </row>
    <row r="59" spans="1:11" ht="12.75">
      <c r="A59" s="11" t="s">
        <v>52</v>
      </c>
      <c r="B59" s="12">
        <v>1034579</v>
      </c>
      <c r="C59" s="12">
        <v>21033</v>
      </c>
      <c r="D59" s="12">
        <v>285433</v>
      </c>
      <c r="E59" s="12">
        <v>1341045</v>
      </c>
      <c r="F59" s="39">
        <v>51392</v>
      </c>
      <c r="G59" s="12">
        <v>1392437</v>
      </c>
      <c r="H59" s="39">
        <v>143334</v>
      </c>
      <c r="I59" s="39">
        <v>1710499</v>
      </c>
      <c r="J59" s="12">
        <v>3246270</v>
      </c>
      <c r="K59" s="12">
        <v>4009</v>
      </c>
    </row>
    <row r="60" spans="1:11" ht="12.75">
      <c r="A60" s="9"/>
      <c r="B60" s="10"/>
      <c r="C60" s="10"/>
      <c r="D60" s="10"/>
      <c r="E60" s="10"/>
      <c r="F60" s="38"/>
      <c r="G60" s="10"/>
      <c r="H60" s="38"/>
      <c r="I60" s="38"/>
      <c r="J60" s="10"/>
      <c r="K60" s="10"/>
    </row>
    <row r="61" spans="1:11" ht="12.75">
      <c r="A61" s="9" t="s">
        <v>53</v>
      </c>
      <c r="B61" s="10">
        <v>58617</v>
      </c>
      <c r="C61" s="10" t="s">
        <v>137</v>
      </c>
      <c r="D61" s="10" t="s">
        <v>137</v>
      </c>
      <c r="E61" s="10">
        <v>58617</v>
      </c>
      <c r="F61" s="38" t="s">
        <v>137</v>
      </c>
      <c r="G61" s="10">
        <v>58617</v>
      </c>
      <c r="H61" s="38">
        <v>824</v>
      </c>
      <c r="I61" s="38">
        <v>192093</v>
      </c>
      <c r="J61" s="10">
        <v>251534</v>
      </c>
      <c r="K61" s="10" t="s">
        <v>137</v>
      </c>
    </row>
    <row r="62" spans="1:11" ht="12.75">
      <c r="A62" s="9" t="s">
        <v>54</v>
      </c>
      <c r="B62" s="10">
        <v>62874</v>
      </c>
      <c r="C62" s="10" t="s">
        <v>137</v>
      </c>
      <c r="D62" s="10" t="s">
        <v>137</v>
      </c>
      <c r="E62" s="10">
        <v>62874</v>
      </c>
      <c r="F62" s="38">
        <v>240387</v>
      </c>
      <c r="G62" s="10">
        <v>303261</v>
      </c>
      <c r="H62" s="38">
        <v>17804</v>
      </c>
      <c r="I62" s="38">
        <v>102483</v>
      </c>
      <c r="J62" s="10">
        <v>423548</v>
      </c>
      <c r="K62" s="10" t="s">
        <v>137</v>
      </c>
    </row>
    <row r="63" spans="1:11" ht="12.75">
      <c r="A63" s="9" t="s">
        <v>55</v>
      </c>
      <c r="B63" s="10">
        <v>242391</v>
      </c>
      <c r="C63" s="10" t="s">
        <v>137</v>
      </c>
      <c r="D63" s="10" t="s">
        <v>137</v>
      </c>
      <c r="E63" s="10">
        <v>242391</v>
      </c>
      <c r="F63" s="38" t="s">
        <v>137</v>
      </c>
      <c r="G63" s="10">
        <v>242391</v>
      </c>
      <c r="H63" s="38">
        <v>60689</v>
      </c>
      <c r="I63" s="38">
        <v>225620</v>
      </c>
      <c r="J63" s="10">
        <v>528700</v>
      </c>
      <c r="K63" s="10">
        <v>300</v>
      </c>
    </row>
    <row r="64" spans="1:11" ht="12.75">
      <c r="A64" s="11" t="s">
        <v>56</v>
      </c>
      <c r="B64" s="12">
        <v>363882</v>
      </c>
      <c r="C64" s="12" t="s">
        <v>137</v>
      </c>
      <c r="D64" s="12" t="s">
        <v>137</v>
      </c>
      <c r="E64" s="12">
        <v>363882</v>
      </c>
      <c r="F64" s="39">
        <v>240387</v>
      </c>
      <c r="G64" s="12">
        <v>604269</v>
      </c>
      <c r="H64" s="39">
        <v>79317</v>
      </c>
      <c r="I64" s="39">
        <v>520196</v>
      </c>
      <c r="J64" s="12">
        <v>1203782</v>
      </c>
      <c r="K64" s="12">
        <v>300</v>
      </c>
    </row>
    <row r="65" spans="1:11" ht="12.75">
      <c r="A65" s="9"/>
      <c r="B65" s="10"/>
      <c r="C65" s="10"/>
      <c r="D65" s="10"/>
      <c r="E65" s="10"/>
      <c r="F65" s="38"/>
      <c r="G65" s="10"/>
      <c r="H65" s="38"/>
      <c r="I65" s="38"/>
      <c r="J65" s="10"/>
      <c r="K65" s="10"/>
    </row>
    <row r="66" spans="1:11" ht="12.75">
      <c r="A66" s="11" t="s">
        <v>138</v>
      </c>
      <c r="B66" s="12">
        <v>80055</v>
      </c>
      <c r="C66" s="12">
        <v>801</v>
      </c>
      <c r="D66" s="12">
        <v>1182</v>
      </c>
      <c r="E66" s="12">
        <v>82038</v>
      </c>
      <c r="F66" s="39">
        <v>68448</v>
      </c>
      <c r="G66" s="12">
        <v>150486</v>
      </c>
      <c r="H66" s="39">
        <v>164391</v>
      </c>
      <c r="I66" s="39">
        <v>176257</v>
      </c>
      <c r="J66" s="12">
        <v>491134</v>
      </c>
      <c r="K66" s="12">
        <v>11</v>
      </c>
    </row>
    <row r="67" spans="1:11" ht="12.75">
      <c r="A67" s="9"/>
      <c r="B67" s="10"/>
      <c r="C67" s="10"/>
      <c r="D67" s="10"/>
      <c r="E67" s="10"/>
      <c r="F67" s="38"/>
      <c r="G67" s="10"/>
      <c r="H67" s="38"/>
      <c r="I67" s="38"/>
      <c r="J67" s="10"/>
      <c r="K67" s="10"/>
    </row>
    <row r="68" spans="1:11" ht="12.75">
      <c r="A68" s="9" t="s">
        <v>58</v>
      </c>
      <c r="B68" s="10">
        <v>99974</v>
      </c>
      <c r="C68" s="10" t="s">
        <v>137</v>
      </c>
      <c r="D68" s="10">
        <v>920</v>
      </c>
      <c r="E68" s="10">
        <v>100894</v>
      </c>
      <c r="F68" s="38">
        <v>486</v>
      </c>
      <c r="G68" s="10">
        <v>101380</v>
      </c>
      <c r="H68" s="38">
        <v>449643</v>
      </c>
      <c r="I68" s="38">
        <v>114000</v>
      </c>
      <c r="J68" s="10">
        <v>665023</v>
      </c>
      <c r="K68" s="10">
        <v>570</v>
      </c>
    </row>
    <row r="69" spans="1:11" ht="12.75">
      <c r="A69" s="9" t="s">
        <v>59</v>
      </c>
      <c r="B69" s="10">
        <v>132478</v>
      </c>
      <c r="C69" s="10" t="s">
        <v>137</v>
      </c>
      <c r="D69" s="10">
        <v>5051</v>
      </c>
      <c r="E69" s="10">
        <v>137529</v>
      </c>
      <c r="F69" s="38">
        <v>10073</v>
      </c>
      <c r="G69" s="10">
        <v>147602</v>
      </c>
      <c r="H69" s="38">
        <v>507202</v>
      </c>
      <c r="I69" s="38">
        <v>461847</v>
      </c>
      <c r="J69" s="10">
        <v>1116651</v>
      </c>
      <c r="K69" s="10">
        <v>480</v>
      </c>
    </row>
    <row r="70" spans="1:11" ht="12.75">
      <c r="A70" s="11" t="s">
        <v>60</v>
      </c>
      <c r="B70" s="12">
        <v>232452</v>
      </c>
      <c r="C70" s="12" t="s">
        <v>137</v>
      </c>
      <c r="D70" s="12">
        <v>5971</v>
      </c>
      <c r="E70" s="12">
        <v>238423</v>
      </c>
      <c r="F70" s="39">
        <v>10559</v>
      </c>
      <c r="G70" s="12">
        <v>248982</v>
      </c>
      <c r="H70" s="39">
        <v>956845</v>
      </c>
      <c r="I70" s="39">
        <v>575847</v>
      </c>
      <c r="J70" s="12">
        <v>1781674</v>
      </c>
      <c r="K70" s="12">
        <v>1050</v>
      </c>
    </row>
    <row r="71" spans="1:11" ht="12.75">
      <c r="A71" s="9"/>
      <c r="B71" s="10"/>
      <c r="C71" s="10"/>
      <c r="D71" s="10"/>
      <c r="E71" s="10"/>
      <c r="F71" s="38"/>
      <c r="G71" s="10"/>
      <c r="H71" s="38"/>
      <c r="I71" s="38"/>
      <c r="J71" s="10"/>
      <c r="K71" s="10"/>
    </row>
    <row r="72" spans="1:11" ht="12.75">
      <c r="A72" s="9" t="s">
        <v>61</v>
      </c>
      <c r="B72" s="10">
        <v>87176</v>
      </c>
      <c r="C72" s="10" t="s">
        <v>137</v>
      </c>
      <c r="D72" s="10" t="s">
        <v>137</v>
      </c>
      <c r="E72" s="10">
        <v>87176</v>
      </c>
      <c r="F72" s="38">
        <v>58732</v>
      </c>
      <c r="G72" s="10">
        <v>145908</v>
      </c>
      <c r="H72" s="38">
        <v>4130</v>
      </c>
      <c r="I72" s="38">
        <v>262089</v>
      </c>
      <c r="J72" s="10">
        <v>412127</v>
      </c>
      <c r="K72" s="10">
        <v>30</v>
      </c>
    </row>
    <row r="73" spans="1:11" ht="12.75">
      <c r="A73" s="9" t="s">
        <v>62</v>
      </c>
      <c r="B73" s="10">
        <v>21362</v>
      </c>
      <c r="C73" s="10">
        <v>254</v>
      </c>
      <c r="D73" s="10">
        <v>92</v>
      </c>
      <c r="E73" s="10">
        <v>21708</v>
      </c>
      <c r="F73" s="38">
        <v>4061</v>
      </c>
      <c r="G73" s="10">
        <v>25769</v>
      </c>
      <c r="H73" s="38">
        <v>138528</v>
      </c>
      <c r="I73" s="38">
        <v>17512</v>
      </c>
      <c r="J73" s="10">
        <v>181809</v>
      </c>
      <c r="K73" s="10">
        <v>392</v>
      </c>
    </row>
    <row r="74" spans="1:11" ht="12.75">
      <c r="A74" s="9" t="s">
        <v>63</v>
      </c>
      <c r="B74" s="10">
        <v>117646</v>
      </c>
      <c r="C74" s="10" t="s">
        <v>137</v>
      </c>
      <c r="D74" s="10" t="s">
        <v>137</v>
      </c>
      <c r="E74" s="10">
        <v>117646</v>
      </c>
      <c r="F74" s="38">
        <v>200</v>
      </c>
      <c r="G74" s="10">
        <v>117846</v>
      </c>
      <c r="H74" s="38">
        <v>214244</v>
      </c>
      <c r="I74" s="38">
        <v>90421</v>
      </c>
      <c r="J74" s="10">
        <v>422511</v>
      </c>
      <c r="K74" s="10">
        <v>1000</v>
      </c>
    </row>
    <row r="75" spans="1:11" ht="12.75">
      <c r="A75" s="9" t="s">
        <v>64</v>
      </c>
      <c r="B75" s="10">
        <v>24106</v>
      </c>
      <c r="C75" s="10">
        <v>2060</v>
      </c>
      <c r="D75" s="10" t="s">
        <v>137</v>
      </c>
      <c r="E75" s="10">
        <v>26166</v>
      </c>
      <c r="F75" s="38">
        <v>200711</v>
      </c>
      <c r="G75" s="10">
        <v>226877</v>
      </c>
      <c r="H75" s="38">
        <v>15243</v>
      </c>
      <c r="I75" s="38">
        <v>335248</v>
      </c>
      <c r="J75" s="10">
        <v>577368</v>
      </c>
      <c r="K75" s="10">
        <v>260</v>
      </c>
    </row>
    <row r="76" spans="1:11" ht="12.75">
      <c r="A76" s="9" t="s">
        <v>65</v>
      </c>
      <c r="B76" s="10">
        <v>309366</v>
      </c>
      <c r="C76" s="10">
        <v>6882</v>
      </c>
      <c r="D76" s="10" t="s">
        <v>137</v>
      </c>
      <c r="E76" s="10">
        <v>316248</v>
      </c>
      <c r="F76" s="38">
        <v>4083</v>
      </c>
      <c r="G76" s="10">
        <v>320331</v>
      </c>
      <c r="H76" s="38">
        <v>262347</v>
      </c>
      <c r="I76" s="38">
        <v>132389</v>
      </c>
      <c r="J76" s="10">
        <v>715067</v>
      </c>
      <c r="K76" s="10">
        <v>3389</v>
      </c>
    </row>
    <row r="77" spans="1:11" ht="12.75">
      <c r="A77" s="9" t="s">
        <v>66</v>
      </c>
      <c r="B77" s="10">
        <v>396090</v>
      </c>
      <c r="C77" s="10" t="s">
        <v>137</v>
      </c>
      <c r="D77" s="10" t="s">
        <v>137</v>
      </c>
      <c r="E77" s="10">
        <v>396090</v>
      </c>
      <c r="F77" s="38" t="s">
        <v>137</v>
      </c>
      <c r="G77" s="10">
        <v>396090</v>
      </c>
      <c r="H77" s="38">
        <v>102200</v>
      </c>
      <c r="I77" s="38">
        <v>102000</v>
      </c>
      <c r="J77" s="10">
        <v>600290</v>
      </c>
      <c r="K77" s="10" t="s">
        <v>137</v>
      </c>
    </row>
    <row r="78" spans="1:11" ht="12.75">
      <c r="A78" s="9" t="s">
        <v>67</v>
      </c>
      <c r="B78" s="10">
        <v>141544</v>
      </c>
      <c r="C78" s="10" t="s">
        <v>137</v>
      </c>
      <c r="D78" s="10">
        <v>19223</v>
      </c>
      <c r="E78" s="10">
        <v>160767</v>
      </c>
      <c r="F78" s="38">
        <v>10002</v>
      </c>
      <c r="G78" s="10">
        <v>170769</v>
      </c>
      <c r="H78" s="38">
        <v>33978</v>
      </c>
      <c r="I78" s="38">
        <v>111539</v>
      </c>
      <c r="J78" s="10">
        <v>316286</v>
      </c>
      <c r="K78" s="10">
        <v>1870</v>
      </c>
    </row>
    <row r="79" spans="1:11" ht="12.75">
      <c r="A79" s="9" t="s">
        <v>68</v>
      </c>
      <c r="B79" s="10">
        <v>44397</v>
      </c>
      <c r="C79" s="10">
        <v>33500</v>
      </c>
      <c r="D79" s="10">
        <v>18277</v>
      </c>
      <c r="E79" s="10">
        <v>96174</v>
      </c>
      <c r="F79" s="38">
        <v>9200</v>
      </c>
      <c r="G79" s="10">
        <v>105374</v>
      </c>
      <c r="H79" s="38">
        <v>271328</v>
      </c>
      <c r="I79" s="38">
        <v>100911</v>
      </c>
      <c r="J79" s="10">
        <v>477613</v>
      </c>
      <c r="K79" s="10">
        <v>60</v>
      </c>
    </row>
    <row r="80" spans="1:11" ht="12.75">
      <c r="A80" s="11" t="s">
        <v>69</v>
      </c>
      <c r="B80" s="12">
        <v>1141687</v>
      </c>
      <c r="C80" s="12">
        <v>42696</v>
      </c>
      <c r="D80" s="12">
        <v>37592</v>
      </c>
      <c r="E80" s="12">
        <v>1221975</v>
      </c>
      <c r="F80" s="39">
        <v>286989</v>
      </c>
      <c r="G80" s="12">
        <v>1508964</v>
      </c>
      <c r="H80" s="39">
        <v>1041998</v>
      </c>
      <c r="I80" s="39">
        <v>1152109</v>
      </c>
      <c r="J80" s="12">
        <v>3703071</v>
      </c>
      <c r="K80" s="12">
        <v>7001</v>
      </c>
    </row>
    <row r="81" spans="1:11" ht="12.75">
      <c r="A81" s="9"/>
      <c r="B81" s="10"/>
      <c r="C81" s="10"/>
      <c r="D81" s="10"/>
      <c r="E81" s="10"/>
      <c r="F81" s="38"/>
      <c r="G81" s="10"/>
      <c r="H81" s="38"/>
      <c r="I81" s="38"/>
      <c r="J81" s="10"/>
      <c r="K81" s="10"/>
    </row>
    <row r="82" spans="1:11" ht="12.75">
      <c r="A82" s="9" t="s">
        <v>70</v>
      </c>
      <c r="B82" s="10">
        <v>9056</v>
      </c>
      <c r="C82" s="10">
        <v>302</v>
      </c>
      <c r="D82" s="10">
        <v>611</v>
      </c>
      <c r="E82" s="10">
        <v>9969</v>
      </c>
      <c r="F82" s="38">
        <v>3522</v>
      </c>
      <c r="G82" s="10">
        <v>13491</v>
      </c>
      <c r="H82" s="38">
        <v>24169</v>
      </c>
      <c r="I82" s="38">
        <v>127087</v>
      </c>
      <c r="J82" s="10">
        <v>164747</v>
      </c>
      <c r="K82" s="10">
        <v>8</v>
      </c>
    </row>
    <row r="83" spans="1:11" ht="12.75">
      <c r="A83" s="9" t="s">
        <v>71</v>
      </c>
      <c r="B83" s="10">
        <v>14964</v>
      </c>
      <c r="C83" s="10">
        <v>1275</v>
      </c>
      <c r="D83" s="10">
        <v>5437</v>
      </c>
      <c r="E83" s="10">
        <v>21676</v>
      </c>
      <c r="F83" s="38">
        <v>62760</v>
      </c>
      <c r="G83" s="10">
        <v>84436</v>
      </c>
      <c r="H83" s="38">
        <v>4443</v>
      </c>
      <c r="I83" s="38">
        <v>146923</v>
      </c>
      <c r="J83" s="10">
        <v>235802</v>
      </c>
      <c r="K83" s="10">
        <v>577</v>
      </c>
    </row>
    <row r="84" spans="1:11" ht="12.75">
      <c r="A84" s="11" t="s">
        <v>72</v>
      </c>
      <c r="B84" s="12">
        <v>24020</v>
      </c>
      <c r="C84" s="12">
        <v>1577</v>
      </c>
      <c r="D84" s="12">
        <v>6048</v>
      </c>
      <c r="E84" s="12">
        <v>31645</v>
      </c>
      <c r="F84" s="39">
        <v>66282</v>
      </c>
      <c r="G84" s="12">
        <v>97927</v>
      </c>
      <c r="H84" s="39">
        <v>28612</v>
      </c>
      <c r="I84" s="39">
        <v>274010</v>
      </c>
      <c r="J84" s="12">
        <v>400549</v>
      </c>
      <c r="K84" s="12">
        <v>585</v>
      </c>
    </row>
    <row r="85" spans="1:11" ht="12.75">
      <c r="A85" s="9"/>
      <c r="B85" s="10"/>
      <c r="C85" s="10"/>
      <c r="D85" s="10"/>
      <c r="E85" s="10"/>
      <c r="F85" s="38"/>
      <c r="G85" s="10"/>
      <c r="H85" s="38"/>
      <c r="I85" s="38"/>
      <c r="J85" s="10"/>
      <c r="K85" s="10"/>
    </row>
    <row r="86" spans="1:11" ht="13.5" thickBot="1">
      <c r="A86" s="13" t="s">
        <v>73</v>
      </c>
      <c r="B86" s="42">
        <v>7452598</v>
      </c>
      <c r="C86" s="42">
        <v>231893</v>
      </c>
      <c r="D86" s="43">
        <v>1145457</v>
      </c>
      <c r="E86" s="42">
        <v>8829948</v>
      </c>
      <c r="F86" s="43">
        <v>1798876</v>
      </c>
      <c r="G86" s="42">
        <v>10628824</v>
      </c>
      <c r="H86" s="43">
        <v>3121492</v>
      </c>
      <c r="I86" s="43">
        <v>9004751</v>
      </c>
      <c r="J86" s="42">
        <v>22755067</v>
      </c>
      <c r="K86" s="42">
        <v>77703</v>
      </c>
    </row>
  </sheetData>
  <mergeCells count="5">
    <mergeCell ref="B7:E7"/>
    <mergeCell ref="A1:K1"/>
    <mergeCell ref="A3:K3"/>
    <mergeCell ref="A4:K4"/>
    <mergeCell ref="B6:G6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K86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24.7109375" style="16" customWidth="1"/>
    <col min="2" max="9" width="12.28125" style="16" customWidth="1"/>
    <col min="10" max="16384" width="11.421875" style="16" customWidth="1"/>
  </cols>
  <sheetData>
    <row r="1" spans="1:11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14"/>
      <c r="K1" s="14"/>
    </row>
    <row r="3" spans="1:9" ht="15">
      <c r="A3" s="242" t="s">
        <v>388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2" t="s">
        <v>393</v>
      </c>
      <c r="B4" s="243"/>
      <c r="C4" s="243"/>
      <c r="D4" s="243"/>
      <c r="E4" s="243"/>
      <c r="F4" s="243"/>
      <c r="G4" s="247"/>
      <c r="H4" s="247"/>
      <c r="I4" s="247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1</v>
      </c>
      <c r="B6" s="2" t="s">
        <v>113</v>
      </c>
      <c r="C6" s="2" t="s">
        <v>113</v>
      </c>
      <c r="D6" s="2" t="s">
        <v>113</v>
      </c>
      <c r="E6" s="2" t="s">
        <v>113</v>
      </c>
      <c r="F6" s="2" t="s">
        <v>113</v>
      </c>
      <c r="G6" s="2" t="s">
        <v>113</v>
      </c>
      <c r="H6" s="2" t="s">
        <v>98</v>
      </c>
      <c r="I6" s="2" t="s">
        <v>79</v>
      </c>
    </row>
    <row r="7" spans="1:9" ht="13.5" thickBot="1">
      <c r="A7" s="63" t="s">
        <v>5</v>
      </c>
      <c r="B7" s="76" t="s">
        <v>116</v>
      </c>
      <c r="C7" s="76" t="s">
        <v>117</v>
      </c>
      <c r="D7" s="76" t="s">
        <v>118</v>
      </c>
      <c r="E7" s="76" t="s">
        <v>119</v>
      </c>
      <c r="F7" s="76" t="s">
        <v>120</v>
      </c>
      <c r="G7" s="76" t="s">
        <v>121</v>
      </c>
      <c r="H7" s="76" t="s">
        <v>123</v>
      </c>
      <c r="I7" s="90"/>
    </row>
    <row r="8" spans="1:9" ht="12.75">
      <c r="A8" s="7" t="s">
        <v>12</v>
      </c>
      <c r="B8" s="8" t="s">
        <v>137</v>
      </c>
      <c r="C8" s="8" t="s">
        <v>137</v>
      </c>
      <c r="D8" s="8">
        <v>226452</v>
      </c>
      <c r="E8" s="8" t="s">
        <v>137</v>
      </c>
      <c r="F8" s="8" t="s">
        <v>137</v>
      </c>
      <c r="G8" s="8">
        <v>26325</v>
      </c>
      <c r="H8" s="8">
        <v>36885</v>
      </c>
      <c r="I8" s="8">
        <v>289662</v>
      </c>
    </row>
    <row r="9" spans="1:9" ht="12.75">
      <c r="A9" s="9" t="s">
        <v>13</v>
      </c>
      <c r="B9" s="10">
        <v>59066</v>
      </c>
      <c r="C9" s="10" t="s">
        <v>137</v>
      </c>
      <c r="D9" s="10">
        <v>102814</v>
      </c>
      <c r="E9" s="10" t="s">
        <v>137</v>
      </c>
      <c r="F9" s="10" t="s">
        <v>137</v>
      </c>
      <c r="G9" s="10">
        <v>35379</v>
      </c>
      <c r="H9" s="10">
        <v>24317</v>
      </c>
      <c r="I9" s="10">
        <v>221576</v>
      </c>
    </row>
    <row r="10" spans="1:9" ht="12.75">
      <c r="A10" s="9" t="s">
        <v>14</v>
      </c>
      <c r="B10" s="10">
        <v>5700</v>
      </c>
      <c r="C10" s="10">
        <v>2000</v>
      </c>
      <c r="D10" s="10">
        <v>88400</v>
      </c>
      <c r="E10" s="10" t="s">
        <v>137</v>
      </c>
      <c r="F10" s="10" t="s">
        <v>137</v>
      </c>
      <c r="G10" s="10">
        <v>2340</v>
      </c>
      <c r="H10" s="10">
        <v>1400</v>
      </c>
      <c r="I10" s="10">
        <v>99840</v>
      </c>
    </row>
    <row r="11" spans="1:9" ht="12.75">
      <c r="A11" s="9" t="s">
        <v>15</v>
      </c>
      <c r="B11" s="10" t="s">
        <v>137</v>
      </c>
      <c r="C11" s="10" t="s">
        <v>137</v>
      </c>
      <c r="D11" s="10">
        <v>148939</v>
      </c>
      <c r="E11" s="10" t="s">
        <v>137</v>
      </c>
      <c r="F11" s="10" t="s">
        <v>137</v>
      </c>
      <c r="G11" s="10">
        <v>7839</v>
      </c>
      <c r="H11" s="10" t="s">
        <v>137</v>
      </c>
      <c r="I11" s="10">
        <v>156778</v>
      </c>
    </row>
    <row r="12" spans="1:9" ht="12.75">
      <c r="A12" s="11" t="s">
        <v>16</v>
      </c>
      <c r="B12" s="12">
        <v>64766</v>
      </c>
      <c r="C12" s="12">
        <v>2000</v>
      </c>
      <c r="D12" s="12">
        <v>566605</v>
      </c>
      <c r="E12" s="12" t="s">
        <v>137</v>
      </c>
      <c r="F12" s="12" t="s">
        <v>137</v>
      </c>
      <c r="G12" s="12">
        <v>71883</v>
      </c>
      <c r="H12" s="12">
        <v>62602</v>
      </c>
      <c r="I12" s="12">
        <v>767856</v>
      </c>
    </row>
    <row r="13" spans="1:9" ht="12.75">
      <c r="A13" s="9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1" t="s">
        <v>17</v>
      </c>
      <c r="B14" s="12">
        <v>4266</v>
      </c>
      <c r="C14" s="12" t="s">
        <v>137</v>
      </c>
      <c r="D14" s="12">
        <v>18471</v>
      </c>
      <c r="E14" s="12" t="s">
        <v>137</v>
      </c>
      <c r="F14" s="12" t="s">
        <v>137</v>
      </c>
      <c r="G14" s="12">
        <v>16257</v>
      </c>
      <c r="H14" s="12">
        <v>2706</v>
      </c>
      <c r="I14" s="12">
        <v>41700</v>
      </c>
    </row>
    <row r="15" spans="1:9" ht="12.75">
      <c r="A15" s="9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1" t="s">
        <v>18</v>
      </c>
      <c r="B16" s="12">
        <v>7258</v>
      </c>
      <c r="C16" s="12">
        <v>797</v>
      </c>
      <c r="D16" s="12">
        <v>465</v>
      </c>
      <c r="E16" s="12" t="s">
        <v>137</v>
      </c>
      <c r="F16" s="12" t="s">
        <v>137</v>
      </c>
      <c r="G16" s="12">
        <v>16880</v>
      </c>
      <c r="H16" s="12">
        <v>4708</v>
      </c>
      <c r="I16" s="12">
        <v>30108</v>
      </c>
    </row>
    <row r="17" spans="1:9" ht="12.75">
      <c r="A17" s="9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9" t="s">
        <v>19</v>
      </c>
      <c r="B18" s="10">
        <v>15486</v>
      </c>
      <c r="C18" s="10">
        <v>1364</v>
      </c>
      <c r="D18" s="10">
        <v>124</v>
      </c>
      <c r="E18" s="10" t="s">
        <v>137</v>
      </c>
      <c r="F18" s="10">
        <v>155</v>
      </c>
      <c r="G18" s="10">
        <v>15587</v>
      </c>
      <c r="H18" s="10">
        <v>2974</v>
      </c>
      <c r="I18" s="10">
        <v>35690</v>
      </c>
    </row>
    <row r="19" spans="1:9" ht="12.75">
      <c r="A19" s="9" t="s">
        <v>21</v>
      </c>
      <c r="B19" s="10">
        <v>247</v>
      </c>
      <c r="C19" s="10">
        <v>4244</v>
      </c>
      <c r="D19" s="10">
        <v>587</v>
      </c>
      <c r="E19" s="10" t="s">
        <v>137</v>
      </c>
      <c r="F19" s="10" t="s">
        <v>137</v>
      </c>
      <c r="G19" s="10">
        <v>67144</v>
      </c>
      <c r="H19" s="10">
        <v>11760</v>
      </c>
      <c r="I19" s="10">
        <v>83982</v>
      </c>
    </row>
    <row r="20" spans="1:9" ht="12.75">
      <c r="A20" s="9" t="s">
        <v>22</v>
      </c>
      <c r="B20" s="10">
        <v>720</v>
      </c>
      <c r="C20" s="10">
        <v>553</v>
      </c>
      <c r="D20" s="10">
        <v>4968</v>
      </c>
      <c r="E20" s="10" t="s">
        <v>137</v>
      </c>
      <c r="F20" s="10" t="s">
        <v>137</v>
      </c>
      <c r="G20" s="10">
        <v>80106</v>
      </c>
      <c r="H20" s="10">
        <v>7520</v>
      </c>
      <c r="I20" s="10">
        <v>93867</v>
      </c>
    </row>
    <row r="21" spans="1:9" ht="12.75">
      <c r="A21" s="11" t="s">
        <v>23</v>
      </c>
      <c r="B21" s="12">
        <v>16453</v>
      </c>
      <c r="C21" s="12">
        <v>6161</v>
      </c>
      <c r="D21" s="12">
        <v>5679</v>
      </c>
      <c r="E21" s="12" t="s">
        <v>137</v>
      </c>
      <c r="F21" s="12">
        <v>155</v>
      </c>
      <c r="G21" s="12">
        <v>162837</v>
      </c>
      <c r="H21" s="12">
        <v>22254</v>
      </c>
      <c r="I21" s="12">
        <v>213539</v>
      </c>
    </row>
    <row r="22" spans="1:9" ht="12.75">
      <c r="A22" s="9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1" t="s">
        <v>24</v>
      </c>
      <c r="B23" s="12">
        <v>63190</v>
      </c>
      <c r="C23" s="12">
        <v>24283</v>
      </c>
      <c r="D23" s="12" t="s">
        <v>137</v>
      </c>
      <c r="E23" s="12" t="s">
        <v>137</v>
      </c>
      <c r="F23" s="12">
        <v>16108</v>
      </c>
      <c r="G23" s="12">
        <v>8890</v>
      </c>
      <c r="H23" s="12">
        <v>6504</v>
      </c>
      <c r="I23" s="12">
        <v>118975</v>
      </c>
    </row>
    <row r="24" spans="1:9" ht="12.7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1" t="s">
        <v>25</v>
      </c>
      <c r="B25" s="12">
        <v>17818</v>
      </c>
      <c r="C25" s="12">
        <v>14175</v>
      </c>
      <c r="D25" s="12">
        <v>55</v>
      </c>
      <c r="E25" s="12" t="s">
        <v>137</v>
      </c>
      <c r="F25" s="12">
        <v>3533</v>
      </c>
      <c r="G25" s="12" t="s">
        <v>137</v>
      </c>
      <c r="H25" s="12">
        <v>1273</v>
      </c>
      <c r="I25" s="12">
        <v>36854</v>
      </c>
    </row>
    <row r="26" spans="1:9" ht="12.75">
      <c r="A26" s="9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9" t="s">
        <v>26</v>
      </c>
      <c r="B27" s="10">
        <v>104784</v>
      </c>
      <c r="C27" s="10">
        <v>5000</v>
      </c>
      <c r="D27" s="10" t="s">
        <v>137</v>
      </c>
      <c r="E27" s="10" t="s">
        <v>137</v>
      </c>
      <c r="F27" s="10">
        <v>3800</v>
      </c>
      <c r="G27" s="10" t="s">
        <v>137</v>
      </c>
      <c r="H27" s="10">
        <v>2812</v>
      </c>
      <c r="I27" s="10">
        <v>116396</v>
      </c>
    </row>
    <row r="28" spans="1:9" ht="12.75">
      <c r="A28" s="9" t="s">
        <v>27</v>
      </c>
      <c r="B28" s="10">
        <v>57472</v>
      </c>
      <c r="C28" s="10">
        <v>54900</v>
      </c>
      <c r="D28" s="10">
        <v>22452</v>
      </c>
      <c r="E28" s="10" t="s">
        <v>137</v>
      </c>
      <c r="F28" s="10">
        <v>53702</v>
      </c>
      <c r="G28" s="10" t="s">
        <v>137</v>
      </c>
      <c r="H28" s="10">
        <v>67125</v>
      </c>
      <c r="I28" s="10">
        <v>255651</v>
      </c>
    </row>
    <row r="29" spans="1:9" ht="12.75">
      <c r="A29" s="9" t="s">
        <v>28</v>
      </c>
      <c r="B29" s="10">
        <v>11189</v>
      </c>
      <c r="C29" s="10">
        <v>14628</v>
      </c>
      <c r="D29" s="10">
        <v>9103</v>
      </c>
      <c r="E29" s="10" t="s">
        <v>137</v>
      </c>
      <c r="F29" s="10">
        <v>82814</v>
      </c>
      <c r="G29" s="10" t="s">
        <v>137</v>
      </c>
      <c r="H29" s="10">
        <v>17266</v>
      </c>
      <c r="I29" s="10">
        <v>135000</v>
      </c>
    </row>
    <row r="30" spans="1:9" ht="12.75">
      <c r="A30" s="11" t="s">
        <v>29</v>
      </c>
      <c r="B30" s="12">
        <v>173445</v>
      </c>
      <c r="C30" s="12">
        <v>74528</v>
      </c>
      <c r="D30" s="12">
        <v>31555</v>
      </c>
      <c r="E30" s="12" t="s">
        <v>137</v>
      </c>
      <c r="F30" s="12">
        <v>140316</v>
      </c>
      <c r="G30" s="12" t="s">
        <v>137</v>
      </c>
      <c r="H30" s="12">
        <v>87203</v>
      </c>
      <c r="I30" s="12">
        <v>507047</v>
      </c>
    </row>
    <row r="31" spans="1:9" ht="12.75">
      <c r="A31" s="9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9" t="s">
        <v>30</v>
      </c>
      <c r="B32" s="10">
        <v>76869</v>
      </c>
      <c r="C32" s="10">
        <v>29969</v>
      </c>
      <c r="D32" s="10">
        <v>103</v>
      </c>
      <c r="E32" s="10">
        <v>40266</v>
      </c>
      <c r="F32" s="10">
        <v>176469</v>
      </c>
      <c r="G32" s="10">
        <v>227</v>
      </c>
      <c r="H32" s="10">
        <v>4100</v>
      </c>
      <c r="I32" s="10">
        <v>328003</v>
      </c>
    </row>
    <row r="33" spans="1:9" ht="12.75">
      <c r="A33" s="9" t="s">
        <v>31</v>
      </c>
      <c r="B33" s="10">
        <v>37236</v>
      </c>
      <c r="C33" s="10">
        <v>460</v>
      </c>
      <c r="D33" s="10">
        <v>4560</v>
      </c>
      <c r="E33" s="10">
        <v>56330</v>
      </c>
      <c r="F33" s="10">
        <v>41411</v>
      </c>
      <c r="G33" s="10">
        <v>435</v>
      </c>
      <c r="H33" s="10">
        <v>9533</v>
      </c>
      <c r="I33" s="10">
        <v>149965</v>
      </c>
    </row>
    <row r="34" spans="1:9" ht="12.75">
      <c r="A34" s="9" t="s">
        <v>32</v>
      </c>
      <c r="B34" s="10">
        <v>48320</v>
      </c>
      <c r="C34" s="10">
        <v>63956</v>
      </c>
      <c r="D34" s="10" t="s">
        <v>137</v>
      </c>
      <c r="E34" s="10">
        <v>92</v>
      </c>
      <c r="F34" s="10">
        <v>16733</v>
      </c>
      <c r="G34" s="10" t="s">
        <v>137</v>
      </c>
      <c r="H34" s="10">
        <v>55399</v>
      </c>
      <c r="I34" s="10">
        <v>184500</v>
      </c>
    </row>
    <row r="35" spans="1:9" ht="12.75">
      <c r="A35" s="9" t="s">
        <v>33</v>
      </c>
      <c r="B35" s="10">
        <v>5635</v>
      </c>
      <c r="C35" s="10">
        <v>14773</v>
      </c>
      <c r="D35" s="10">
        <v>142</v>
      </c>
      <c r="E35" s="10">
        <v>472</v>
      </c>
      <c r="F35" s="10">
        <v>85086</v>
      </c>
      <c r="G35" s="10" t="s">
        <v>137</v>
      </c>
      <c r="H35" s="10" t="s">
        <v>137</v>
      </c>
      <c r="I35" s="10">
        <v>106108</v>
      </c>
    </row>
    <row r="36" spans="1:9" ht="12.75">
      <c r="A36" s="11" t="s">
        <v>34</v>
      </c>
      <c r="B36" s="12">
        <v>168060</v>
      </c>
      <c r="C36" s="12">
        <v>109158</v>
      </c>
      <c r="D36" s="12">
        <v>4805</v>
      </c>
      <c r="E36" s="12">
        <v>97160</v>
      </c>
      <c r="F36" s="12">
        <v>319699</v>
      </c>
      <c r="G36" s="12">
        <v>662</v>
      </c>
      <c r="H36" s="12">
        <v>69032</v>
      </c>
      <c r="I36" s="12">
        <v>768576</v>
      </c>
    </row>
    <row r="37" spans="1:9" ht="12.75">
      <c r="A37" s="9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1" t="s">
        <v>35</v>
      </c>
      <c r="B38" s="12" t="s">
        <v>137</v>
      </c>
      <c r="C38" s="12" t="s">
        <v>137</v>
      </c>
      <c r="D38" s="12" t="s">
        <v>137</v>
      </c>
      <c r="E38" s="12" t="s">
        <v>137</v>
      </c>
      <c r="F38" s="12">
        <v>1655</v>
      </c>
      <c r="G38" s="12" t="s">
        <v>137</v>
      </c>
      <c r="H38" s="12" t="s">
        <v>137</v>
      </c>
      <c r="I38" s="12">
        <v>1655</v>
      </c>
    </row>
    <row r="39" spans="1:9" ht="12.75">
      <c r="A39" s="9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9" t="s">
        <v>36</v>
      </c>
      <c r="B40" s="10">
        <v>15383</v>
      </c>
      <c r="C40" s="10">
        <v>426</v>
      </c>
      <c r="D40" s="10">
        <v>45655</v>
      </c>
      <c r="E40" s="10">
        <v>7799</v>
      </c>
      <c r="F40" s="10" t="s">
        <v>137</v>
      </c>
      <c r="G40" s="10" t="s">
        <v>137</v>
      </c>
      <c r="H40" s="10">
        <v>2318</v>
      </c>
      <c r="I40" s="10">
        <v>71581</v>
      </c>
    </row>
    <row r="41" spans="1:9" ht="12.75">
      <c r="A41" s="9" t="s">
        <v>37</v>
      </c>
      <c r="B41" s="10">
        <v>87917</v>
      </c>
      <c r="C41" s="10">
        <v>9846</v>
      </c>
      <c r="D41" s="10">
        <v>33240</v>
      </c>
      <c r="E41" s="10" t="s">
        <v>137</v>
      </c>
      <c r="F41" s="10" t="s">
        <v>137</v>
      </c>
      <c r="G41" s="10">
        <v>2639</v>
      </c>
      <c r="H41" s="10">
        <v>31218</v>
      </c>
      <c r="I41" s="10">
        <v>164860</v>
      </c>
    </row>
    <row r="42" spans="1:9" ht="12.75">
      <c r="A42" s="9" t="s">
        <v>38</v>
      </c>
      <c r="B42" s="10">
        <v>42333</v>
      </c>
      <c r="C42" s="10">
        <v>16958</v>
      </c>
      <c r="D42" s="10">
        <v>20772</v>
      </c>
      <c r="E42" s="10" t="s">
        <v>137</v>
      </c>
      <c r="F42" s="10" t="s">
        <v>137</v>
      </c>
      <c r="G42" s="10" t="s">
        <v>137</v>
      </c>
      <c r="H42" s="10">
        <v>3615</v>
      </c>
      <c r="I42" s="10">
        <v>83678</v>
      </c>
    </row>
    <row r="43" spans="1:9" ht="12.75">
      <c r="A43" s="9" t="s">
        <v>39</v>
      </c>
      <c r="B43" s="10">
        <v>10498</v>
      </c>
      <c r="C43" s="10">
        <v>19097</v>
      </c>
      <c r="D43" s="10">
        <v>5801</v>
      </c>
      <c r="E43" s="10">
        <v>3900</v>
      </c>
      <c r="F43" s="10">
        <v>3760</v>
      </c>
      <c r="G43" s="10" t="s">
        <v>137</v>
      </c>
      <c r="H43" s="10" t="s">
        <v>137</v>
      </c>
      <c r="I43" s="10">
        <v>43056</v>
      </c>
    </row>
    <row r="44" spans="1:9" ht="12.75">
      <c r="A44" s="9" t="s">
        <v>40</v>
      </c>
      <c r="B44" s="10">
        <v>16459</v>
      </c>
      <c r="C44" s="10">
        <v>507</v>
      </c>
      <c r="D44" s="10">
        <v>23876</v>
      </c>
      <c r="E44" s="10">
        <v>139</v>
      </c>
      <c r="F44" s="10" t="s">
        <v>137</v>
      </c>
      <c r="G44" s="10">
        <v>260</v>
      </c>
      <c r="H44" s="10">
        <v>597</v>
      </c>
      <c r="I44" s="10">
        <v>41838</v>
      </c>
    </row>
    <row r="45" spans="1:9" ht="12.75">
      <c r="A45" s="9" t="s">
        <v>41</v>
      </c>
      <c r="B45" s="10">
        <v>45603</v>
      </c>
      <c r="C45" s="10">
        <v>2280</v>
      </c>
      <c r="D45" s="10">
        <v>90733</v>
      </c>
      <c r="E45" s="10">
        <v>3900</v>
      </c>
      <c r="F45" s="10" t="s">
        <v>137</v>
      </c>
      <c r="G45" s="10" t="s">
        <v>137</v>
      </c>
      <c r="H45" s="10">
        <v>265</v>
      </c>
      <c r="I45" s="10">
        <v>142781</v>
      </c>
    </row>
    <row r="46" spans="1:9" ht="12.75">
      <c r="A46" s="9" t="s">
        <v>42</v>
      </c>
      <c r="B46" s="10">
        <v>63369</v>
      </c>
      <c r="C46" s="10">
        <v>20388</v>
      </c>
      <c r="D46" s="10">
        <v>55511</v>
      </c>
      <c r="E46" s="10" t="s">
        <v>137</v>
      </c>
      <c r="F46" s="10">
        <v>135</v>
      </c>
      <c r="G46" s="10" t="s">
        <v>137</v>
      </c>
      <c r="H46" s="10">
        <v>40640</v>
      </c>
      <c r="I46" s="10">
        <v>180043</v>
      </c>
    </row>
    <row r="47" spans="1:9" ht="12.75">
      <c r="A47" s="9" t="s">
        <v>43</v>
      </c>
      <c r="B47" s="10" t="s">
        <v>137</v>
      </c>
      <c r="C47" s="10">
        <v>17</v>
      </c>
      <c r="D47" s="10">
        <v>29066</v>
      </c>
      <c r="E47" s="10">
        <v>40140</v>
      </c>
      <c r="F47" s="10">
        <v>925</v>
      </c>
      <c r="G47" s="10" t="s">
        <v>137</v>
      </c>
      <c r="H47" s="10">
        <v>235</v>
      </c>
      <c r="I47" s="10">
        <v>70383</v>
      </c>
    </row>
    <row r="48" spans="1:9" ht="12.75">
      <c r="A48" s="9" t="s">
        <v>44</v>
      </c>
      <c r="B48" s="10">
        <v>138</v>
      </c>
      <c r="C48" s="10">
        <v>51581</v>
      </c>
      <c r="D48" s="10" t="s">
        <v>137</v>
      </c>
      <c r="E48" s="10">
        <v>11</v>
      </c>
      <c r="F48" s="10" t="s">
        <v>137</v>
      </c>
      <c r="G48" s="10" t="s">
        <v>137</v>
      </c>
      <c r="H48" s="10">
        <v>35</v>
      </c>
      <c r="I48" s="10">
        <v>51765</v>
      </c>
    </row>
    <row r="49" spans="1:9" ht="12.75">
      <c r="A49" s="11" t="s">
        <v>45</v>
      </c>
      <c r="B49" s="12">
        <v>281700</v>
      </c>
      <c r="C49" s="12">
        <v>121100</v>
      </c>
      <c r="D49" s="12">
        <v>304654</v>
      </c>
      <c r="E49" s="12">
        <v>55889</v>
      </c>
      <c r="F49" s="12">
        <v>4820</v>
      </c>
      <c r="G49" s="12">
        <v>2899</v>
      </c>
      <c r="H49" s="12">
        <v>78923</v>
      </c>
      <c r="I49" s="12">
        <v>849985</v>
      </c>
    </row>
    <row r="50" spans="1:9" ht="12.75">
      <c r="A50" s="9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1" t="s">
        <v>46</v>
      </c>
      <c r="B51" s="12">
        <v>22035</v>
      </c>
      <c r="C51" s="12" t="s">
        <v>137</v>
      </c>
      <c r="D51" s="12">
        <v>10461</v>
      </c>
      <c r="E51" s="12">
        <v>12182</v>
      </c>
      <c r="F51" s="12">
        <v>3442</v>
      </c>
      <c r="G51" s="12" t="s">
        <v>137</v>
      </c>
      <c r="H51" s="12">
        <v>7640</v>
      </c>
      <c r="I51" s="12">
        <v>55760</v>
      </c>
    </row>
    <row r="52" spans="1:9" ht="12.75">
      <c r="A52" s="9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9" t="s">
        <v>47</v>
      </c>
      <c r="B53" s="10" t="s">
        <v>137</v>
      </c>
      <c r="C53" s="10">
        <v>20133</v>
      </c>
      <c r="D53" s="10">
        <v>45904</v>
      </c>
      <c r="E53" s="10">
        <v>6116</v>
      </c>
      <c r="F53" s="10">
        <v>110523</v>
      </c>
      <c r="G53" s="10" t="s">
        <v>137</v>
      </c>
      <c r="H53" s="10">
        <v>3095</v>
      </c>
      <c r="I53" s="10">
        <v>185771</v>
      </c>
    </row>
    <row r="54" spans="1:9" ht="12.75">
      <c r="A54" s="9" t="s">
        <v>48</v>
      </c>
      <c r="B54" s="10" t="s">
        <v>137</v>
      </c>
      <c r="C54" s="10" t="s">
        <v>137</v>
      </c>
      <c r="D54" s="10">
        <v>65003</v>
      </c>
      <c r="E54" s="10">
        <v>28020</v>
      </c>
      <c r="F54" s="10">
        <v>489</v>
      </c>
      <c r="G54" s="10">
        <v>66</v>
      </c>
      <c r="H54" s="10" t="s">
        <v>137</v>
      </c>
      <c r="I54" s="10">
        <v>93578</v>
      </c>
    </row>
    <row r="55" spans="1:9" ht="12.75">
      <c r="A55" s="9" t="s">
        <v>49</v>
      </c>
      <c r="B55" s="10">
        <v>42392</v>
      </c>
      <c r="C55" s="10">
        <v>160545</v>
      </c>
      <c r="D55" s="10">
        <v>71420</v>
      </c>
      <c r="E55" s="10">
        <v>21891</v>
      </c>
      <c r="F55" s="10">
        <v>72573</v>
      </c>
      <c r="G55" s="10" t="s">
        <v>137</v>
      </c>
      <c r="H55" s="10">
        <v>4300</v>
      </c>
      <c r="I55" s="10">
        <v>373121</v>
      </c>
    </row>
    <row r="56" spans="1:9" ht="12.75">
      <c r="A56" s="9" t="s">
        <v>50</v>
      </c>
      <c r="B56" s="10">
        <v>48400</v>
      </c>
      <c r="C56" s="10">
        <v>49300</v>
      </c>
      <c r="D56" s="10">
        <v>48300</v>
      </c>
      <c r="E56" s="10">
        <v>290</v>
      </c>
      <c r="F56" s="10">
        <v>7570</v>
      </c>
      <c r="G56" s="10" t="s">
        <v>137</v>
      </c>
      <c r="H56" s="10" t="s">
        <v>137</v>
      </c>
      <c r="I56" s="10">
        <v>153860</v>
      </c>
    </row>
    <row r="57" spans="1:9" ht="12.75">
      <c r="A57" s="9" t="s">
        <v>51</v>
      </c>
      <c r="B57" s="10">
        <v>25</v>
      </c>
      <c r="C57" s="10" t="s">
        <v>137</v>
      </c>
      <c r="D57" s="10">
        <v>34200</v>
      </c>
      <c r="E57" s="10">
        <v>5275</v>
      </c>
      <c r="F57" s="10">
        <v>1835</v>
      </c>
      <c r="G57" s="10" t="s">
        <v>137</v>
      </c>
      <c r="H57" s="10">
        <v>2575</v>
      </c>
      <c r="I57" s="10">
        <v>43910</v>
      </c>
    </row>
    <row r="58" spans="1:9" ht="12.75">
      <c r="A58" s="11" t="s">
        <v>52</v>
      </c>
      <c r="B58" s="12">
        <v>90817</v>
      </c>
      <c r="C58" s="12">
        <v>229978</v>
      </c>
      <c r="D58" s="12">
        <v>264827</v>
      </c>
      <c r="E58" s="12">
        <v>61592</v>
      </c>
      <c r="F58" s="12">
        <v>192990</v>
      </c>
      <c r="G58" s="12">
        <v>66</v>
      </c>
      <c r="H58" s="12">
        <v>9970</v>
      </c>
      <c r="I58" s="12">
        <v>850240</v>
      </c>
    </row>
    <row r="59" spans="1:9" ht="12.75">
      <c r="A59" s="9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9" t="s">
        <v>53</v>
      </c>
      <c r="B60" s="10" t="s">
        <v>137</v>
      </c>
      <c r="C60" s="10" t="s">
        <v>137</v>
      </c>
      <c r="D60" s="10">
        <v>500</v>
      </c>
      <c r="E60" s="10">
        <v>5515</v>
      </c>
      <c r="F60" s="10">
        <v>47966</v>
      </c>
      <c r="G60" s="10" t="s">
        <v>137</v>
      </c>
      <c r="H60" s="10">
        <v>2318</v>
      </c>
      <c r="I60" s="10">
        <v>56299</v>
      </c>
    </row>
    <row r="61" spans="1:9" ht="12.75">
      <c r="A61" s="9" t="s">
        <v>54</v>
      </c>
      <c r="B61" s="10">
        <v>1368</v>
      </c>
      <c r="C61" s="10">
        <v>3194</v>
      </c>
      <c r="D61" s="10">
        <v>9125</v>
      </c>
      <c r="E61" s="10" t="s">
        <v>137</v>
      </c>
      <c r="F61" s="10">
        <v>31937</v>
      </c>
      <c r="G61" s="10" t="s">
        <v>137</v>
      </c>
      <c r="H61" s="10" t="s">
        <v>137</v>
      </c>
      <c r="I61" s="10">
        <v>45624</v>
      </c>
    </row>
    <row r="62" spans="1:9" ht="12.75">
      <c r="A62" s="9" t="s">
        <v>55</v>
      </c>
      <c r="B62" s="10" t="s">
        <v>137</v>
      </c>
      <c r="C62" s="10">
        <v>4507</v>
      </c>
      <c r="D62" s="10">
        <v>33607</v>
      </c>
      <c r="E62" s="10" t="s">
        <v>137</v>
      </c>
      <c r="F62" s="10">
        <v>199056</v>
      </c>
      <c r="G62" s="10" t="s">
        <v>137</v>
      </c>
      <c r="H62" s="10">
        <v>461</v>
      </c>
      <c r="I62" s="10">
        <v>237631</v>
      </c>
    </row>
    <row r="63" spans="1:9" ht="12.75">
      <c r="A63" s="11" t="s">
        <v>56</v>
      </c>
      <c r="B63" s="12">
        <v>1368</v>
      </c>
      <c r="C63" s="12">
        <v>7701</v>
      </c>
      <c r="D63" s="12">
        <v>43232</v>
      </c>
      <c r="E63" s="12">
        <v>5515</v>
      </c>
      <c r="F63" s="12">
        <v>278959</v>
      </c>
      <c r="G63" s="12" t="s">
        <v>137</v>
      </c>
      <c r="H63" s="12">
        <v>2779</v>
      </c>
      <c r="I63" s="12">
        <v>339554</v>
      </c>
    </row>
    <row r="64" spans="1:9" ht="12.75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1" t="s">
        <v>57</v>
      </c>
      <c r="B65" s="12" t="s">
        <v>137</v>
      </c>
      <c r="C65" s="12">
        <v>5500</v>
      </c>
      <c r="D65" s="12">
        <v>3000</v>
      </c>
      <c r="E65" s="12">
        <v>500</v>
      </c>
      <c r="F65" s="12">
        <v>70879</v>
      </c>
      <c r="G65" s="12" t="s">
        <v>137</v>
      </c>
      <c r="H65" s="12" t="s">
        <v>137</v>
      </c>
      <c r="I65" s="12">
        <v>79879</v>
      </c>
    </row>
    <row r="66" spans="1:9" ht="12.75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9" t="s">
        <v>58</v>
      </c>
      <c r="B67" s="10" t="s">
        <v>137</v>
      </c>
      <c r="C67" s="10" t="s">
        <v>137</v>
      </c>
      <c r="D67" s="10">
        <v>19510</v>
      </c>
      <c r="E67" s="10">
        <v>24891</v>
      </c>
      <c r="F67" s="10">
        <v>33</v>
      </c>
      <c r="G67" s="10">
        <v>70</v>
      </c>
      <c r="H67" s="10">
        <v>24</v>
      </c>
      <c r="I67" s="10">
        <v>44528</v>
      </c>
    </row>
    <row r="68" spans="1:9" ht="12.75">
      <c r="A68" s="9" t="s">
        <v>59</v>
      </c>
      <c r="B68" s="10">
        <v>1761</v>
      </c>
      <c r="C68" s="10" t="s">
        <v>137</v>
      </c>
      <c r="D68" s="10">
        <v>85392</v>
      </c>
      <c r="E68" s="10">
        <v>265</v>
      </c>
      <c r="F68" s="10" t="s">
        <v>137</v>
      </c>
      <c r="G68" s="10">
        <v>17</v>
      </c>
      <c r="H68" s="10">
        <v>9</v>
      </c>
      <c r="I68" s="10">
        <v>87444</v>
      </c>
    </row>
    <row r="69" spans="1:9" ht="12.75">
      <c r="A69" s="11" t="s">
        <v>60</v>
      </c>
      <c r="B69" s="12">
        <v>1761</v>
      </c>
      <c r="C69" s="12" t="s">
        <v>137</v>
      </c>
      <c r="D69" s="12">
        <v>104902</v>
      </c>
      <c r="E69" s="12">
        <v>25156</v>
      </c>
      <c r="F69" s="12">
        <v>33</v>
      </c>
      <c r="G69" s="12">
        <v>87</v>
      </c>
      <c r="H69" s="12">
        <v>33</v>
      </c>
      <c r="I69" s="12">
        <v>131972</v>
      </c>
    </row>
    <row r="70" spans="1:9" ht="12.75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9" t="s">
        <v>61</v>
      </c>
      <c r="B71" s="10">
        <v>9421</v>
      </c>
      <c r="C71" s="10">
        <v>22511</v>
      </c>
      <c r="D71" s="10">
        <v>10731</v>
      </c>
      <c r="E71" s="10">
        <v>454</v>
      </c>
      <c r="F71" s="10">
        <v>35932</v>
      </c>
      <c r="G71" s="10" t="s">
        <v>137</v>
      </c>
      <c r="H71" s="10">
        <v>670</v>
      </c>
      <c r="I71" s="10">
        <v>79719</v>
      </c>
    </row>
    <row r="72" spans="1:9" ht="12.75">
      <c r="A72" s="9" t="s">
        <v>62</v>
      </c>
      <c r="B72" s="10" t="s">
        <v>137</v>
      </c>
      <c r="C72" s="10" t="s">
        <v>137</v>
      </c>
      <c r="D72" s="10">
        <v>681</v>
      </c>
      <c r="E72" s="10">
        <v>14442</v>
      </c>
      <c r="F72" s="10">
        <v>485</v>
      </c>
      <c r="G72" s="10" t="s">
        <v>137</v>
      </c>
      <c r="H72" s="10" t="s">
        <v>137</v>
      </c>
      <c r="I72" s="10">
        <v>15608</v>
      </c>
    </row>
    <row r="73" spans="1:9" ht="12.75">
      <c r="A73" s="9" t="s">
        <v>63</v>
      </c>
      <c r="B73" s="10" t="s">
        <v>137</v>
      </c>
      <c r="C73" s="10" t="s">
        <v>137</v>
      </c>
      <c r="D73" s="10">
        <v>27135</v>
      </c>
      <c r="E73" s="10">
        <v>47707</v>
      </c>
      <c r="F73" s="10">
        <v>1162</v>
      </c>
      <c r="G73" s="10">
        <v>480</v>
      </c>
      <c r="H73" s="10">
        <v>1442</v>
      </c>
      <c r="I73" s="10">
        <v>77926</v>
      </c>
    </row>
    <row r="74" spans="1:9" ht="12.75">
      <c r="A74" s="9" t="s">
        <v>64</v>
      </c>
      <c r="B74" s="10" t="s">
        <v>137</v>
      </c>
      <c r="C74" s="10">
        <v>6159</v>
      </c>
      <c r="D74" s="10" t="s">
        <v>137</v>
      </c>
      <c r="E74" s="10" t="s">
        <v>137</v>
      </c>
      <c r="F74" s="10">
        <v>9333</v>
      </c>
      <c r="G74" s="10" t="s">
        <v>137</v>
      </c>
      <c r="H74" s="10" t="s">
        <v>137</v>
      </c>
      <c r="I74" s="10">
        <v>15492</v>
      </c>
    </row>
    <row r="75" spans="1:9" ht="12.75">
      <c r="A75" s="9" t="s">
        <v>65</v>
      </c>
      <c r="B75" s="10" t="s">
        <v>137</v>
      </c>
      <c r="C75" s="10" t="s">
        <v>137</v>
      </c>
      <c r="D75" s="10">
        <v>6109</v>
      </c>
      <c r="E75" s="10">
        <v>66770</v>
      </c>
      <c r="F75" s="10">
        <v>493</v>
      </c>
      <c r="G75" s="10">
        <v>7</v>
      </c>
      <c r="H75" s="10">
        <v>3363</v>
      </c>
      <c r="I75" s="10">
        <v>76742</v>
      </c>
    </row>
    <row r="76" spans="1:9" ht="12.75">
      <c r="A76" s="9" t="s">
        <v>66</v>
      </c>
      <c r="B76" s="10" t="s">
        <v>137</v>
      </c>
      <c r="C76" s="10">
        <v>68322</v>
      </c>
      <c r="D76" s="10">
        <v>60406</v>
      </c>
      <c r="E76" s="10">
        <v>55226</v>
      </c>
      <c r="F76" s="10">
        <v>60437</v>
      </c>
      <c r="G76" s="10">
        <v>638</v>
      </c>
      <c r="H76" s="10">
        <v>260</v>
      </c>
      <c r="I76" s="10">
        <v>245289</v>
      </c>
    </row>
    <row r="77" spans="1:9" ht="12.75">
      <c r="A77" s="9" t="s">
        <v>67</v>
      </c>
      <c r="B77" s="10">
        <v>137</v>
      </c>
      <c r="C77" s="10">
        <v>555</v>
      </c>
      <c r="D77" s="10">
        <v>41198</v>
      </c>
      <c r="E77" s="10">
        <v>2662</v>
      </c>
      <c r="F77" s="10">
        <v>41552</v>
      </c>
      <c r="G77" s="10">
        <v>2450</v>
      </c>
      <c r="H77" s="10">
        <v>828</v>
      </c>
      <c r="I77" s="10">
        <v>89382</v>
      </c>
    </row>
    <row r="78" spans="1:9" ht="12.75">
      <c r="A78" s="9" t="s">
        <v>68</v>
      </c>
      <c r="B78" s="10" t="s">
        <v>137</v>
      </c>
      <c r="C78" s="10" t="s">
        <v>137</v>
      </c>
      <c r="D78" s="10" t="s">
        <v>137</v>
      </c>
      <c r="E78" s="10">
        <v>11393</v>
      </c>
      <c r="F78" s="10" t="s">
        <v>137</v>
      </c>
      <c r="G78" s="10" t="s">
        <v>137</v>
      </c>
      <c r="H78" s="10" t="s">
        <v>137</v>
      </c>
      <c r="I78" s="10">
        <v>11393</v>
      </c>
    </row>
    <row r="79" spans="1:9" ht="12.75">
      <c r="A79" s="11" t="s">
        <v>69</v>
      </c>
      <c r="B79" s="12">
        <v>9558</v>
      </c>
      <c r="C79" s="12">
        <v>97547</v>
      </c>
      <c r="D79" s="12">
        <v>146260</v>
      </c>
      <c r="E79" s="12">
        <v>198654</v>
      </c>
      <c r="F79" s="12">
        <v>149394</v>
      </c>
      <c r="G79" s="12">
        <v>3575</v>
      </c>
      <c r="H79" s="12">
        <v>6563</v>
      </c>
      <c r="I79" s="12">
        <v>611551</v>
      </c>
    </row>
    <row r="80" spans="1:9" ht="12.75">
      <c r="A80" s="9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9" t="s">
        <v>70</v>
      </c>
      <c r="B81" s="10" t="s">
        <v>137</v>
      </c>
      <c r="C81" s="10" t="s">
        <v>137</v>
      </c>
      <c r="D81" s="10" t="s">
        <v>137</v>
      </c>
      <c r="E81" s="10" t="s">
        <v>137</v>
      </c>
      <c r="F81" s="10" t="s">
        <v>137</v>
      </c>
      <c r="G81" s="10" t="s">
        <v>137</v>
      </c>
      <c r="H81" s="10">
        <v>8615</v>
      </c>
      <c r="I81" s="10">
        <v>8615</v>
      </c>
    </row>
    <row r="82" spans="1:9" ht="12.75">
      <c r="A82" s="9" t="s">
        <v>71</v>
      </c>
      <c r="B82" s="10" t="s">
        <v>137</v>
      </c>
      <c r="C82" s="10" t="s">
        <v>137</v>
      </c>
      <c r="D82" s="10" t="s">
        <v>137</v>
      </c>
      <c r="E82" s="10" t="s">
        <v>137</v>
      </c>
      <c r="F82" s="10" t="s">
        <v>137</v>
      </c>
      <c r="G82" s="10">
        <v>3635</v>
      </c>
      <c r="H82" s="10">
        <v>10966</v>
      </c>
      <c r="I82" s="10">
        <v>14601</v>
      </c>
    </row>
    <row r="83" spans="1:9" ht="12.75">
      <c r="A83" s="11" t="s">
        <v>72</v>
      </c>
      <c r="B83" s="12" t="s">
        <v>137</v>
      </c>
      <c r="C83" s="12" t="s">
        <v>137</v>
      </c>
      <c r="D83" s="12" t="s">
        <v>137</v>
      </c>
      <c r="E83" s="12" t="s">
        <v>137</v>
      </c>
      <c r="F83" s="12" t="s">
        <v>137</v>
      </c>
      <c r="G83" s="12">
        <v>3635</v>
      </c>
      <c r="H83" s="12">
        <v>19581</v>
      </c>
      <c r="I83" s="12">
        <v>23216</v>
      </c>
    </row>
    <row r="84" spans="1:9" ht="12.75">
      <c r="A84" s="9"/>
      <c r="B84" s="10"/>
      <c r="C84" s="10"/>
      <c r="D84" s="10"/>
      <c r="E84" s="10"/>
      <c r="F84" s="10"/>
      <c r="G84" s="10"/>
      <c r="H84" s="10"/>
      <c r="I84" s="10"/>
    </row>
    <row r="85" spans="1:9" ht="13.5" thickBot="1">
      <c r="A85" s="13" t="s">
        <v>73</v>
      </c>
      <c r="B85" s="42">
        <v>922495</v>
      </c>
      <c r="C85" s="42">
        <v>692928</v>
      </c>
      <c r="D85" s="42">
        <v>1504971</v>
      </c>
      <c r="E85" s="42">
        <v>456648</v>
      </c>
      <c r="F85" s="42">
        <v>1181983</v>
      </c>
      <c r="G85" s="42">
        <v>287671</v>
      </c>
      <c r="H85" s="42">
        <v>381771</v>
      </c>
      <c r="I85" s="42">
        <v>5428467</v>
      </c>
    </row>
    <row r="86" ht="12.75">
      <c r="A86" s="16" t="s">
        <v>139</v>
      </c>
    </row>
  </sheetData>
  <mergeCells count="3">
    <mergeCell ref="A1:I1"/>
    <mergeCell ref="A3:I3"/>
    <mergeCell ref="A4:I4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87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24.7109375" style="16" customWidth="1"/>
    <col min="2" max="9" width="12.28125" style="16" customWidth="1"/>
    <col min="10" max="16384" width="11.421875" style="16" customWidth="1"/>
  </cols>
  <sheetData>
    <row r="1" spans="1:9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3" spans="1:9" ht="15">
      <c r="A3" s="242" t="s">
        <v>389</v>
      </c>
      <c r="B3" s="243"/>
      <c r="C3" s="243"/>
      <c r="D3" s="243"/>
      <c r="E3" s="243"/>
      <c r="F3" s="243"/>
      <c r="G3" s="247"/>
      <c r="H3" s="247"/>
      <c r="I3" s="247"/>
    </row>
    <row r="4" spans="1:9" ht="15">
      <c r="A4" s="242" t="s">
        <v>394</v>
      </c>
      <c r="B4" s="243"/>
      <c r="C4" s="243"/>
      <c r="D4" s="243"/>
      <c r="E4" s="243"/>
      <c r="F4" s="243"/>
      <c r="G4" s="247"/>
      <c r="H4" s="247"/>
      <c r="I4" s="247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85" t="s">
        <v>1</v>
      </c>
      <c r="B6" s="244" t="s">
        <v>77</v>
      </c>
      <c r="C6" s="245"/>
      <c r="D6" s="245"/>
      <c r="E6" s="245"/>
      <c r="F6" s="245"/>
      <c r="G6" s="245"/>
      <c r="H6" s="246"/>
      <c r="I6" s="2" t="s">
        <v>79</v>
      </c>
    </row>
    <row r="7" spans="1:9" ht="12.75">
      <c r="A7" s="3" t="s">
        <v>5</v>
      </c>
      <c r="B7" s="4"/>
      <c r="C7" s="4"/>
      <c r="D7" s="4"/>
      <c r="E7" s="4"/>
      <c r="F7" s="4"/>
      <c r="G7" s="4" t="s">
        <v>98</v>
      </c>
      <c r="H7" s="4" t="s">
        <v>79</v>
      </c>
      <c r="I7" s="4" t="s">
        <v>127</v>
      </c>
    </row>
    <row r="8" spans="1:9" ht="13.5" thickBot="1">
      <c r="A8" s="63"/>
      <c r="B8" s="76" t="s">
        <v>140</v>
      </c>
      <c r="C8" s="76" t="s">
        <v>130</v>
      </c>
      <c r="D8" s="76" t="s">
        <v>131</v>
      </c>
      <c r="E8" s="76" t="s">
        <v>132</v>
      </c>
      <c r="F8" s="76" t="s">
        <v>133</v>
      </c>
      <c r="G8" s="76" t="s">
        <v>134</v>
      </c>
      <c r="H8" s="78" t="s">
        <v>134</v>
      </c>
      <c r="I8" s="76" t="s">
        <v>141</v>
      </c>
    </row>
    <row r="9" spans="1:9" ht="12.75">
      <c r="A9" s="7" t="s">
        <v>12</v>
      </c>
      <c r="B9" s="8">
        <v>16321</v>
      </c>
      <c r="C9" s="8" t="s">
        <v>137</v>
      </c>
      <c r="D9" s="8" t="s">
        <v>137</v>
      </c>
      <c r="E9" s="8" t="s">
        <v>137</v>
      </c>
      <c r="F9" s="8">
        <v>15371</v>
      </c>
      <c r="G9" s="37">
        <v>19285</v>
      </c>
      <c r="H9" s="37">
        <v>50977</v>
      </c>
      <c r="I9" s="44">
        <v>340639</v>
      </c>
    </row>
    <row r="10" spans="1:9" ht="12.75">
      <c r="A10" s="9" t="s">
        <v>13</v>
      </c>
      <c r="B10" s="10">
        <v>43148</v>
      </c>
      <c r="C10" s="10" t="s">
        <v>137</v>
      </c>
      <c r="D10" s="10">
        <v>14235</v>
      </c>
      <c r="E10" s="10" t="s">
        <v>137</v>
      </c>
      <c r="F10" s="10">
        <v>4086</v>
      </c>
      <c r="G10" s="38">
        <v>13851</v>
      </c>
      <c r="H10" s="38">
        <v>75320</v>
      </c>
      <c r="I10" s="45">
        <v>296896</v>
      </c>
    </row>
    <row r="11" spans="1:9" ht="12.75">
      <c r="A11" s="9" t="s">
        <v>14</v>
      </c>
      <c r="B11" s="10">
        <v>3500</v>
      </c>
      <c r="C11" s="10" t="s">
        <v>137</v>
      </c>
      <c r="D11" s="10">
        <v>6010</v>
      </c>
      <c r="E11" s="10" t="s">
        <v>137</v>
      </c>
      <c r="F11" s="10">
        <v>600</v>
      </c>
      <c r="G11" s="38">
        <v>61750</v>
      </c>
      <c r="H11" s="38">
        <v>71860</v>
      </c>
      <c r="I11" s="45">
        <v>171700</v>
      </c>
    </row>
    <row r="12" spans="1:9" ht="12.75">
      <c r="A12" s="9" t="s">
        <v>15</v>
      </c>
      <c r="B12" s="10">
        <v>1823</v>
      </c>
      <c r="C12" s="10" t="s">
        <v>137</v>
      </c>
      <c r="D12" s="10">
        <v>911</v>
      </c>
      <c r="E12" s="10" t="s">
        <v>137</v>
      </c>
      <c r="F12" s="10">
        <v>21860</v>
      </c>
      <c r="G12" s="38">
        <v>912</v>
      </c>
      <c r="H12" s="38">
        <v>25506</v>
      </c>
      <c r="I12" s="45">
        <v>182284</v>
      </c>
    </row>
    <row r="13" spans="1:9" ht="12.75">
      <c r="A13" s="11" t="s">
        <v>16</v>
      </c>
      <c r="B13" s="12">
        <v>64792</v>
      </c>
      <c r="C13" s="12" t="s">
        <v>137</v>
      </c>
      <c r="D13" s="12">
        <v>21156</v>
      </c>
      <c r="E13" s="12" t="s">
        <v>137</v>
      </c>
      <c r="F13" s="12">
        <v>41917</v>
      </c>
      <c r="G13" s="39">
        <v>95798</v>
      </c>
      <c r="H13" s="39">
        <v>223663</v>
      </c>
      <c r="I13" s="46">
        <v>991519</v>
      </c>
    </row>
    <row r="14" spans="1:9" ht="12.75">
      <c r="A14" s="9"/>
      <c r="B14" s="10"/>
      <c r="C14" s="10"/>
      <c r="D14" s="10"/>
      <c r="E14" s="10"/>
      <c r="F14" s="10"/>
      <c r="G14" s="38"/>
      <c r="H14" s="38"/>
      <c r="I14" s="45"/>
    </row>
    <row r="15" spans="1:9" ht="12.75">
      <c r="A15" s="11" t="s">
        <v>17</v>
      </c>
      <c r="B15" s="12">
        <v>10193</v>
      </c>
      <c r="C15" s="12">
        <v>15412</v>
      </c>
      <c r="D15" s="12">
        <v>25649</v>
      </c>
      <c r="E15" s="12" t="s">
        <v>137</v>
      </c>
      <c r="F15" s="12">
        <v>41329</v>
      </c>
      <c r="G15" s="39">
        <v>24747</v>
      </c>
      <c r="H15" s="39">
        <v>117330</v>
      </c>
      <c r="I15" s="46">
        <v>159030</v>
      </c>
    </row>
    <row r="16" spans="1:9" ht="12.75">
      <c r="A16" s="9"/>
      <c r="B16" s="10"/>
      <c r="C16" s="10"/>
      <c r="D16" s="10"/>
      <c r="E16" s="10"/>
      <c r="F16" s="10"/>
      <c r="G16" s="38"/>
      <c r="H16" s="38"/>
      <c r="I16" s="45"/>
    </row>
    <row r="17" spans="1:9" ht="12.75">
      <c r="A17" s="11" t="s">
        <v>18</v>
      </c>
      <c r="B17" s="12">
        <v>20182</v>
      </c>
      <c r="C17" s="12">
        <v>21811</v>
      </c>
      <c r="D17" s="12" t="s">
        <v>137</v>
      </c>
      <c r="E17" s="12">
        <v>187</v>
      </c>
      <c r="F17" s="12">
        <v>30950</v>
      </c>
      <c r="G17" s="39">
        <v>34909</v>
      </c>
      <c r="H17" s="39">
        <v>108039</v>
      </c>
      <c r="I17" s="46">
        <v>138147</v>
      </c>
    </row>
    <row r="18" spans="1:9" ht="12.75">
      <c r="A18" s="9"/>
      <c r="B18" s="10"/>
      <c r="C18" s="10"/>
      <c r="D18" s="10"/>
      <c r="E18" s="10"/>
      <c r="F18" s="10"/>
      <c r="G18" s="38"/>
      <c r="H18" s="38"/>
      <c r="I18" s="45"/>
    </row>
    <row r="19" spans="1:9" ht="12.75">
      <c r="A19" s="9" t="s">
        <v>19</v>
      </c>
      <c r="B19" s="10">
        <v>38433</v>
      </c>
      <c r="C19" s="10">
        <v>30404</v>
      </c>
      <c r="D19" s="10">
        <v>41</v>
      </c>
      <c r="E19" s="10">
        <v>280</v>
      </c>
      <c r="F19" s="10" t="s">
        <v>137</v>
      </c>
      <c r="G19" s="38">
        <v>4555</v>
      </c>
      <c r="H19" s="38">
        <v>73713</v>
      </c>
      <c r="I19" s="45">
        <v>109403</v>
      </c>
    </row>
    <row r="20" spans="1:9" ht="12.75">
      <c r="A20" s="9" t="s">
        <v>21</v>
      </c>
      <c r="B20" s="10">
        <v>6179</v>
      </c>
      <c r="C20" s="10">
        <v>16698</v>
      </c>
      <c r="D20" s="10">
        <v>400</v>
      </c>
      <c r="E20" s="10">
        <v>77</v>
      </c>
      <c r="F20" s="10">
        <v>7</v>
      </c>
      <c r="G20" s="38">
        <v>10134</v>
      </c>
      <c r="H20" s="38">
        <v>33495</v>
      </c>
      <c r="I20" s="45">
        <v>117477</v>
      </c>
    </row>
    <row r="21" spans="1:9" ht="12.75">
      <c r="A21" s="9" t="s">
        <v>22</v>
      </c>
      <c r="B21" s="10">
        <v>9895</v>
      </c>
      <c r="C21" s="10">
        <v>3077</v>
      </c>
      <c r="D21" s="10">
        <v>87</v>
      </c>
      <c r="E21" s="10">
        <v>110</v>
      </c>
      <c r="F21" s="10">
        <v>3761</v>
      </c>
      <c r="G21" s="38">
        <v>4970</v>
      </c>
      <c r="H21" s="38">
        <v>21900</v>
      </c>
      <c r="I21" s="45">
        <v>115767</v>
      </c>
    </row>
    <row r="22" spans="1:9" ht="12.75">
      <c r="A22" s="11" t="s">
        <v>23</v>
      </c>
      <c r="B22" s="12">
        <v>54507</v>
      </c>
      <c r="C22" s="12">
        <v>50179</v>
      </c>
      <c r="D22" s="12">
        <v>528</v>
      </c>
      <c r="E22" s="12">
        <v>467</v>
      </c>
      <c r="F22" s="12">
        <v>3768</v>
      </c>
      <c r="G22" s="39">
        <v>19659</v>
      </c>
      <c r="H22" s="39">
        <v>129108</v>
      </c>
      <c r="I22" s="46">
        <v>342647</v>
      </c>
    </row>
    <row r="23" spans="1:9" ht="12.75">
      <c r="A23" s="9"/>
      <c r="B23" s="10"/>
      <c r="C23" s="10"/>
      <c r="D23" s="10"/>
      <c r="E23" s="10"/>
      <c r="F23" s="10"/>
      <c r="G23" s="38"/>
      <c r="H23" s="38"/>
      <c r="I23" s="45"/>
    </row>
    <row r="24" spans="1:9" ht="12.75">
      <c r="A24" s="11" t="s">
        <v>24</v>
      </c>
      <c r="B24" s="12">
        <v>32460</v>
      </c>
      <c r="C24" s="12">
        <v>121710</v>
      </c>
      <c r="D24" s="12">
        <v>2092</v>
      </c>
      <c r="E24" s="12">
        <v>1523</v>
      </c>
      <c r="F24" s="12" t="s">
        <v>137</v>
      </c>
      <c r="G24" s="39">
        <v>4110</v>
      </c>
      <c r="H24" s="39">
        <v>161895</v>
      </c>
      <c r="I24" s="46">
        <v>280870</v>
      </c>
    </row>
    <row r="25" spans="1:9" ht="12.75">
      <c r="A25" s="9"/>
      <c r="B25" s="10"/>
      <c r="C25" s="10"/>
      <c r="D25" s="10"/>
      <c r="E25" s="10"/>
      <c r="F25" s="10"/>
      <c r="G25" s="38"/>
      <c r="H25" s="38"/>
      <c r="I25" s="45"/>
    </row>
    <row r="26" spans="1:9" ht="12.75">
      <c r="A26" s="11" t="s">
        <v>25</v>
      </c>
      <c r="B26" s="12">
        <v>39564</v>
      </c>
      <c r="C26" s="12">
        <v>21309</v>
      </c>
      <c r="D26" s="12" t="s">
        <v>137</v>
      </c>
      <c r="E26" s="12">
        <v>5075</v>
      </c>
      <c r="F26" s="12" t="s">
        <v>137</v>
      </c>
      <c r="G26" s="39" t="s">
        <v>137</v>
      </c>
      <c r="H26" s="39">
        <v>65948</v>
      </c>
      <c r="I26" s="46">
        <v>102802</v>
      </c>
    </row>
    <row r="27" spans="1:9" ht="12.75">
      <c r="A27" s="9"/>
      <c r="B27" s="10"/>
      <c r="C27" s="10"/>
      <c r="D27" s="10"/>
      <c r="E27" s="10"/>
      <c r="F27" s="10"/>
      <c r="G27" s="38"/>
      <c r="H27" s="38"/>
      <c r="I27" s="45"/>
    </row>
    <row r="28" spans="1:9" ht="12.75">
      <c r="A28" s="9" t="s">
        <v>26</v>
      </c>
      <c r="B28" s="10">
        <v>2170</v>
      </c>
      <c r="C28" s="10">
        <v>6004</v>
      </c>
      <c r="D28" s="10" t="s">
        <v>137</v>
      </c>
      <c r="E28" s="10">
        <v>4722</v>
      </c>
      <c r="F28" s="10" t="s">
        <v>137</v>
      </c>
      <c r="G28" s="38" t="s">
        <v>137</v>
      </c>
      <c r="H28" s="38">
        <v>12896</v>
      </c>
      <c r="I28" s="45">
        <v>129292</v>
      </c>
    </row>
    <row r="29" spans="1:9" ht="12.75">
      <c r="A29" s="9" t="s">
        <v>27</v>
      </c>
      <c r="B29" s="10">
        <v>12397</v>
      </c>
      <c r="C29" s="10" t="s">
        <v>137</v>
      </c>
      <c r="D29" s="10" t="s">
        <v>137</v>
      </c>
      <c r="E29" s="10">
        <v>766</v>
      </c>
      <c r="F29" s="10" t="s">
        <v>137</v>
      </c>
      <c r="G29" s="38">
        <v>186</v>
      </c>
      <c r="H29" s="38">
        <v>13349</v>
      </c>
      <c r="I29" s="45">
        <v>269000</v>
      </c>
    </row>
    <row r="30" spans="1:9" ht="12.75">
      <c r="A30" s="9" t="s">
        <v>28</v>
      </c>
      <c r="B30" s="10" t="s">
        <v>137</v>
      </c>
      <c r="C30" s="10" t="s">
        <v>137</v>
      </c>
      <c r="D30" s="10" t="s">
        <v>137</v>
      </c>
      <c r="E30" s="10">
        <v>4260</v>
      </c>
      <c r="F30" s="10" t="s">
        <v>137</v>
      </c>
      <c r="G30" s="38">
        <v>1437</v>
      </c>
      <c r="H30" s="38">
        <v>5697</v>
      </c>
      <c r="I30" s="45">
        <v>140697</v>
      </c>
    </row>
    <row r="31" spans="1:9" ht="12.75">
      <c r="A31" s="11" t="s">
        <v>29</v>
      </c>
      <c r="B31" s="12">
        <v>14567</v>
      </c>
      <c r="C31" s="12">
        <v>6004</v>
      </c>
      <c r="D31" s="12" t="s">
        <v>137</v>
      </c>
      <c r="E31" s="12">
        <v>9748</v>
      </c>
      <c r="F31" s="12" t="s">
        <v>137</v>
      </c>
      <c r="G31" s="39">
        <v>1623</v>
      </c>
      <c r="H31" s="39">
        <v>31942</v>
      </c>
      <c r="I31" s="46">
        <v>538989</v>
      </c>
    </row>
    <row r="32" spans="1:9" ht="12.75">
      <c r="A32" s="9"/>
      <c r="B32" s="10"/>
      <c r="C32" s="10"/>
      <c r="D32" s="10"/>
      <c r="E32" s="10"/>
      <c r="F32" s="10"/>
      <c r="G32" s="38"/>
      <c r="H32" s="38"/>
      <c r="I32" s="45"/>
    </row>
    <row r="33" spans="1:9" ht="12.75">
      <c r="A33" s="9" t="s">
        <v>30</v>
      </c>
      <c r="B33" s="10">
        <v>15156</v>
      </c>
      <c r="C33" s="10">
        <v>8430</v>
      </c>
      <c r="D33" s="10">
        <v>2208</v>
      </c>
      <c r="E33" s="10">
        <v>1596</v>
      </c>
      <c r="F33" s="10">
        <v>198</v>
      </c>
      <c r="G33" s="38">
        <v>21</v>
      </c>
      <c r="H33" s="38">
        <v>27609</v>
      </c>
      <c r="I33" s="45">
        <v>355612</v>
      </c>
    </row>
    <row r="34" spans="1:9" ht="12.75">
      <c r="A34" s="9" t="s">
        <v>31</v>
      </c>
      <c r="B34" s="10">
        <v>50888</v>
      </c>
      <c r="C34" s="10">
        <v>15451</v>
      </c>
      <c r="D34" s="10">
        <v>14987</v>
      </c>
      <c r="E34" s="10">
        <v>7378</v>
      </c>
      <c r="F34" s="10">
        <v>1722</v>
      </c>
      <c r="G34" s="38">
        <v>1414</v>
      </c>
      <c r="H34" s="38">
        <v>91840</v>
      </c>
      <c r="I34" s="45">
        <v>241805</v>
      </c>
    </row>
    <row r="35" spans="1:9" ht="12.75">
      <c r="A35" s="9" t="s">
        <v>32</v>
      </c>
      <c r="B35" s="10">
        <v>26641</v>
      </c>
      <c r="C35" s="10">
        <v>2136</v>
      </c>
      <c r="D35" s="10" t="s">
        <v>137</v>
      </c>
      <c r="E35" s="10">
        <v>720</v>
      </c>
      <c r="F35" s="10">
        <v>686</v>
      </c>
      <c r="G35" s="38">
        <v>2091</v>
      </c>
      <c r="H35" s="38">
        <v>32274</v>
      </c>
      <c r="I35" s="45">
        <v>216774</v>
      </c>
    </row>
    <row r="36" spans="1:9" ht="12.75">
      <c r="A36" s="9" t="s">
        <v>33</v>
      </c>
      <c r="B36" s="10">
        <v>16</v>
      </c>
      <c r="C36" s="10">
        <v>8</v>
      </c>
      <c r="D36" s="10">
        <v>36</v>
      </c>
      <c r="E36" s="10">
        <v>143</v>
      </c>
      <c r="F36" s="10" t="s">
        <v>137</v>
      </c>
      <c r="G36" s="38" t="s">
        <v>137</v>
      </c>
      <c r="H36" s="38">
        <v>203</v>
      </c>
      <c r="I36" s="45">
        <v>106311</v>
      </c>
    </row>
    <row r="37" spans="1:9" ht="12.75">
      <c r="A37" s="11" t="s">
        <v>34</v>
      </c>
      <c r="B37" s="12">
        <v>92701</v>
      </c>
      <c r="C37" s="12">
        <v>26025</v>
      </c>
      <c r="D37" s="12">
        <v>17231</v>
      </c>
      <c r="E37" s="12">
        <v>9837</v>
      </c>
      <c r="F37" s="12">
        <v>2606</v>
      </c>
      <c r="G37" s="39">
        <v>3526</v>
      </c>
      <c r="H37" s="39">
        <v>151926</v>
      </c>
      <c r="I37" s="46">
        <v>920502</v>
      </c>
    </row>
    <row r="38" spans="1:9" ht="12.75">
      <c r="A38" s="9"/>
      <c r="B38" s="10"/>
      <c r="C38" s="10"/>
      <c r="D38" s="10"/>
      <c r="E38" s="10"/>
      <c r="F38" s="10"/>
      <c r="G38" s="38"/>
      <c r="H38" s="38"/>
      <c r="I38" s="45"/>
    </row>
    <row r="39" spans="1:9" ht="12.75">
      <c r="A39" s="11" t="s">
        <v>35</v>
      </c>
      <c r="B39" s="12" t="s">
        <v>137</v>
      </c>
      <c r="C39" s="12" t="s">
        <v>137</v>
      </c>
      <c r="D39" s="12" t="s">
        <v>137</v>
      </c>
      <c r="E39" s="12" t="s">
        <v>137</v>
      </c>
      <c r="F39" s="12" t="s">
        <v>137</v>
      </c>
      <c r="G39" s="39" t="s">
        <v>137</v>
      </c>
      <c r="H39" s="39">
        <v>0</v>
      </c>
      <c r="I39" s="46">
        <v>1655</v>
      </c>
    </row>
    <row r="40" spans="1:9" ht="12.75">
      <c r="A40" s="9"/>
      <c r="B40" s="10"/>
      <c r="C40" s="10"/>
      <c r="D40" s="10"/>
      <c r="E40" s="10"/>
      <c r="F40" s="10"/>
      <c r="G40" s="38"/>
      <c r="H40" s="38"/>
      <c r="I40" s="45"/>
    </row>
    <row r="41" spans="1:9" ht="12.75">
      <c r="A41" s="9" t="s">
        <v>36</v>
      </c>
      <c r="B41" s="10">
        <v>4575</v>
      </c>
      <c r="C41" s="10" t="s">
        <v>137</v>
      </c>
      <c r="D41" s="10">
        <v>1160</v>
      </c>
      <c r="E41" s="10">
        <v>350</v>
      </c>
      <c r="F41" s="10" t="s">
        <v>137</v>
      </c>
      <c r="G41" s="38">
        <v>297</v>
      </c>
      <c r="H41" s="38">
        <v>6382</v>
      </c>
      <c r="I41" s="45">
        <v>77963</v>
      </c>
    </row>
    <row r="42" spans="1:9" ht="12.75">
      <c r="A42" s="9" t="s">
        <v>37</v>
      </c>
      <c r="B42" s="10">
        <v>12752</v>
      </c>
      <c r="C42" s="10">
        <v>9999</v>
      </c>
      <c r="D42" s="10" t="s">
        <v>137</v>
      </c>
      <c r="E42" s="10">
        <v>4050</v>
      </c>
      <c r="F42" s="10" t="s">
        <v>137</v>
      </c>
      <c r="G42" s="38" t="s">
        <v>137</v>
      </c>
      <c r="H42" s="38">
        <v>26801</v>
      </c>
      <c r="I42" s="45">
        <v>191661</v>
      </c>
    </row>
    <row r="43" spans="1:9" ht="12.75">
      <c r="A43" s="9" t="s">
        <v>38</v>
      </c>
      <c r="B43" s="10">
        <v>40020</v>
      </c>
      <c r="C43" s="10">
        <v>11000</v>
      </c>
      <c r="D43" s="10">
        <v>5000</v>
      </c>
      <c r="E43" s="10">
        <v>20500</v>
      </c>
      <c r="F43" s="10" t="s">
        <v>137</v>
      </c>
      <c r="G43" s="38">
        <v>3802</v>
      </c>
      <c r="H43" s="38">
        <v>80322</v>
      </c>
      <c r="I43" s="45">
        <v>164000</v>
      </c>
    </row>
    <row r="44" spans="1:9" ht="12.75">
      <c r="A44" s="9" t="s">
        <v>39</v>
      </c>
      <c r="B44" s="10">
        <v>11425</v>
      </c>
      <c r="C44" s="10">
        <v>2741</v>
      </c>
      <c r="D44" s="10" t="s">
        <v>137</v>
      </c>
      <c r="E44" s="10">
        <v>1569</v>
      </c>
      <c r="F44" s="10" t="s">
        <v>137</v>
      </c>
      <c r="G44" s="38" t="s">
        <v>137</v>
      </c>
      <c r="H44" s="38">
        <v>15735</v>
      </c>
      <c r="I44" s="45">
        <v>58791</v>
      </c>
    </row>
    <row r="45" spans="1:9" ht="12.75">
      <c r="A45" s="9" t="s">
        <v>40</v>
      </c>
      <c r="B45" s="10">
        <v>25916</v>
      </c>
      <c r="C45" s="10" t="s">
        <v>137</v>
      </c>
      <c r="D45" s="10">
        <v>616</v>
      </c>
      <c r="E45" s="10">
        <v>284</v>
      </c>
      <c r="F45" s="10">
        <v>177</v>
      </c>
      <c r="G45" s="38">
        <v>52</v>
      </c>
      <c r="H45" s="38">
        <v>27045</v>
      </c>
      <c r="I45" s="45">
        <v>68883</v>
      </c>
    </row>
    <row r="46" spans="1:9" ht="12.75">
      <c r="A46" s="9" t="s">
        <v>41</v>
      </c>
      <c r="B46" s="10">
        <v>597</v>
      </c>
      <c r="C46" s="10" t="s">
        <v>137</v>
      </c>
      <c r="D46" s="10" t="s">
        <v>137</v>
      </c>
      <c r="E46" s="10">
        <v>2788</v>
      </c>
      <c r="F46" s="10" t="s">
        <v>137</v>
      </c>
      <c r="G46" s="38">
        <v>441</v>
      </c>
      <c r="H46" s="38">
        <v>3826</v>
      </c>
      <c r="I46" s="45">
        <v>146607</v>
      </c>
    </row>
    <row r="47" spans="1:9" ht="12.75">
      <c r="A47" s="9" t="s">
        <v>42</v>
      </c>
      <c r="B47" s="10">
        <v>1165</v>
      </c>
      <c r="C47" s="10">
        <v>2165</v>
      </c>
      <c r="D47" s="10" t="s">
        <v>137</v>
      </c>
      <c r="E47" s="10">
        <v>3679</v>
      </c>
      <c r="F47" s="10">
        <v>20</v>
      </c>
      <c r="G47" s="38">
        <v>825</v>
      </c>
      <c r="H47" s="38">
        <v>7854</v>
      </c>
      <c r="I47" s="45">
        <v>187897</v>
      </c>
    </row>
    <row r="48" spans="1:9" ht="12.75">
      <c r="A48" s="9" t="s">
        <v>43</v>
      </c>
      <c r="B48" s="10">
        <v>262</v>
      </c>
      <c r="C48" s="10" t="s">
        <v>137</v>
      </c>
      <c r="D48" s="10" t="s">
        <v>137</v>
      </c>
      <c r="E48" s="10">
        <v>4250</v>
      </c>
      <c r="F48" s="10" t="s">
        <v>137</v>
      </c>
      <c r="G48" s="38">
        <v>630</v>
      </c>
      <c r="H48" s="38">
        <v>5142</v>
      </c>
      <c r="I48" s="45">
        <v>75525</v>
      </c>
    </row>
    <row r="49" spans="1:9" ht="12.75">
      <c r="A49" s="9" t="s">
        <v>44</v>
      </c>
      <c r="B49" s="10">
        <v>8515</v>
      </c>
      <c r="C49" s="10" t="s">
        <v>137</v>
      </c>
      <c r="D49" s="10">
        <v>120</v>
      </c>
      <c r="E49" s="10">
        <v>7930</v>
      </c>
      <c r="F49" s="10" t="s">
        <v>137</v>
      </c>
      <c r="G49" s="38" t="s">
        <v>137</v>
      </c>
      <c r="H49" s="38">
        <v>16565</v>
      </c>
      <c r="I49" s="45">
        <v>68330</v>
      </c>
    </row>
    <row r="50" spans="1:9" ht="12.75">
      <c r="A50" s="11" t="s">
        <v>45</v>
      </c>
      <c r="B50" s="12">
        <v>105227</v>
      </c>
      <c r="C50" s="12">
        <v>25905</v>
      </c>
      <c r="D50" s="12">
        <v>6896</v>
      </c>
      <c r="E50" s="12">
        <v>45400</v>
      </c>
      <c r="F50" s="12">
        <v>197</v>
      </c>
      <c r="G50" s="39">
        <v>6047</v>
      </c>
      <c r="H50" s="39">
        <v>189672</v>
      </c>
      <c r="I50" s="46">
        <v>1039657</v>
      </c>
    </row>
    <row r="51" spans="1:9" ht="12.75">
      <c r="A51" s="9"/>
      <c r="B51" s="10"/>
      <c r="C51" s="10"/>
      <c r="D51" s="10"/>
      <c r="E51" s="10"/>
      <c r="F51" s="10"/>
      <c r="G51" s="38"/>
      <c r="H51" s="38"/>
      <c r="I51" s="45"/>
    </row>
    <row r="52" spans="1:9" ht="12.75">
      <c r="A52" s="11" t="s">
        <v>46</v>
      </c>
      <c r="B52" s="12">
        <v>1072</v>
      </c>
      <c r="C52" s="12" t="s">
        <v>137</v>
      </c>
      <c r="D52" s="12" t="s">
        <v>137</v>
      </c>
      <c r="E52" s="12" t="s">
        <v>137</v>
      </c>
      <c r="F52" s="12" t="s">
        <v>137</v>
      </c>
      <c r="G52" s="39">
        <v>3272</v>
      </c>
      <c r="H52" s="39">
        <v>4344</v>
      </c>
      <c r="I52" s="46">
        <v>60104</v>
      </c>
    </row>
    <row r="53" spans="1:9" ht="12.75">
      <c r="A53" s="9"/>
      <c r="B53" s="10"/>
      <c r="C53" s="10"/>
      <c r="D53" s="10"/>
      <c r="E53" s="10"/>
      <c r="F53" s="10"/>
      <c r="G53" s="38"/>
      <c r="H53" s="38"/>
      <c r="I53" s="45"/>
    </row>
    <row r="54" spans="1:9" ht="12.75">
      <c r="A54" s="9" t="s">
        <v>47</v>
      </c>
      <c r="B54" s="10">
        <v>25342</v>
      </c>
      <c r="C54" s="10" t="s">
        <v>137</v>
      </c>
      <c r="D54" s="10" t="s">
        <v>137</v>
      </c>
      <c r="E54" s="10">
        <v>1500</v>
      </c>
      <c r="F54" s="10" t="s">
        <v>137</v>
      </c>
      <c r="G54" s="38">
        <v>2000</v>
      </c>
      <c r="H54" s="38">
        <v>28842</v>
      </c>
      <c r="I54" s="45">
        <v>214613</v>
      </c>
    </row>
    <row r="55" spans="1:9" ht="12.75">
      <c r="A55" s="9" t="s">
        <v>48</v>
      </c>
      <c r="B55" s="10">
        <v>84125</v>
      </c>
      <c r="C55" s="10" t="s">
        <v>137</v>
      </c>
      <c r="D55" s="10">
        <v>45</v>
      </c>
      <c r="E55" s="10">
        <v>585</v>
      </c>
      <c r="F55" s="10">
        <v>870</v>
      </c>
      <c r="G55" s="38" t="s">
        <v>137</v>
      </c>
      <c r="H55" s="38">
        <v>85625</v>
      </c>
      <c r="I55" s="45">
        <v>179203</v>
      </c>
    </row>
    <row r="56" spans="1:9" ht="12.75">
      <c r="A56" s="9" t="s">
        <v>49</v>
      </c>
      <c r="B56" s="10">
        <v>367</v>
      </c>
      <c r="C56" s="10" t="s">
        <v>137</v>
      </c>
      <c r="D56" s="10" t="s">
        <v>137</v>
      </c>
      <c r="E56" s="10">
        <v>3015</v>
      </c>
      <c r="F56" s="10" t="s">
        <v>137</v>
      </c>
      <c r="G56" s="38">
        <v>200</v>
      </c>
      <c r="H56" s="38">
        <v>3582</v>
      </c>
      <c r="I56" s="45">
        <v>376703</v>
      </c>
    </row>
    <row r="57" spans="1:9" ht="12.75">
      <c r="A57" s="9" t="s">
        <v>50</v>
      </c>
      <c r="B57" s="10" t="s">
        <v>137</v>
      </c>
      <c r="C57" s="10" t="s">
        <v>137</v>
      </c>
      <c r="D57" s="10" t="s">
        <v>137</v>
      </c>
      <c r="E57" s="10">
        <v>3200</v>
      </c>
      <c r="F57" s="10" t="s">
        <v>137</v>
      </c>
      <c r="G57" s="38" t="s">
        <v>137</v>
      </c>
      <c r="H57" s="38">
        <v>3200</v>
      </c>
      <c r="I57" s="45">
        <v>157060</v>
      </c>
    </row>
    <row r="58" spans="1:9" ht="12.75">
      <c r="A58" s="9" t="s">
        <v>51</v>
      </c>
      <c r="B58" s="10">
        <v>56250</v>
      </c>
      <c r="C58" s="10" t="s">
        <v>137</v>
      </c>
      <c r="D58" s="10">
        <v>50</v>
      </c>
      <c r="E58" s="10">
        <v>2240</v>
      </c>
      <c r="F58" s="10">
        <v>475</v>
      </c>
      <c r="G58" s="38">
        <v>4075</v>
      </c>
      <c r="H58" s="38">
        <v>63090</v>
      </c>
      <c r="I58" s="45">
        <v>107000</v>
      </c>
    </row>
    <row r="59" spans="1:9" ht="12.75">
      <c r="A59" s="11" t="s">
        <v>52</v>
      </c>
      <c r="B59" s="12">
        <v>166084</v>
      </c>
      <c r="C59" s="12" t="s">
        <v>137</v>
      </c>
      <c r="D59" s="12">
        <v>95</v>
      </c>
      <c r="E59" s="12">
        <v>10540</v>
      </c>
      <c r="F59" s="12">
        <v>1345</v>
      </c>
      <c r="G59" s="39">
        <v>6275</v>
      </c>
      <c r="H59" s="39">
        <v>184339</v>
      </c>
      <c r="I59" s="46">
        <v>1034579</v>
      </c>
    </row>
    <row r="60" spans="1:9" ht="12.75">
      <c r="A60" s="9"/>
      <c r="B60" s="10"/>
      <c r="C60" s="10"/>
      <c r="D60" s="10"/>
      <c r="E60" s="10"/>
      <c r="F60" s="10"/>
      <c r="G60" s="38"/>
      <c r="H60" s="38"/>
      <c r="I60" s="45"/>
    </row>
    <row r="61" spans="1:9" ht="12.75">
      <c r="A61" s="9" t="s">
        <v>53</v>
      </c>
      <c r="B61" s="10">
        <v>1200</v>
      </c>
      <c r="C61" s="10" t="s">
        <v>137</v>
      </c>
      <c r="D61" s="10" t="s">
        <v>137</v>
      </c>
      <c r="E61" s="10">
        <v>75</v>
      </c>
      <c r="F61" s="10">
        <v>580</v>
      </c>
      <c r="G61" s="38">
        <v>463</v>
      </c>
      <c r="H61" s="38">
        <v>2318</v>
      </c>
      <c r="I61" s="45">
        <v>58617</v>
      </c>
    </row>
    <row r="62" spans="1:9" ht="12.75">
      <c r="A62" s="9" t="s">
        <v>54</v>
      </c>
      <c r="B62" s="10">
        <v>17250</v>
      </c>
      <c r="C62" s="10" t="s">
        <v>137</v>
      </c>
      <c r="D62" s="10" t="s">
        <v>137</v>
      </c>
      <c r="E62" s="10" t="s">
        <v>137</v>
      </c>
      <c r="F62" s="10" t="s">
        <v>137</v>
      </c>
      <c r="G62" s="38" t="s">
        <v>137</v>
      </c>
      <c r="H62" s="38">
        <v>17250</v>
      </c>
      <c r="I62" s="45">
        <v>62874</v>
      </c>
    </row>
    <row r="63" spans="1:9" ht="12.75">
      <c r="A63" s="9" t="s">
        <v>55</v>
      </c>
      <c r="B63" s="10">
        <v>4479</v>
      </c>
      <c r="C63" s="10" t="s">
        <v>137</v>
      </c>
      <c r="D63" s="10" t="s">
        <v>137</v>
      </c>
      <c r="E63" s="10">
        <v>223</v>
      </c>
      <c r="F63" s="10">
        <v>58</v>
      </c>
      <c r="G63" s="38" t="s">
        <v>137</v>
      </c>
      <c r="H63" s="38">
        <v>4760</v>
      </c>
      <c r="I63" s="45">
        <v>242391</v>
      </c>
    </row>
    <row r="64" spans="1:9" ht="12.75">
      <c r="A64" s="11" t="s">
        <v>56</v>
      </c>
      <c r="B64" s="12">
        <v>22929</v>
      </c>
      <c r="C64" s="12" t="s">
        <v>137</v>
      </c>
      <c r="D64" s="12" t="s">
        <v>137</v>
      </c>
      <c r="E64" s="12">
        <v>298</v>
      </c>
      <c r="F64" s="12">
        <v>638</v>
      </c>
      <c r="G64" s="39">
        <v>463</v>
      </c>
      <c r="H64" s="39">
        <v>24328</v>
      </c>
      <c r="I64" s="46">
        <v>363882</v>
      </c>
    </row>
    <row r="65" spans="1:9" ht="12.75">
      <c r="A65" s="9"/>
      <c r="B65" s="10"/>
      <c r="C65" s="10"/>
      <c r="D65" s="10"/>
      <c r="E65" s="10"/>
      <c r="F65" s="10"/>
      <c r="G65" s="38"/>
      <c r="H65" s="38"/>
      <c r="I65" s="45"/>
    </row>
    <row r="66" spans="1:9" ht="12.75">
      <c r="A66" s="11" t="s">
        <v>57</v>
      </c>
      <c r="B66" s="12" t="s">
        <v>137</v>
      </c>
      <c r="C66" s="12" t="s">
        <v>137</v>
      </c>
      <c r="D66" s="12" t="s">
        <v>137</v>
      </c>
      <c r="E66" s="12">
        <v>176</v>
      </c>
      <c r="F66" s="12" t="s">
        <v>137</v>
      </c>
      <c r="G66" s="39" t="s">
        <v>137</v>
      </c>
      <c r="H66" s="39">
        <v>176</v>
      </c>
      <c r="I66" s="46">
        <v>80055</v>
      </c>
    </row>
    <row r="67" spans="1:9" ht="12.75">
      <c r="A67" s="9"/>
      <c r="B67" s="10"/>
      <c r="C67" s="10"/>
      <c r="D67" s="10"/>
      <c r="E67" s="10"/>
      <c r="F67" s="10"/>
      <c r="G67" s="38"/>
      <c r="H67" s="38"/>
      <c r="I67" s="45"/>
    </row>
    <row r="68" spans="1:9" ht="12.75">
      <c r="A68" s="9" t="s">
        <v>58</v>
      </c>
      <c r="B68" s="10">
        <v>72</v>
      </c>
      <c r="C68" s="10" t="s">
        <v>137</v>
      </c>
      <c r="D68" s="10">
        <v>15</v>
      </c>
      <c r="E68" s="10">
        <v>500</v>
      </c>
      <c r="F68" s="10">
        <v>54859</v>
      </c>
      <c r="G68" s="38" t="s">
        <v>137</v>
      </c>
      <c r="H68" s="38">
        <v>55446</v>
      </c>
      <c r="I68" s="45">
        <v>99974</v>
      </c>
    </row>
    <row r="69" spans="1:9" ht="12.75">
      <c r="A69" s="9" t="s">
        <v>59</v>
      </c>
      <c r="B69" s="10">
        <v>3119</v>
      </c>
      <c r="C69" s="10" t="s">
        <v>137</v>
      </c>
      <c r="D69" s="10">
        <v>7990</v>
      </c>
      <c r="E69" s="10">
        <v>4491</v>
      </c>
      <c r="F69" s="10">
        <v>28392</v>
      </c>
      <c r="G69" s="38">
        <v>1042</v>
      </c>
      <c r="H69" s="38">
        <v>45034</v>
      </c>
      <c r="I69" s="45">
        <v>132478</v>
      </c>
    </row>
    <row r="70" spans="1:9" ht="12.75">
      <c r="A70" s="11" t="s">
        <v>60</v>
      </c>
      <c r="B70" s="12">
        <v>3191</v>
      </c>
      <c r="C70" s="12" t="s">
        <v>137</v>
      </c>
      <c r="D70" s="12">
        <v>8005</v>
      </c>
      <c r="E70" s="12">
        <v>4991</v>
      </c>
      <c r="F70" s="12">
        <v>83251</v>
      </c>
      <c r="G70" s="39">
        <v>1042</v>
      </c>
      <c r="H70" s="39">
        <v>100480</v>
      </c>
      <c r="I70" s="46">
        <v>232452</v>
      </c>
    </row>
    <row r="71" spans="1:9" ht="12.75">
      <c r="A71" s="9"/>
      <c r="B71" s="10"/>
      <c r="C71" s="10"/>
      <c r="D71" s="10"/>
      <c r="E71" s="10"/>
      <c r="F71" s="10"/>
      <c r="G71" s="38"/>
      <c r="H71" s="38"/>
      <c r="I71" s="45"/>
    </row>
    <row r="72" spans="1:9" ht="12.75">
      <c r="A72" s="9" t="s">
        <v>61</v>
      </c>
      <c r="B72" s="10">
        <v>7155</v>
      </c>
      <c r="C72" s="10" t="s">
        <v>137</v>
      </c>
      <c r="D72" s="10" t="s">
        <v>137</v>
      </c>
      <c r="E72" s="10">
        <v>100</v>
      </c>
      <c r="F72" s="10">
        <v>112</v>
      </c>
      <c r="G72" s="38">
        <v>90</v>
      </c>
      <c r="H72" s="38">
        <v>7457</v>
      </c>
      <c r="I72" s="45">
        <v>87176</v>
      </c>
    </row>
    <row r="73" spans="1:9" ht="12.75">
      <c r="A73" s="9" t="s">
        <v>62</v>
      </c>
      <c r="B73" s="10">
        <v>46</v>
      </c>
      <c r="C73" s="10" t="s">
        <v>137</v>
      </c>
      <c r="D73" s="10" t="s">
        <v>137</v>
      </c>
      <c r="E73" s="10" t="s">
        <v>137</v>
      </c>
      <c r="F73" s="10">
        <v>4158</v>
      </c>
      <c r="G73" s="38">
        <v>1550</v>
      </c>
      <c r="H73" s="38">
        <v>5754</v>
      </c>
      <c r="I73" s="45">
        <v>21362</v>
      </c>
    </row>
    <row r="74" spans="1:9" ht="12.75">
      <c r="A74" s="9" t="s">
        <v>63</v>
      </c>
      <c r="B74" s="10">
        <v>9663</v>
      </c>
      <c r="C74" s="10" t="s">
        <v>137</v>
      </c>
      <c r="D74" s="10" t="s">
        <v>137</v>
      </c>
      <c r="E74" s="10">
        <v>343</v>
      </c>
      <c r="F74" s="10">
        <v>1478</v>
      </c>
      <c r="G74" s="38">
        <v>28236</v>
      </c>
      <c r="H74" s="38">
        <v>39720</v>
      </c>
      <c r="I74" s="45">
        <v>117646</v>
      </c>
    </row>
    <row r="75" spans="1:9" ht="12.75">
      <c r="A75" s="9" t="s">
        <v>64</v>
      </c>
      <c r="B75" s="10">
        <v>355</v>
      </c>
      <c r="C75" s="10" t="s">
        <v>137</v>
      </c>
      <c r="D75" s="10" t="s">
        <v>137</v>
      </c>
      <c r="E75" s="10">
        <v>8259</v>
      </c>
      <c r="F75" s="10" t="s">
        <v>137</v>
      </c>
      <c r="G75" s="38" t="s">
        <v>137</v>
      </c>
      <c r="H75" s="38">
        <v>8614</v>
      </c>
      <c r="I75" s="45">
        <v>24106</v>
      </c>
    </row>
    <row r="76" spans="1:9" ht="12.75">
      <c r="A76" s="9" t="s">
        <v>65</v>
      </c>
      <c r="B76" s="10">
        <v>15764</v>
      </c>
      <c r="C76" s="10" t="s">
        <v>137</v>
      </c>
      <c r="D76" s="10" t="s">
        <v>137</v>
      </c>
      <c r="E76" s="10">
        <v>318</v>
      </c>
      <c r="F76" s="10">
        <v>214492</v>
      </c>
      <c r="G76" s="38">
        <v>2050</v>
      </c>
      <c r="H76" s="38">
        <v>232624</v>
      </c>
      <c r="I76" s="45">
        <v>309366</v>
      </c>
    </row>
    <row r="77" spans="1:9" ht="12.75">
      <c r="A77" s="9" t="s">
        <v>66</v>
      </c>
      <c r="B77" s="10">
        <v>150340</v>
      </c>
      <c r="C77" s="10" t="s">
        <v>137</v>
      </c>
      <c r="D77" s="10">
        <v>3</v>
      </c>
      <c r="E77" s="10">
        <v>440</v>
      </c>
      <c r="F77" s="10">
        <v>16</v>
      </c>
      <c r="G77" s="38">
        <v>2</v>
      </c>
      <c r="H77" s="38">
        <v>150801</v>
      </c>
      <c r="I77" s="45">
        <v>396090</v>
      </c>
    </row>
    <row r="78" spans="1:9" ht="12.75">
      <c r="A78" s="9" t="s">
        <v>67</v>
      </c>
      <c r="B78" s="10">
        <v>48510</v>
      </c>
      <c r="C78" s="10" t="s">
        <v>137</v>
      </c>
      <c r="D78" s="10">
        <v>2625</v>
      </c>
      <c r="E78" s="10">
        <v>88</v>
      </c>
      <c r="F78" s="10">
        <v>767</v>
      </c>
      <c r="G78" s="38">
        <v>172</v>
      </c>
      <c r="H78" s="38">
        <v>52162</v>
      </c>
      <c r="I78" s="45">
        <v>141544</v>
      </c>
    </row>
    <row r="79" spans="1:9" ht="12.75">
      <c r="A79" s="9" t="s">
        <v>68</v>
      </c>
      <c r="B79" s="10" t="s">
        <v>137</v>
      </c>
      <c r="C79" s="10" t="s">
        <v>137</v>
      </c>
      <c r="D79" s="10" t="s">
        <v>137</v>
      </c>
      <c r="E79" s="10">
        <v>190</v>
      </c>
      <c r="F79" s="10">
        <v>32814</v>
      </c>
      <c r="G79" s="38" t="s">
        <v>137</v>
      </c>
      <c r="H79" s="38">
        <v>33004</v>
      </c>
      <c r="I79" s="45">
        <v>44397</v>
      </c>
    </row>
    <row r="80" spans="1:9" ht="12.75">
      <c r="A80" s="11" t="s">
        <v>69</v>
      </c>
      <c r="B80" s="12">
        <v>231833</v>
      </c>
      <c r="C80" s="12" t="s">
        <v>137</v>
      </c>
      <c r="D80" s="12">
        <v>2628</v>
      </c>
      <c r="E80" s="12">
        <v>9738</v>
      </c>
      <c r="F80" s="12">
        <v>253837</v>
      </c>
      <c r="G80" s="39">
        <v>32100</v>
      </c>
      <c r="H80" s="39">
        <v>530136</v>
      </c>
      <c r="I80" s="46">
        <v>1141687</v>
      </c>
    </row>
    <row r="81" spans="1:9" ht="12.75">
      <c r="A81" s="9"/>
      <c r="B81" s="10"/>
      <c r="C81" s="10"/>
      <c r="D81" s="10"/>
      <c r="E81" s="10"/>
      <c r="F81" s="10"/>
      <c r="G81" s="38"/>
      <c r="H81" s="38"/>
      <c r="I81" s="45"/>
    </row>
    <row r="82" spans="1:9" ht="12.75">
      <c r="A82" s="9" t="s">
        <v>70</v>
      </c>
      <c r="B82" s="10" t="s">
        <v>137</v>
      </c>
      <c r="C82" s="10" t="s">
        <v>137</v>
      </c>
      <c r="D82" s="10" t="s">
        <v>137</v>
      </c>
      <c r="E82" s="10" t="s">
        <v>137</v>
      </c>
      <c r="F82" s="10" t="s">
        <v>137</v>
      </c>
      <c r="G82" s="38">
        <v>441</v>
      </c>
      <c r="H82" s="38">
        <v>441</v>
      </c>
      <c r="I82" s="45">
        <v>9056</v>
      </c>
    </row>
    <row r="83" spans="1:9" ht="12.75">
      <c r="A83" s="9" t="s">
        <v>71</v>
      </c>
      <c r="B83" s="10" t="s">
        <v>137</v>
      </c>
      <c r="C83" s="10" t="s">
        <v>137</v>
      </c>
      <c r="D83" s="10" t="s">
        <v>137</v>
      </c>
      <c r="E83" s="10" t="s">
        <v>137</v>
      </c>
      <c r="F83" s="10">
        <v>363</v>
      </c>
      <c r="G83" s="38" t="s">
        <v>137</v>
      </c>
      <c r="H83" s="38">
        <v>363</v>
      </c>
      <c r="I83" s="45">
        <v>14964</v>
      </c>
    </row>
    <row r="84" spans="1:9" ht="12.75">
      <c r="A84" s="11" t="s">
        <v>72</v>
      </c>
      <c r="B84" s="12" t="s">
        <v>137</v>
      </c>
      <c r="C84" s="12" t="s">
        <v>137</v>
      </c>
      <c r="D84" s="12" t="s">
        <v>137</v>
      </c>
      <c r="E84" s="12" t="s">
        <v>137</v>
      </c>
      <c r="F84" s="12">
        <v>363</v>
      </c>
      <c r="G84" s="39">
        <v>441</v>
      </c>
      <c r="H84" s="39">
        <v>804</v>
      </c>
      <c r="I84" s="46">
        <v>24020</v>
      </c>
    </row>
    <row r="85" spans="1:9" ht="12.75">
      <c r="A85" s="9"/>
      <c r="B85" s="10"/>
      <c r="C85" s="10"/>
      <c r="D85" s="10"/>
      <c r="E85" s="10"/>
      <c r="F85" s="10"/>
      <c r="G85" s="10"/>
      <c r="H85" s="10"/>
      <c r="I85" s="10"/>
    </row>
    <row r="86" spans="1:9" ht="13.5" thickBot="1">
      <c r="A86" s="13" t="s">
        <v>73</v>
      </c>
      <c r="B86" s="43">
        <v>859302</v>
      </c>
      <c r="C86" s="43">
        <v>288355</v>
      </c>
      <c r="D86" s="43">
        <v>84280</v>
      </c>
      <c r="E86" s="43">
        <v>97980</v>
      </c>
      <c r="F86" s="43">
        <v>460201</v>
      </c>
      <c r="G86" s="43">
        <v>234012</v>
      </c>
      <c r="H86" s="43">
        <v>2024130</v>
      </c>
      <c r="I86" s="42">
        <v>7452597</v>
      </c>
    </row>
    <row r="87" spans="1:8" ht="12.75">
      <c r="A87" s="16" t="s">
        <v>139</v>
      </c>
      <c r="H87" s="47"/>
    </row>
  </sheetData>
  <mergeCells count="4">
    <mergeCell ref="A1:I1"/>
    <mergeCell ref="A3:I3"/>
    <mergeCell ref="A4:I4"/>
    <mergeCell ref="B6:H6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90"/>
  <sheetViews>
    <sheetView zoomScale="75" zoomScaleNormal="75" workbookViewId="0" topLeftCell="A1">
      <selection activeCell="M11" sqref="M11"/>
    </sheetView>
  </sheetViews>
  <sheetFormatPr defaultColWidth="11.421875" defaultRowHeight="12.75"/>
  <cols>
    <col min="1" max="1" width="24.7109375" style="16" customWidth="1"/>
    <col min="2" max="10" width="12.28125" style="16" customWidth="1"/>
    <col min="11" max="16384" width="11.421875" style="16" customWidth="1"/>
  </cols>
  <sheetData>
    <row r="1" spans="1:10" s="15" customFormat="1" ht="18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1:10" ht="15">
      <c r="A3" s="242" t="s">
        <v>395</v>
      </c>
      <c r="B3" s="243"/>
      <c r="C3" s="243"/>
      <c r="D3" s="243"/>
      <c r="E3" s="243"/>
      <c r="F3" s="243"/>
      <c r="G3" s="247"/>
      <c r="H3" s="247"/>
      <c r="I3" s="247"/>
      <c r="J3" s="247"/>
    </row>
    <row r="4" spans="1:6" ht="14.25">
      <c r="A4" s="17"/>
      <c r="B4" s="17"/>
      <c r="C4" s="17"/>
      <c r="D4" s="17"/>
      <c r="E4" s="17"/>
      <c r="F4" s="17"/>
    </row>
    <row r="5" spans="1:10" ht="12.75">
      <c r="A5" s="185"/>
      <c r="B5" s="2" t="s">
        <v>142</v>
      </c>
      <c r="C5" s="254" t="s">
        <v>143</v>
      </c>
      <c r="D5" s="255"/>
      <c r="E5" s="254" t="s">
        <v>144</v>
      </c>
      <c r="F5" s="255"/>
      <c r="G5" s="254" t="s">
        <v>145</v>
      </c>
      <c r="H5" s="255"/>
      <c r="I5" s="226"/>
      <c r="J5" s="226"/>
    </row>
    <row r="6" spans="1:10" ht="12.75">
      <c r="A6" s="22" t="s">
        <v>1</v>
      </c>
      <c r="B6" s="4" t="s">
        <v>146</v>
      </c>
      <c r="C6" s="48"/>
      <c r="D6" s="27"/>
      <c r="E6" s="252" t="s">
        <v>147</v>
      </c>
      <c r="F6" s="253"/>
      <c r="G6" s="48"/>
      <c r="H6" s="27"/>
      <c r="I6" s="4" t="s">
        <v>148</v>
      </c>
      <c r="J6" s="5"/>
    </row>
    <row r="7" spans="1:10" ht="12.75">
      <c r="A7" s="3" t="s">
        <v>5</v>
      </c>
      <c r="B7" s="4" t="s">
        <v>149</v>
      </c>
      <c r="C7" s="5"/>
      <c r="D7" s="2" t="s">
        <v>150</v>
      </c>
      <c r="E7" s="5"/>
      <c r="F7" s="2" t="s">
        <v>150</v>
      </c>
      <c r="G7" s="5"/>
      <c r="H7" s="2" t="s">
        <v>150</v>
      </c>
      <c r="I7" s="4" t="s">
        <v>151</v>
      </c>
      <c r="J7" s="4" t="s">
        <v>79</v>
      </c>
    </row>
    <row r="8" spans="1:10" ht="13.5" thickBot="1">
      <c r="A8" s="63"/>
      <c r="B8" s="76" t="s">
        <v>152</v>
      </c>
      <c r="C8" s="76" t="s">
        <v>153</v>
      </c>
      <c r="D8" s="76" t="s">
        <v>7</v>
      </c>
      <c r="E8" s="76" t="s">
        <v>153</v>
      </c>
      <c r="F8" s="76" t="s">
        <v>7</v>
      </c>
      <c r="G8" s="76" t="s">
        <v>153</v>
      </c>
      <c r="H8" s="76" t="s">
        <v>7</v>
      </c>
      <c r="I8" s="76" t="s">
        <v>154</v>
      </c>
      <c r="J8" s="90"/>
    </row>
    <row r="9" spans="1:10" ht="12.75">
      <c r="A9" s="7" t="s">
        <v>12</v>
      </c>
      <c r="B9" s="8">
        <v>1199.69</v>
      </c>
      <c r="C9" s="8">
        <v>7786.3</v>
      </c>
      <c r="D9" s="8">
        <v>351.62</v>
      </c>
      <c r="E9" s="8">
        <v>14668.75</v>
      </c>
      <c r="F9" s="8">
        <v>1906.7</v>
      </c>
      <c r="G9" s="8">
        <v>646.19</v>
      </c>
      <c r="H9" s="8">
        <v>317545.35</v>
      </c>
      <c r="I9" s="8">
        <v>58.68</v>
      </c>
      <c r="J9" s="8">
        <v>344163.28</v>
      </c>
    </row>
    <row r="10" spans="1:10" ht="12.75">
      <c r="A10" s="9" t="s">
        <v>13</v>
      </c>
      <c r="B10" s="10">
        <v>1642.39</v>
      </c>
      <c r="C10" s="10">
        <v>3.49</v>
      </c>
      <c r="D10" s="10">
        <v>36.84</v>
      </c>
      <c r="E10" s="10">
        <v>54089.85</v>
      </c>
      <c r="F10" s="10" t="s">
        <v>20</v>
      </c>
      <c r="G10" s="10">
        <v>1031.54</v>
      </c>
      <c r="H10" s="10">
        <v>311772.17</v>
      </c>
      <c r="I10" s="10" t="s">
        <v>20</v>
      </c>
      <c r="J10" s="10">
        <v>368576.28</v>
      </c>
    </row>
    <row r="11" spans="1:10" ht="12.75">
      <c r="A11" s="9" t="s">
        <v>14</v>
      </c>
      <c r="B11" s="10">
        <v>3835.37</v>
      </c>
      <c r="C11" s="10" t="s">
        <v>20</v>
      </c>
      <c r="D11" s="10">
        <v>1202.45</v>
      </c>
      <c r="E11" s="10">
        <v>56770.05</v>
      </c>
      <c r="F11" s="10">
        <v>17077.76</v>
      </c>
      <c r="G11" s="10">
        <v>1470.38</v>
      </c>
      <c r="H11" s="10">
        <v>117893.09</v>
      </c>
      <c r="I11" s="10" t="s">
        <v>20</v>
      </c>
      <c r="J11" s="10">
        <v>198249.1</v>
      </c>
    </row>
    <row r="12" spans="1:10" ht="12.75">
      <c r="A12" s="9" t="s">
        <v>15</v>
      </c>
      <c r="B12" s="10" t="s">
        <v>20</v>
      </c>
      <c r="C12" s="10" t="s">
        <v>20</v>
      </c>
      <c r="D12" s="10">
        <v>1604.77</v>
      </c>
      <c r="E12" s="10">
        <v>29428.96</v>
      </c>
      <c r="F12" s="10">
        <v>12225.65</v>
      </c>
      <c r="G12" s="10" t="s">
        <v>20</v>
      </c>
      <c r="H12" s="10">
        <v>91128.7</v>
      </c>
      <c r="I12" s="10" t="s">
        <v>20</v>
      </c>
      <c r="J12" s="10">
        <v>134388.08</v>
      </c>
    </row>
    <row r="13" spans="1:10" ht="12.75">
      <c r="A13" s="11" t="s">
        <v>16</v>
      </c>
      <c r="B13" s="12">
        <v>6677.45</v>
      </c>
      <c r="C13" s="12">
        <v>7789.79</v>
      </c>
      <c r="D13" s="12">
        <v>3195.68</v>
      </c>
      <c r="E13" s="12">
        <v>154957.61</v>
      </c>
      <c r="F13" s="12">
        <v>31210.11</v>
      </c>
      <c r="G13" s="12">
        <v>3148.11</v>
      </c>
      <c r="H13" s="12">
        <v>838339.31</v>
      </c>
      <c r="I13" s="12">
        <v>58.68</v>
      </c>
      <c r="J13" s="12">
        <v>1045376.74</v>
      </c>
    </row>
    <row r="14" spans="1:10" ht="12.7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1" t="s">
        <v>17</v>
      </c>
      <c r="B15" s="12">
        <v>6507.53</v>
      </c>
      <c r="C15" s="12">
        <v>19201.14</v>
      </c>
      <c r="D15" s="12">
        <v>89093.85</v>
      </c>
      <c r="E15" s="12">
        <v>19528.93</v>
      </c>
      <c r="F15" s="12" t="s">
        <v>20</v>
      </c>
      <c r="G15" s="12">
        <v>2888.6</v>
      </c>
      <c r="H15" s="12">
        <v>230909.21</v>
      </c>
      <c r="I15" s="12" t="s">
        <v>20</v>
      </c>
      <c r="J15" s="12">
        <v>368129.26</v>
      </c>
    </row>
    <row r="16" spans="1:10" ht="12.7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1" t="s">
        <v>18</v>
      </c>
      <c r="B17" s="12">
        <v>143.95</v>
      </c>
      <c r="C17" s="12">
        <v>19465.96</v>
      </c>
      <c r="D17" s="12">
        <v>91470.8</v>
      </c>
      <c r="E17" s="12">
        <v>1643.08</v>
      </c>
      <c r="F17" s="12">
        <v>3917.24</v>
      </c>
      <c r="G17" s="12">
        <v>62.07</v>
      </c>
      <c r="H17" s="12">
        <v>48840.04</v>
      </c>
      <c r="I17" s="12" t="s">
        <v>20</v>
      </c>
      <c r="J17" s="12">
        <v>165543.14</v>
      </c>
    </row>
    <row r="18" spans="1:10" ht="12.75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9" t="s">
        <v>19</v>
      </c>
      <c r="B19" s="10">
        <v>2097.32</v>
      </c>
      <c r="C19" s="10">
        <v>5232.62</v>
      </c>
      <c r="D19" s="10">
        <v>103761.2</v>
      </c>
      <c r="E19" s="10" t="s">
        <v>20</v>
      </c>
      <c r="F19" s="10" t="s">
        <v>20</v>
      </c>
      <c r="G19" s="10" t="s">
        <v>20</v>
      </c>
      <c r="H19" s="10">
        <v>32414.82</v>
      </c>
      <c r="I19" s="10" t="s">
        <v>20</v>
      </c>
      <c r="J19" s="10">
        <v>143505.96</v>
      </c>
    </row>
    <row r="20" spans="1:10" ht="12.75">
      <c r="A20" s="9" t="s">
        <v>21</v>
      </c>
      <c r="B20" s="10">
        <v>5889.08</v>
      </c>
      <c r="C20" s="10">
        <v>2179.25</v>
      </c>
      <c r="D20" s="10">
        <v>15238.23</v>
      </c>
      <c r="E20" s="10">
        <v>141.55</v>
      </c>
      <c r="F20" s="10" t="s">
        <v>20</v>
      </c>
      <c r="G20" s="10" t="s">
        <v>20</v>
      </c>
      <c r="H20" s="10">
        <v>94806.54</v>
      </c>
      <c r="I20" s="10" t="s">
        <v>20</v>
      </c>
      <c r="J20" s="10">
        <v>118254.65</v>
      </c>
    </row>
    <row r="21" spans="1:10" ht="12.75">
      <c r="A21" s="9" t="s">
        <v>22</v>
      </c>
      <c r="B21" s="10">
        <v>3971.03</v>
      </c>
      <c r="C21" s="10" t="s">
        <v>20</v>
      </c>
      <c r="D21" s="10">
        <v>21152.38</v>
      </c>
      <c r="E21" s="10">
        <v>403.78</v>
      </c>
      <c r="F21" s="10" t="s">
        <v>20</v>
      </c>
      <c r="G21" s="10">
        <v>49.26</v>
      </c>
      <c r="H21" s="10">
        <v>102667.87</v>
      </c>
      <c r="I21" s="10" t="s">
        <v>20</v>
      </c>
      <c r="J21" s="10">
        <v>128244.32</v>
      </c>
    </row>
    <row r="22" spans="1:10" ht="12.75">
      <c r="A22" s="11" t="s">
        <v>23</v>
      </c>
      <c r="B22" s="12">
        <v>11957.43</v>
      </c>
      <c r="C22" s="12">
        <v>7411.87</v>
      </c>
      <c r="D22" s="12">
        <v>140151.81</v>
      </c>
      <c r="E22" s="12">
        <v>545.33</v>
      </c>
      <c r="F22" s="12" t="s">
        <v>20</v>
      </c>
      <c r="G22" s="12">
        <v>49.26</v>
      </c>
      <c r="H22" s="12">
        <v>229889.23</v>
      </c>
      <c r="I22" s="12" t="s">
        <v>20</v>
      </c>
      <c r="J22" s="12">
        <v>390004.93</v>
      </c>
    </row>
    <row r="23" spans="1:10" ht="12.7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1" t="s">
        <v>24</v>
      </c>
      <c r="B24" s="12">
        <v>15900.42</v>
      </c>
      <c r="C24" s="12" t="s">
        <v>20</v>
      </c>
      <c r="D24" s="12">
        <v>231467.43</v>
      </c>
      <c r="E24" s="12" t="s">
        <v>20</v>
      </c>
      <c r="F24" s="12" t="s">
        <v>20</v>
      </c>
      <c r="G24" s="12">
        <v>749.13</v>
      </c>
      <c r="H24" s="12">
        <v>124350.57</v>
      </c>
      <c r="I24" s="12" t="s">
        <v>20</v>
      </c>
      <c r="J24" s="12">
        <v>372467.55</v>
      </c>
    </row>
    <row r="25" spans="1:10" ht="12.75">
      <c r="A25" s="9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1" t="s">
        <v>25</v>
      </c>
      <c r="B26" s="12">
        <v>7720.53</v>
      </c>
      <c r="C26" s="12">
        <v>20588.01</v>
      </c>
      <c r="D26" s="12">
        <v>71043.66</v>
      </c>
      <c r="E26" s="12">
        <v>5602.11</v>
      </c>
      <c r="F26" s="12">
        <v>4194.24</v>
      </c>
      <c r="G26" s="12">
        <v>364.77</v>
      </c>
      <c r="H26" s="12">
        <v>19403.45</v>
      </c>
      <c r="I26" s="12" t="s">
        <v>20</v>
      </c>
      <c r="J26" s="12">
        <v>128916.77</v>
      </c>
    </row>
    <row r="27" spans="1:10" ht="12.75">
      <c r="A27" s="9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9" t="s">
        <v>26</v>
      </c>
      <c r="B28" s="10">
        <v>43482.11</v>
      </c>
      <c r="C28" s="10">
        <v>15478.28</v>
      </c>
      <c r="D28" s="10">
        <v>148998.26</v>
      </c>
      <c r="E28" s="10">
        <v>17159.96</v>
      </c>
      <c r="F28" s="10" t="s">
        <v>20</v>
      </c>
      <c r="G28" s="10">
        <v>11043.67</v>
      </c>
      <c r="H28" s="10">
        <v>222494.63</v>
      </c>
      <c r="I28" s="10" t="s">
        <v>20</v>
      </c>
      <c r="J28" s="10">
        <v>458656.91</v>
      </c>
    </row>
    <row r="29" spans="1:10" ht="12.75">
      <c r="A29" s="9" t="s">
        <v>27</v>
      </c>
      <c r="B29" s="10">
        <v>4670.63</v>
      </c>
      <c r="C29" s="10">
        <v>8842.61</v>
      </c>
      <c r="D29" s="10">
        <v>179033.46</v>
      </c>
      <c r="E29" s="10">
        <v>44360.47</v>
      </c>
      <c r="F29" s="10" t="s">
        <v>20</v>
      </c>
      <c r="G29" s="10">
        <v>3817.31</v>
      </c>
      <c r="H29" s="10">
        <v>217793.05</v>
      </c>
      <c r="I29" s="10" t="s">
        <v>20</v>
      </c>
      <c r="J29" s="10">
        <v>458517.53</v>
      </c>
    </row>
    <row r="30" spans="1:10" ht="12.75">
      <c r="A30" s="9" t="s">
        <v>28</v>
      </c>
      <c r="B30" s="10">
        <v>11733.47</v>
      </c>
      <c r="C30" s="10">
        <v>27309.2</v>
      </c>
      <c r="D30" s="10">
        <v>94165.42</v>
      </c>
      <c r="E30" s="10">
        <v>12816.62</v>
      </c>
      <c r="F30" s="10" t="s">
        <v>20</v>
      </c>
      <c r="G30" s="10">
        <v>2265.68</v>
      </c>
      <c r="H30" s="10">
        <v>120066.83</v>
      </c>
      <c r="I30" s="10" t="s">
        <v>20</v>
      </c>
      <c r="J30" s="10">
        <v>268357.22</v>
      </c>
    </row>
    <row r="31" spans="1:10" ht="12.75">
      <c r="A31" s="11" t="s">
        <v>29</v>
      </c>
      <c r="B31" s="12">
        <v>59886.21</v>
      </c>
      <c r="C31" s="12">
        <v>51630.09</v>
      </c>
      <c r="D31" s="12">
        <v>422197.14</v>
      </c>
      <c r="E31" s="12">
        <v>74337.05</v>
      </c>
      <c r="F31" s="12" t="s">
        <v>20</v>
      </c>
      <c r="G31" s="12">
        <v>17126.66</v>
      </c>
      <c r="H31" s="12">
        <v>560354.51</v>
      </c>
      <c r="I31" s="12" t="s">
        <v>20</v>
      </c>
      <c r="J31" s="12">
        <v>1185531.66</v>
      </c>
    </row>
    <row r="32" spans="1:10" ht="12.75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9" t="s">
        <v>30</v>
      </c>
      <c r="B33" s="10">
        <v>4312.64</v>
      </c>
      <c r="C33" s="10">
        <v>769.51</v>
      </c>
      <c r="D33" s="10">
        <v>8211.11</v>
      </c>
      <c r="E33" s="10">
        <v>223.34</v>
      </c>
      <c r="F33" s="10" t="s">
        <v>20</v>
      </c>
      <c r="G33" s="10">
        <v>3794.42</v>
      </c>
      <c r="H33" s="10">
        <v>406771.73</v>
      </c>
      <c r="I33" s="10">
        <v>103.74</v>
      </c>
      <c r="J33" s="10">
        <v>424186.49</v>
      </c>
    </row>
    <row r="34" spans="1:10" ht="12.75">
      <c r="A34" s="9" t="s">
        <v>31</v>
      </c>
      <c r="B34" s="10">
        <v>5517.3</v>
      </c>
      <c r="C34" s="10" t="s">
        <v>20</v>
      </c>
      <c r="D34" s="10">
        <v>16368.66</v>
      </c>
      <c r="E34" s="10">
        <v>1062.09</v>
      </c>
      <c r="F34" s="10" t="s">
        <v>20</v>
      </c>
      <c r="G34" s="10">
        <v>4388.95</v>
      </c>
      <c r="H34" s="10">
        <v>298405.57</v>
      </c>
      <c r="I34" s="10">
        <v>764.16</v>
      </c>
      <c r="J34" s="10">
        <v>326506.73</v>
      </c>
    </row>
    <row r="35" spans="1:10" ht="12.75">
      <c r="A35" s="9" t="s">
        <v>32</v>
      </c>
      <c r="B35" s="10">
        <v>24866.39</v>
      </c>
      <c r="C35" s="10">
        <v>22671.75</v>
      </c>
      <c r="D35" s="10">
        <v>101264</v>
      </c>
      <c r="E35" s="10">
        <v>6412.32</v>
      </c>
      <c r="F35" s="10" t="s">
        <v>20</v>
      </c>
      <c r="G35" s="10">
        <v>14257.69</v>
      </c>
      <c r="H35" s="10">
        <v>280821.89</v>
      </c>
      <c r="I35" s="10" t="s">
        <v>20</v>
      </c>
      <c r="J35" s="10">
        <v>450294.04</v>
      </c>
    </row>
    <row r="36" spans="1:10" ht="12.75">
      <c r="A36" s="9" t="s">
        <v>33</v>
      </c>
      <c r="B36" s="10">
        <v>12210.73</v>
      </c>
      <c r="C36" s="10" t="s">
        <v>20</v>
      </c>
      <c r="D36" s="10">
        <v>17959.58</v>
      </c>
      <c r="E36" s="10">
        <v>1230.34</v>
      </c>
      <c r="F36" s="10" t="s">
        <v>20</v>
      </c>
      <c r="G36" s="10">
        <v>1573.02</v>
      </c>
      <c r="H36" s="10">
        <v>160113.18</v>
      </c>
      <c r="I36" s="10" t="s">
        <v>20</v>
      </c>
      <c r="J36" s="10">
        <v>193086.85</v>
      </c>
    </row>
    <row r="37" spans="1:10" ht="12.75">
      <c r="A37" s="11" t="s">
        <v>34</v>
      </c>
      <c r="B37" s="12">
        <v>46907.06</v>
      </c>
      <c r="C37" s="12">
        <v>23441.26</v>
      </c>
      <c r="D37" s="12">
        <v>143803.35</v>
      </c>
      <c r="E37" s="12">
        <v>8928.09</v>
      </c>
      <c r="F37" s="12" t="s">
        <v>20</v>
      </c>
      <c r="G37" s="12">
        <v>24014.08</v>
      </c>
      <c r="H37" s="12">
        <v>1146112.37</v>
      </c>
      <c r="I37" s="12">
        <v>867.9</v>
      </c>
      <c r="J37" s="12">
        <v>1394074.11</v>
      </c>
    </row>
    <row r="38" spans="1:10" ht="12.75">
      <c r="A38" s="9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1" t="s">
        <v>35</v>
      </c>
      <c r="B39" s="12">
        <v>876.69</v>
      </c>
      <c r="C39" s="12">
        <v>322.49</v>
      </c>
      <c r="D39" s="12">
        <v>2564.21</v>
      </c>
      <c r="E39" s="12" t="s">
        <v>20</v>
      </c>
      <c r="F39" s="12" t="s">
        <v>20</v>
      </c>
      <c r="G39" s="12">
        <v>1783.3</v>
      </c>
      <c r="H39" s="12">
        <v>116928.47</v>
      </c>
      <c r="I39" s="12" t="s">
        <v>20</v>
      </c>
      <c r="J39" s="12">
        <v>122475.16</v>
      </c>
    </row>
    <row r="40" spans="1:10" ht="12.75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9" t="s">
        <v>36</v>
      </c>
      <c r="B41" s="10">
        <v>4102.56</v>
      </c>
      <c r="C41" s="10">
        <v>6003.12</v>
      </c>
      <c r="D41" s="10">
        <v>45578.88</v>
      </c>
      <c r="E41" s="10">
        <v>3593.64</v>
      </c>
      <c r="F41" s="10" t="s">
        <v>20</v>
      </c>
      <c r="G41" s="10">
        <v>318.74</v>
      </c>
      <c r="H41" s="10">
        <v>98533.93</v>
      </c>
      <c r="I41" s="10" t="s">
        <v>20</v>
      </c>
      <c r="J41" s="10">
        <v>158130.87</v>
      </c>
    </row>
    <row r="42" spans="1:10" ht="12.75">
      <c r="A42" s="9" t="s">
        <v>37</v>
      </c>
      <c r="B42" s="10">
        <v>157.09</v>
      </c>
      <c r="C42" s="10">
        <v>58285.27</v>
      </c>
      <c r="D42" s="10">
        <v>118514.25</v>
      </c>
      <c r="E42" s="10" t="s">
        <v>20</v>
      </c>
      <c r="F42" s="10" t="s">
        <v>20</v>
      </c>
      <c r="G42" s="10">
        <v>12944.56</v>
      </c>
      <c r="H42" s="10">
        <v>204312.15</v>
      </c>
      <c r="I42" s="10" t="s">
        <v>20</v>
      </c>
      <c r="J42" s="10">
        <v>394213.32</v>
      </c>
    </row>
    <row r="43" spans="1:10" ht="12.75">
      <c r="A43" s="9" t="s">
        <v>38</v>
      </c>
      <c r="B43" s="10">
        <v>5579.97</v>
      </c>
      <c r="C43" s="10">
        <v>98116.06</v>
      </c>
      <c r="D43" s="10">
        <v>78041.85</v>
      </c>
      <c r="E43" s="10">
        <v>5889.44</v>
      </c>
      <c r="F43" s="10" t="s">
        <v>20</v>
      </c>
      <c r="G43" s="10">
        <v>16.58</v>
      </c>
      <c r="H43" s="10">
        <v>81565.23</v>
      </c>
      <c r="I43" s="10" t="s">
        <v>20</v>
      </c>
      <c r="J43" s="10">
        <v>269209.13</v>
      </c>
    </row>
    <row r="44" spans="1:10" ht="12.75">
      <c r="A44" s="9" t="s">
        <v>39</v>
      </c>
      <c r="B44" s="10">
        <v>595.94</v>
      </c>
      <c r="C44" s="10">
        <v>22038.19</v>
      </c>
      <c r="D44" s="10">
        <v>52863.3</v>
      </c>
      <c r="E44" s="10">
        <v>5127.25</v>
      </c>
      <c r="F44" s="10" t="s">
        <v>20</v>
      </c>
      <c r="G44" s="10">
        <v>6586.33</v>
      </c>
      <c r="H44" s="10">
        <v>41026.59</v>
      </c>
      <c r="I44" s="10" t="s">
        <v>20</v>
      </c>
      <c r="J44" s="10">
        <v>128237.6</v>
      </c>
    </row>
    <row r="45" spans="1:10" ht="12.75">
      <c r="A45" s="9" t="s">
        <v>40</v>
      </c>
      <c r="B45" s="10">
        <v>4382.05</v>
      </c>
      <c r="C45" s="10">
        <v>2649.03</v>
      </c>
      <c r="D45" s="10">
        <v>34928.74</v>
      </c>
      <c r="E45" s="10">
        <v>2776.78</v>
      </c>
      <c r="F45" s="10" t="s">
        <v>20</v>
      </c>
      <c r="G45" s="10">
        <v>614.35</v>
      </c>
      <c r="H45" s="10">
        <v>285537.22</v>
      </c>
      <c r="I45" s="10" t="s">
        <v>20</v>
      </c>
      <c r="J45" s="10">
        <v>330888.17</v>
      </c>
    </row>
    <row r="46" spans="1:10" ht="12.75">
      <c r="A46" s="9" t="s">
        <v>41</v>
      </c>
      <c r="B46" s="10">
        <v>14464.92</v>
      </c>
      <c r="C46" s="10">
        <v>8714.41</v>
      </c>
      <c r="D46" s="10">
        <v>79523.66</v>
      </c>
      <c r="E46" s="10">
        <v>1513.82</v>
      </c>
      <c r="F46" s="10" t="s">
        <v>20</v>
      </c>
      <c r="G46" s="10">
        <v>1593.84</v>
      </c>
      <c r="H46" s="10">
        <v>90172.93</v>
      </c>
      <c r="I46" s="10" t="s">
        <v>20</v>
      </c>
      <c r="J46" s="10">
        <v>195983.58</v>
      </c>
    </row>
    <row r="47" spans="1:10" ht="12.75">
      <c r="A47" s="9" t="s">
        <v>42</v>
      </c>
      <c r="B47" s="10">
        <v>19425.59</v>
      </c>
      <c r="C47" s="10">
        <v>29519.84</v>
      </c>
      <c r="D47" s="10">
        <v>110811.39</v>
      </c>
      <c r="E47" s="10" t="s">
        <v>20</v>
      </c>
      <c r="F47" s="10" t="s">
        <v>20</v>
      </c>
      <c r="G47" s="10">
        <v>12277.69</v>
      </c>
      <c r="H47" s="10">
        <v>181547.05</v>
      </c>
      <c r="I47" s="10" t="s">
        <v>20</v>
      </c>
      <c r="J47" s="10">
        <v>353581.56</v>
      </c>
    </row>
    <row r="48" spans="1:10" ht="12.75">
      <c r="A48" s="9" t="s">
        <v>43</v>
      </c>
      <c r="B48" s="10">
        <v>133.11</v>
      </c>
      <c r="C48" s="10" t="s">
        <v>20</v>
      </c>
      <c r="D48" s="10">
        <v>35934.94</v>
      </c>
      <c r="E48" s="10">
        <v>5620.25</v>
      </c>
      <c r="F48" s="10" t="s">
        <v>20</v>
      </c>
      <c r="G48" s="10">
        <v>2173.12</v>
      </c>
      <c r="H48" s="10">
        <v>67738.23</v>
      </c>
      <c r="I48" s="10" t="s">
        <v>20</v>
      </c>
      <c r="J48" s="10">
        <v>111599.65</v>
      </c>
    </row>
    <row r="49" spans="1:10" ht="12.75">
      <c r="A49" s="9" t="s">
        <v>44</v>
      </c>
      <c r="B49" s="10">
        <v>615.95</v>
      </c>
      <c r="C49" s="10">
        <v>15830.96</v>
      </c>
      <c r="D49" s="10">
        <v>23014.8</v>
      </c>
      <c r="E49" s="10">
        <v>21511.23</v>
      </c>
      <c r="F49" s="10" t="s">
        <v>20</v>
      </c>
      <c r="G49" s="10">
        <v>1117.46</v>
      </c>
      <c r="H49" s="10">
        <v>115204.8</v>
      </c>
      <c r="I49" s="10" t="s">
        <v>20</v>
      </c>
      <c r="J49" s="10">
        <v>177295.2</v>
      </c>
    </row>
    <row r="50" spans="1:10" ht="12.75">
      <c r="A50" s="11" t="s">
        <v>45</v>
      </c>
      <c r="B50" s="12">
        <v>49457.18</v>
      </c>
      <c r="C50" s="12">
        <v>241156.88</v>
      </c>
      <c r="D50" s="12">
        <v>579211.81</v>
      </c>
      <c r="E50" s="12">
        <v>46032.41</v>
      </c>
      <c r="F50" s="12" t="s">
        <v>20</v>
      </c>
      <c r="G50" s="12">
        <v>37642.67</v>
      </c>
      <c r="H50" s="12">
        <v>1165638.13</v>
      </c>
      <c r="I50" s="12" t="s">
        <v>20</v>
      </c>
      <c r="J50" s="12">
        <v>2119139.08</v>
      </c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1" t="s">
        <v>46</v>
      </c>
      <c r="B52" s="12">
        <v>17270.55</v>
      </c>
      <c r="C52" s="12">
        <v>4207.27</v>
      </c>
      <c r="D52" s="12">
        <v>43712.24</v>
      </c>
      <c r="E52" s="12">
        <v>7637.4</v>
      </c>
      <c r="F52" s="12" t="s">
        <v>20</v>
      </c>
      <c r="G52" s="12">
        <v>3743.09</v>
      </c>
      <c r="H52" s="12">
        <v>118894.72</v>
      </c>
      <c r="I52" s="12" t="s">
        <v>20</v>
      </c>
      <c r="J52" s="12">
        <v>195465.27</v>
      </c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9" t="s">
        <v>47</v>
      </c>
      <c r="B54" s="10">
        <v>41139.91</v>
      </c>
      <c r="C54" s="10">
        <v>19561.83</v>
      </c>
      <c r="D54" s="10">
        <v>70380.33</v>
      </c>
      <c r="E54" s="10" t="s">
        <v>20</v>
      </c>
      <c r="F54" s="10" t="s">
        <v>20</v>
      </c>
      <c r="G54" s="10">
        <v>2981.1</v>
      </c>
      <c r="H54" s="10">
        <v>211175.47</v>
      </c>
      <c r="I54" s="10" t="s">
        <v>20</v>
      </c>
      <c r="J54" s="10">
        <v>345238.64</v>
      </c>
    </row>
    <row r="55" spans="1:10" ht="12.75">
      <c r="A55" s="9" t="s">
        <v>48</v>
      </c>
      <c r="B55" s="10">
        <v>19468.1</v>
      </c>
      <c r="C55" s="10">
        <v>17571.86</v>
      </c>
      <c r="D55" s="10">
        <v>5763.73</v>
      </c>
      <c r="E55" s="10">
        <v>2809.85</v>
      </c>
      <c r="F55" s="10" t="s">
        <v>20</v>
      </c>
      <c r="G55" s="10">
        <v>33077.74</v>
      </c>
      <c r="H55" s="10">
        <v>260126.45</v>
      </c>
      <c r="I55" s="10" t="s">
        <v>20</v>
      </c>
      <c r="J55" s="10">
        <v>338817.73</v>
      </c>
    </row>
    <row r="56" spans="1:10" ht="12.75">
      <c r="A56" s="9" t="s">
        <v>49</v>
      </c>
      <c r="B56" s="10">
        <v>23767.84</v>
      </c>
      <c r="C56" s="10">
        <v>9520.92</v>
      </c>
      <c r="D56" s="10">
        <v>159217.43</v>
      </c>
      <c r="E56" s="10">
        <v>16068.82</v>
      </c>
      <c r="F56" s="10" t="s">
        <v>20</v>
      </c>
      <c r="G56" s="10">
        <v>3228.18</v>
      </c>
      <c r="H56" s="10">
        <v>352387.11</v>
      </c>
      <c r="I56" s="10" t="s">
        <v>20</v>
      </c>
      <c r="J56" s="10">
        <v>564190.3</v>
      </c>
    </row>
    <row r="57" spans="1:10" ht="12.75">
      <c r="A57" s="9" t="s">
        <v>50</v>
      </c>
      <c r="B57" s="10">
        <v>29383.07</v>
      </c>
      <c r="C57" s="10">
        <v>13243.14</v>
      </c>
      <c r="D57" s="10">
        <v>112156.78</v>
      </c>
      <c r="E57" s="10">
        <v>12508.59</v>
      </c>
      <c r="F57" s="10" t="s">
        <v>20</v>
      </c>
      <c r="G57" s="10">
        <v>6168.58</v>
      </c>
      <c r="H57" s="10">
        <v>257899.49</v>
      </c>
      <c r="I57" s="10" t="s">
        <v>20</v>
      </c>
      <c r="J57" s="10">
        <v>431359.65</v>
      </c>
    </row>
    <row r="58" spans="1:10" ht="12.75">
      <c r="A58" s="9" t="s">
        <v>51</v>
      </c>
      <c r="B58" s="10">
        <v>10365.8</v>
      </c>
      <c r="C58" s="10">
        <v>22320.09</v>
      </c>
      <c r="D58" s="10">
        <v>3400.16</v>
      </c>
      <c r="E58" s="10">
        <v>734.96</v>
      </c>
      <c r="F58" s="10" t="s">
        <v>20</v>
      </c>
      <c r="G58" s="10">
        <v>4959.61</v>
      </c>
      <c r="H58" s="10">
        <v>129834.11</v>
      </c>
      <c r="I58" s="10" t="s">
        <v>20</v>
      </c>
      <c r="J58" s="10">
        <v>171614.73</v>
      </c>
    </row>
    <row r="59" spans="1:10" ht="12.75">
      <c r="A59" s="11" t="s">
        <v>52</v>
      </c>
      <c r="B59" s="12">
        <v>124124.72</v>
      </c>
      <c r="C59" s="12">
        <v>82217.84</v>
      </c>
      <c r="D59" s="12">
        <v>350918.43</v>
      </c>
      <c r="E59" s="12">
        <v>32122.22</v>
      </c>
      <c r="F59" s="12" t="s">
        <v>20</v>
      </c>
      <c r="G59" s="12">
        <v>50415.21</v>
      </c>
      <c r="H59" s="12">
        <v>1211422.63</v>
      </c>
      <c r="I59" s="12" t="s">
        <v>20</v>
      </c>
      <c r="J59" s="12">
        <v>1851221.05</v>
      </c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9" t="s">
        <v>53</v>
      </c>
      <c r="B61" s="10">
        <v>4309.09</v>
      </c>
      <c r="C61" s="10">
        <v>5565.22</v>
      </c>
      <c r="D61" s="10">
        <v>5398.71</v>
      </c>
      <c r="E61" s="10">
        <v>2126.87</v>
      </c>
      <c r="F61" s="10">
        <v>221.45</v>
      </c>
      <c r="G61" s="10">
        <v>449</v>
      </c>
      <c r="H61" s="10">
        <v>70336.61</v>
      </c>
      <c r="I61" s="10" t="s">
        <v>20</v>
      </c>
      <c r="J61" s="10">
        <v>88406.95</v>
      </c>
    </row>
    <row r="62" spans="1:10" ht="12.75">
      <c r="A62" s="9" t="s">
        <v>54</v>
      </c>
      <c r="B62" s="10">
        <v>9223.41</v>
      </c>
      <c r="C62" s="10">
        <v>4794.25</v>
      </c>
      <c r="D62" s="10">
        <v>14157.62</v>
      </c>
      <c r="E62" s="10">
        <v>7788.18</v>
      </c>
      <c r="F62" s="10" t="s">
        <v>20</v>
      </c>
      <c r="G62" s="10">
        <v>1827.98</v>
      </c>
      <c r="H62" s="10">
        <v>160199.1</v>
      </c>
      <c r="I62" s="10" t="s">
        <v>20</v>
      </c>
      <c r="J62" s="10">
        <v>197990.54</v>
      </c>
    </row>
    <row r="63" spans="1:10" ht="12.75">
      <c r="A63" s="9" t="s">
        <v>55</v>
      </c>
      <c r="B63" s="10">
        <v>35076.09</v>
      </c>
      <c r="C63" s="10">
        <v>34542.92</v>
      </c>
      <c r="D63" s="10">
        <v>117441.22</v>
      </c>
      <c r="E63" s="10">
        <v>4476.32</v>
      </c>
      <c r="F63" s="10" t="s">
        <v>20</v>
      </c>
      <c r="G63" s="10"/>
      <c r="H63" s="10">
        <v>150345.63</v>
      </c>
      <c r="I63" s="10" t="s">
        <v>20</v>
      </c>
      <c r="J63" s="10">
        <v>341882.18</v>
      </c>
    </row>
    <row r="64" spans="1:10" ht="12.75">
      <c r="A64" s="11" t="s">
        <v>56</v>
      </c>
      <c r="B64" s="12">
        <v>48608.59</v>
      </c>
      <c r="C64" s="12">
        <v>44902.39</v>
      </c>
      <c r="D64" s="12">
        <v>136997.55</v>
      </c>
      <c r="E64" s="12">
        <v>14391.37</v>
      </c>
      <c r="F64" s="12">
        <v>221.45</v>
      </c>
      <c r="G64" s="12">
        <v>2276.98</v>
      </c>
      <c r="H64" s="12">
        <v>380881.34</v>
      </c>
      <c r="I64" s="12" t="s">
        <v>20</v>
      </c>
      <c r="J64" s="12">
        <v>628279.67</v>
      </c>
    </row>
    <row r="65" spans="1:10" ht="12.75">
      <c r="A65" s="9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1" t="s">
        <v>57</v>
      </c>
      <c r="B66" s="12">
        <v>45201.14</v>
      </c>
      <c r="C66" s="12">
        <v>17538.79</v>
      </c>
      <c r="D66" s="12">
        <v>35009.75</v>
      </c>
      <c r="E66" s="12">
        <v>460.36</v>
      </c>
      <c r="F66" s="12">
        <v>55.8</v>
      </c>
      <c r="G66" s="12">
        <v>8090.9</v>
      </c>
      <c r="H66" s="12">
        <v>162921.5</v>
      </c>
      <c r="I66" s="12" t="s">
        <v>20</v>
      </c>
      <c r="J66" s="12">
        <v>269278.24</v>
      </c>
    </row>
    <row r="67" spans="1:10" ht="12.75">
      <c r="A67" s="9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9" t="s">
        <v>58</v>
      </c>
      <c r="B68" s="10">
        <v>12379.51</v>
      </c>
      <c r="C68" s="10">
        <v>12366.11</v>
      </c>
      <c r="D68" s="10">
        <v>4896.76</v>
      </c>
      <c r="E68" s="10">
        <v>8893.59</v>
      </c>
      <c r="F68" s="10" t="s">
        <v>20</v>
      </c>
      <c r="G68" s="10">
        <v>33447.17</v>
      </c>
      <c r="H68" s="10">
        <v>629318.67</v>
      </c>
      <c r="I68" s="10" t="s">
        <v>20</v>
      </c>
      <c r="J68" s="10">
        <v>701301.81</v>
      </c>
    </row>
    <row r="69" spans="1:10" ht="12.75">
      <c r="A69" s="9" t="s">
        <v>59</v>
      </c>
      <c r="B69" s="10">
        <v>9243.14</v>
      </c>
      <c r="C69" s="10">
        <v>46927.67</v>
      </c>
      <c r="D69" s="10">
        <v>21634.09</v>
      </c>
      <c r="E69" s="10">
        <v>894.64</v>
      </c>
      <c r="F69" s="10" t="s">
        <v>20</v>
      </c>
      <c r="G69" s="10">
        <v>35151.34</v>
      </c>
      <c r="H69" s="10">
        <v>642438.09</v>
      </c>
      <c r="I69" s="10" t="s">
        <v>20</v>
      </c>
      <c r="J69" s="10">
        <v>756288.97</v>
      </c>
    </row>
    <row r="70" spans="1:10" ht="12.75">
      <c r="A70" s="11" t="s">
        <v>60</v>
      </c>
      <c r="B70" s="12">
        <v>21622.65</v>
      </c>
      <c r="C70" s="12">
        <v>59293.78</v>
      </c>
      <c r="D70" s="12">
        <v>26530.85</v>
      </c>
      <c r="E70" s="12">
        <v>9788.23</v>
      </c>
      <c r="F70" s="12" t="s">
        <v>20</v>
      </c>
      <c r="G70" s="12">
        <v>68598.51</v>
      </c>
      <c r="H70" s="12">
        <v>1271756.76</v>
      </c>
      <c r="I70" s="12" t="s">
        <v>20</v>
      </c>
      <c r="J70" s="12">
        <v>1457590.78</v>
      </c>
    </row>
    <row r="71" spans="1:10" ht="12.75">
      <c r="A71" s="9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9" t="s">
        <v>61</v>
      </c>
      <c r="B72" s="10">
        <v>39075.38</v>
      </c>
      <c r="C72" s="10">
        <v>18107.6</v>
      </c>
      <c r="D72" s="10">
        <v>9575.66</v>
      </c>
      <c r="E72" s="10">
        <v>1671.91</v>
      </c>
      <c r="F72" s="10" t="s">
        <v>20</v>
      </c>
      <c r="G72" s="10">
        <v>1530.03</v>
      </c>
      <c r="H72" s="10">
        <v>31888.44</v>
      </c>
      <c r="I72" s="10" t="s">
        <v>20</v>
      </c>
      <c r="J72" s="10">
        <v>101849.02</v>
      </c>
    </row>
    <row r="73" spans="1:10" ht="12.75">
      <c r="A73" s="9" t="s">
        <v>62</v>
      </c>
      <c r="B73" s="10">
        <v>11278.45</v>
      </c>
      <c r="C73" s="10">
        <v>2820.06</v>
      </c>
      <c r="D73" s="10">
        <v>17960.41</v>
      </c>
      <c r="E73" s="10" t="s">
        <v>20</v>
      </c>
      <c r="F73" s="10" t="s">
        <v>20</v>
      </c>
      <c r="G73" s="10">
        <v>776.2</v>
      </c>
      <c r="H73" s="10">
        <v>134839.62</v>
      </c>
      <c r="I73" s="10" t="s">
        <v>20</v>
      </c>
      <c r="J73" s="10">
        <v>167674.74</v>
      </c>
    </row>
    <row r="74" spans="1:10" ht="12.75">
      <c r="A74" s="9" t="s">
        <v>63</v>
      </c>
      <c r="B74" s="10">
        <v>22802.01</v>
      </c>
      <c r="C74" s="10">
        <v>2132.16</v>
      </c>
      <c r="D74" s="10">
        <v>925.93</v>
      </c>
      <c r="E74" s="10">
        <v>663.95</v>
      </c>
      <c r="F74" s="10" t="s">
        <v>20</v>
      </c>
      <c r="G74" s="10">
        <v>46628.47</v>
      </c>
      <c r="H74" s="10">
        <v>298481.42</v>
      </c>
      <c r="I74" s="10" t="s">
        <v>20</v>
      </c>
      <c r="J74" s="10">
        <v>371633.94</v>
      </c>
    </row>
    <row r="75" spans="1:10" ht="12.75">
      <c r="A75" s="9" t="s">
        <v>64</v>
      </c>
      <c r="B75" s="10">
        <v>43509.05</v>
      </c>
      <c r="C75" s="10">
        <v>41056.45</v>
      </c>
      <c r="D75" s="10">
        <v>22284.48</v>
      </c>
      <c r="E75" s="10">
        <v>4842.55</v>
      </c>
      <c r="F75" s="10" t="s">
        <v>20</v>
      </c>
      <c r="G75" s="10">
        <v>3856.78</v>
      </c>
      <c r="H75" s="10">
        <v>106174.4</v>
      </c>
      <c r="I75" s="10" t="s">
        <v>20</v>
      </c>
      <c r="J75" s="10">
        <v>221723.71</v>
      </c>
    </row>
    <row r="76" spans="1:10" ht="12.75">
      <c r="A76" s="9" t="s">
        <v>65</v>
      </c>
      <c r="B76" s="10">
        <v>63574.07</v>
      </c>
      <c r="C76" s="10">
        <v>25236.95</v>
      </c>
      <c r="D76" s="10">
        <v>31932.49</v>
      </c>
      <c r="E76" s="10">
        <v>3215.87</v>
      </c>
      <c r="F76" s="10" t="s">
        <v>20</v>
      </c>
      <c r="G76" s="10">
        <v>2296.72</v>
      </c>
      <c r="H76" s="10">
        <v>413666.3</v>
      </c>
      <c r="I76" s="10" t="s">
        <v>20</v>
      </c>
      <c r="J76" s="10">
        <v>539922.4</v>
      </c>
    </row>
    <row r="77" spans="1:10" ht="12.75">
      <c r="A77" s="9" t="s">
        <v>66</v>
      </c>
      <c r="B77" s="10">
        <v>128678.05</v>
      </c>
      <c r="C77" s="10">
        <v>15381.11</v>
      </c>
      <c r="D77" s="10">
        <v>21911.32</v>
      </c>
      <c r="E77" s="10">
        <v>5192.77</v>
      </c>
      <c r="F77" s="10" t="s">
        <v>20</v>
      </c>
      <c r="G77" s="10">
        <v>14791.81</v>
      </c>
      <c r="H77" s="10">
        <v>125173.17</v>
      </c>
      <c r="I77" s="10" t="s">
        <v>20</v>
      </c>
      <c r="J77" s="10">
        <v>311128.23</v>
      </c>
    </row>
    <row r="78" spans="1:10" ht="12.75">
      <c r="A78" s="9" t="s">
        <v>67</v>
      </c>
      <c r="B78" s="10">
        <v>18894.99</v>
      </c>
      <c r="C78" s="10">
        <v>25404.07</v>
      </c>
      <c r="D78" s="10">
        <v>10822.75</v>
      </c>
      <c r="E78" s="10">
        <v>1173.89</v>
      </c>
      <c r="F78" s="10" t="s">
        <v>20</v>
      </c>
      <c r="G78" s="10">
        <v>3243.59</v>
      </c>
      <c r="H78" s="10">
        <v>56188.89</v>
      </c>
      <c r="I78" s="10" t="s">
        <v>20</v>
      </c>
      <c r="J78" s="10">
        <v>115728.18</v>
      </c>
    </row>
    <row r="79" spans="1:10" ht="12.75">
      <c r="A79" s="9" t="s">
        <v>68</v>
      </c>
      <c r="B79" s="10">
        <v>23938.28</v>
      </c>
      <c r="C79" s="10">
        <v>1003.37</v>
      </c>
      <c r="D79" s="10">
        <v>4843.57</v>
      </c>
      <c r="E79" s="10">
        <v>1409.63</v>
      </c>
      <c r="F79" s="10" t="s">
        <v>20</v>
      </c>
      <c r="G79" s="10">
        <v>2559.32</v>
      </c>
      <c r="H79" s="10">
        <v>242837.54</v>
      </c>
      <c r="I79" s="10" t="s">
        <v>20</v>
      </c>
      <c r="J79" s="10">
        <v>276591.71</v>
      </c>
    </row>
    <row r="80" spans="1:10" ht="12.75">
      <c r="A80" s="11" t="s">
        <v>69</v>
      </c>
      <c r="B80" s="12">
        <v>351750.28</v>
      </c>
      <c r="C80" s="12">
        <v>131141.77</v>
      </c>
      <c r="D80" s="12">
        <v>120256.61</v>
      </c>
      <c r="E80" s="12">
        <v>18170.57</v>
      </c>
      <c r="F80" s="12" t="s">
        <v>20</v>
      </c>
      <c r="G80" s="12">
        <v>75682.92</v>
      </c>
      <c r="H80" s="12">
        <v>1409249.78</v>
      </c>
      <c r="I80" s="12" t="s">
        <v>20</v>
      </c>
      <c r="J80" s="12">
        <v>2106251.93</v>
      </c>
    </row>
    <row r="81" spans="1:10" ht="12.75">
      <c r="A81" s="9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9" t="s">
        <v>70</v>
      </c>
      <c r="B82" s="10">
        <v>6869.56</v>
      </c>
      <c r="C82" s="10" t="s">
        <v>20</v>
      </c>
      <c r="D82" s="10" t="s">
        <v>20</v>
      </c>
      <c r="E82" s="10">
        <v>2837.88</v>
      </c>
      <c r="F82" s="10" t="s">
        <v>20</v>
      </c>
      <c r="G82" s="10">
        <v>1430.2</v>
      </c>
      <c r="H82" s="10">
        <v>6440.71</v>
      </c>
      <c r="I82" s="10" t="s">
        <v>20</v>
      </c>
      <c r="J82" s="10">
        <v>17578.35</v>
      </c>
    </row>
    <row r="83" spans="1:10" ht="12.75">
      <c r="A83" s="9" t="s">
        <v>71</v>
      </c>
      <c r="B83" s="10">
        <v>4212.25</v>
      </c>
      <c r="C83" s="10">
        <v>3542.76</v>
      </c>
      <c r="D83" s="10">
        <v>38709.85</v>
      </c>
      <c r="E83" s="10">
        <v>7911.53</v>
      </c>
      <c r="F83" s="10" t="s">
        <v>20</v>
      </c>
      <c r="G83" s="10">
        <v>638.25</v>
      </c>
      <c r="H83" s="10">
        <v>32321.41</v>
      </c>
      <c r="I83" s="10" t="s">
        <v>20</v>
      </c>
      <c r="J83" s="10">
        <v>87336.05</v>
      </c>
    </row>
    <row r="84" spans="1:10" ht="12.75">
      <c r="A84" s="11" t="s">
        <v>72</v>
      </c>
      <c r="B84" s="12">
        <v>11081.81</v>
      </c>
      <c r="C84" s="12">
        <v>3542.76</v>
      </c>
      <c r="D84" s="12">
        <v>38709.85</v>
      </c>
      <c r="E84" s="12">
        <v>10749.41</v>
      </c>
      <c r="F84" s="12" t="s">
        <v>20</v>
      </c>
      <c r="G84" s="12">
        <v>2068.45</v>
      </c>
      <c r="H84" s="12">
        <v>38762.12</v>
      </c>
      <c r="I84" s="12" t="s">
        <v>20</v>
      </c>
      <c r="J84" s="12">
        <v>104914.4</v>
      </c>
    </row>
    <row r="85" spans="1:10" ht="12.75">
      <c r="A85" s="9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3.5" thickBot="1">
      <c r="A86" s="13" t="s">
        <v>73</v>
      </c>
      <c r="B86" s="42">
        <v>825694.19</v>
      </c>
      <c r="C86" s="42">
        <v>733852.09</v>
      </c>
      <c r="D86" s="42">
        <v>2526335.02</v>
      </c>
      <c r="E86" s="42">
        <v>404894.17</v>
      </c>
      <c r="F86" s="42">
        <v>39598.84</v>
      </c>
      <c r="G86" s="42">
        <v>298704.71</v>
      </c>
      <c r="H86" s="42">
        <v>9074654.139999999</v>
      </c>
      <c r="I86" s="42">
        <v>926.58</v>
      </c>
      <c r="J86" s="42">
        <v>13904659.739999998</v>
      </c>
    </row>
    <row r="87" spans="1:10" ht="12.75">
      <c r="A87" s="9" t="s">
        <v>155</v>
      </c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 t="s">
        <v>156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 t="s">
        <v>157</v>
      </c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 t="s">
        <v>158</v>
      </c>
      <c r="B90" s="9"/>
      <c r="C90" s="9"/>
      <c r="D90" s="9"/>
      <c r="E90" s="9"/>
      <c r="F90" s="9"/>
      <c r="G90" s="9"/>
      <c r="H90" s="9"/>
      <c r="I90" s="9"/>
      <c r="J90" s="9"/>
    </row>
  </sheetData>
  <mergeCells count="6">
    <mergeCell ref="E6:F6"/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</cp:lastModifiedBy>
  <cp:lastPrinted>2005-02-03T09:48:06Z</cp:lastPrinted>
  <dcterms:created xsi:type="dcterms:W3CDTF">2002-11-25T11:06:06Z</dcterms:created>
  <dcterms:modified xsi:type="dcterms:W3CDTF">2005-02-03T09:51:05Z</dcterms:modified>
  <cp:category/>
  <cp:version/>
  <cp:contentType/>
  <cp:contentStatus/>
</cp:coreProperties>
</file>