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" windowWidth="11580" windowHeight="6792" activeTab="1"/>
  </bookViews>
  <sheets>
    <sheet name="24.1" sheetId="1" r:id="rId1"/>
    <sheet name="24.2 (04)" sheetId="2" r:id="rId2"/>
    <sheet name="24.2 (05)" sheetId="3" r:id="rId3"/>
    <sheet name="24.3 (04)" sheetId="4" r:id="rId4"/>
    <sheet name="24.3 (05)" sheetId="5" r:id="rId5"/>
    <sheet name="24.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'[4]GANADE1'!$B$77</definedName>
    <definedName name="\A" localSheetId="1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>#REF!</definedName>
    <definedName name="\B" localSheetId="0">'[2]19.22'!#REF!</definedName>
    <definedName name="\B" localSheetId="1">'[3]p405'!#REF!</definedName>
    <definedName name="\B" localSheetId="2">'[3]p405'!#REF!</definedName>
    <definedName name="\B" localSheetId="3">'[3]p405'!#REF!</definedName>
    <definedName name="\B" localSheetId="4">'[3]p405'!#REF!</definedName>
    <definedName name="\B" localSheetId="5">'[3]p405'!#REF!</definedName>
    <definedName name="\B">'[3]p405'!#REF!</definedName>
    <definedName name="\C" localSheetId="0">'[4]GANADE1'!$B$79</definedName>
    <definedName name="\C" localSheetId="1">'[2]p395fao'!$B$77</definedName>
    <definedName name="\C" localSheetId="2">'[2]p395fao'!$B$77</definedName>
    <definedName name="\C" localSheetId="3">'[2]p395fao'!$B$77</definedName>
    <definedName name="\C" localSheetId="4">'[2]p395fao'!$B$77</definedName>
    <definedName name="\C" localSheetId="5">'[2]p395fao'!$B$77</definedName>
    <definedName name="\C">#REF!</definedName>
    <definedName name="\D" localSheetId="0">'[2]19.11-12'!$B$51</definedName>
    <definedName name="\D" localSheetId="1">'[2]p395fao'!$B$79</definedName>
    <definedName name="\D" localSheetId="2">'[2]p395fao'!$B$79</definedName>
    <definedName name="\D" localSheetId="3">'[2]p395fao'!$B$79</definedName>
    <definedName name="\D" localSheetId="4">'[2]p395fao'!$B$79</definedName>
    <definedName name="\D" localSheetId="5">'[2]p395fao'!$B$79</definedName>
    <definedName name="\D">'[2]p395fao'!$B$79</definedName>
    <definedName name="\G" localSheetId="0">'[4]GANADE1'!$B$75</definedName>
    <definedName name="\G" localSheetId="1">'[2]p395fao'!#REF!</definedName>
    <definedName name="\G" localSheetId="2">'[2]p395fao'!#REF!</definedName>
    <definedName name="\G" localSheetId="3">'[2]p395fao'!#REF!</definedName>
    <definedName name="\G" localSheetId="4">'[2]p395fao'!#REF!</definedName>
    <definedName name="\G" localSheetId="5">'[2]p395fao'!#REF!</definedName>
    <definedName name="\G">#REF!</definedName>
    <definedName name="\I" localSheetId="5">#REF!</definedName>
    <definedName name="\I">#REF!</definedName>
    <definedName name="\L" localSheetId="0">'[2]19.11-12'!$B$53</definedName>
    <definedName name="\L" localSheetId="1">'[2]p395fao'!$B$81</definedName>
    <definedName name="\L" localSheetId="2">'[2]p395fao'!$B$81</definedName>
    <definedName name="\L" localSheetId="3">'[2]p395fao'!$B$81</definedName>
    <definedName name="\L" localSheetId="4">'[2]p395fao'!$B$81</definedName>
    <definedName name="\L" localSheetId="5">'[2]p395fao'!$B$81</definedName>
    <definedName name="\L">'[2]p395fao'!$B$81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>#REF!</definedName>
    <definedName name="\T" localSheetId="1">'[2]19.18-19'!#REF!</definedName>
    <definedName name="\T" localSheetId="2">'[2]19.18-19'!#REF!</definedName>
    <definedName name="\T" localSheetId="3">'[2]19.18-19'!#REF!</definedName>
    <definedName name="\T" localSheetId="4">'[2]19.18-19'!#REF!</definedName>
    <definedName name="\T" localSheetId="5">'[2]19.18-19'!#REF!</definedName>
    <definedName name="\T">'[2]19.18-19'!#REF!</definedName>
    <definedName name="\x">'[9]Arlleg01'!$IR$8190</definedName>
    <definedName name="\z">'[9]Arlleg01'!$IR$8190</definedName>
    <definedName name="__123Graph_A" localSheetId="0" hidden="1">'[2]19.14-15'!$B$34:$B$37</definedName>
    <definedName name="__123Graph_A" localSheetId="1" hidden="1">'[2]p399fao'!#REF!</definedName>
    <definedName name="__123Graph_A" localSheetId="2" hidden="1">'[2]p399fao'!#REF!</definedName>
    <definedName name="__123Graph_A" localSheetId="3" hidden="1">'[2]p399fao'!#REF!</definedName>
    <definedName name="__123Graph_A" localSheetId="4" hidden="1">'[2]p399fao'!#REF!</definedName>
    <definedName name="__123Graph_A" localSheetId="5" hidden="1">'[2]p399fao'!#REF!</definedName>
    <definedName name="__123Graph_A" hidden="1">'[2]p399fao'!#REF!</definedName>
    <definedName name="__123Graph_ACurrent" localSheetId="0" hidden="1">'[2]19.14-15'!$B$34:$B$37</definedName>
    <definedName name="__123Graph_ACurrent" localSheetId="1" hidden="1">'[2]p399fao'!#REF!</definedName>
    <definedName name="__123Graph_ACurrent" localSheetId="2" hidden="1">'[2]p399fao'!#REF!</definedName>
    <definedName name="__123Graph_ACurrent" localSheetId="3" hidden="1">'[2]p399fao'!#REF!</definedName>
    <definedName name="__123Graph_ACurrent" localSheetId="4" hidden="1">'[2]p399fao'!#REF!</definedName>
    <definedName name="__123Graph_ACurrent" localSheetId="5" hidden="1">'[2]p399fao'!#REF!</definedName>
    <definedName name="__123Graph_ACurrent" hidden="1">'[2]p399fao'!#REF!</definedName>
    <definedName name="__123Graph_AGrßfico1" localSheetId="0" hidden="1">'[2]19.14-15'!$B$34:$B$37</definedName>
    <definedName name="__123Graph_AGrßfico1" localSheetId="1" hidden="1">'[2]p399fao'!#REF!</definedName>
    <definedName name="__123Graph_AGrßfico1" localSheetId="2" hidden="1">'[2]p399fao'!#REF!</definedName>
    <definedName name="__123Graph_AGrßfico1" localSheetId="3" hidden="1">'[2]p399fao'!#REF!</definedName>
    <definedName name="__123Graph_AGrßfico1" localSheetId="4" hidden="1">'[2]p399fao'!#REF!</definedName>
    <definedName name="__123Graph_AGrßfico1" localSheetId="5" hidden="1">'[2]p399fao'!#REF!</definedName>
    <definedName name="__123Graph_AGrßfico1" hidden="1">'[2]p399fao'!#REF!</definedName>
    <definedName name="__123Graph_B" localSheetId="0" hidden="1">'[2]19.14-15'!#REF!</definedName>
    <definedName name="__123Graph_B" localSheetId="1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hidden="1">'[1]p122'!#REF!</definedName>
    <definedName name="__123Graph_BCurrent" localSheetId="0" hidden="1">'[2]19.14-15'!#REF!</definedName>
    <definedName name="__123Graph_BCurrent" localSheetId="1" hidden="1">'[2]p399fao'!#REF!</definedName>
    <definedName name="__123Graph_BCurrent" localSheetId="2" hidden="1">'[2]p399fao'!#REF!</definedName>
    <definedName name="__123Graph_BCurrent" localSheetId="3" hidden="1">'[2]p399fao'!#REF!</definedName>
    <definedName name="__123Graph_BCurrent" localSheetId="4" hidden="1">'[2]p399fao'!#REF!</definedName>
    <definedName name="__123Graph_BCurrent" localSheetId="5" hidden="1">'[2]p399fao'!#REF!</definedName>
    <definedName name="__123Graph_BCurrent" hidden="1">'[2]p399fao'!#REF!</definedName>
    <definedName name="__123Graph_BGrßfico1" localSheetId="0" hidden="1">'[2]19.14-15'!#REF!</definedName>
    <definedName name="__123Graph_BGrßfico1" localSheetId="1" hidden="1">'[2]p399fao'!#REF!</definedName>
    <definedName name="__123Graph_BGrßfico1" localSheetId="2" hidden="1">'[2]p399fao'!#REF!</definedName>
    <definedName name="__123Graph_BGrßfico1" localSheetId="3" hidden="1">'[2]p399fao'!#REF!</definedName>
    <definedName name="__123Graph_BGrßfico1" localSheetId="4" hidden="1">'[2]p399fao'!#REF!</definedName>
    <definedName name="__123Graph_BGrßfico1" localSheetId="5" hidden="1">'[2]p399fao'!#REF!</definedName>
    <definedName name="__123Graph_BGrßfico1" hidden="1">'[2]p399fao'!#REF!</definedName>
    <definedName name="__123Graph_C" localSheetId="0" hidden="1">'[2]19.14-15'!$C$34:$C$37</definedName>
    <definedName name="__123Graph_C" localSheetId="1" hidden="1">'[2]p399fao'!#REF!</definedName>
    <definedName name="__123Graph_C" localSheetId="2" hidden="1">'[2]p399fao'!#REF!</definedName>
    <definedName name="__123Graph_C" localSheetId="3" hidden="1">'[2]p399fao'!#REF!</definedName>
    <definedName name="__123Graph_C" localSheetId="4" hidden="1">'[2]p399fao'!#REF!</definedName>
    <definedName name="__123Graph_C" localSheetId="5" hidden="1">'[2]p399fao'!#REF!</definedName>
    <definedName name="__123Graph_C" hidden="1">'[2]p399fao'!#REF!</definedName>
    <definedName name="__123Graph_CCurrent" localSheetId="0" hidden="1">'[2]19.14-15'!$C$34:$C$37</definedName>
    <definedName name="__123Graph_CCurrent" localSheetId="1" hidden="1">'[2]p399fao'!#REF!</definedName>
    <definedName name="__123Graph_CCurrent" localSheetId="2" hidden="1">'[2]p399fao'!#REF!</definedName>
    <definedName name="__123Graph_CCurrent" localSheetId="3" hidden="1">'[2]p399fao'!#REF!</definedName>
    <definedName name="__123Graph_CCurrent" localSheetId="4" hidden="1">'[2]p399fao'!#REF!</definedName>
    <definedName name="__123Graph_CCurrent" localSheetId="5" hidden="1">'[2]p399fao'!#REF!</definedName>
    <definedName name="__123Graph_CCurrent" hidden="1">'[2]p399fao'!#REF!</definedName>
    <definedName name="__123Graph_CGrßfico1" localSheetId="0" hidden="1">'[2]19.14-15'!$C$34:$C$37</definedName>
    <definedName name="__123Graph_CGrßfico1" localSheetId="1" hidden="1">'[2]p399fao'!#REF!</definedName>
    <definedName name="__123Graph_CGrßfico1" localSheetId="2" hidden="1">'[2]p399fao'!#REF!</definedName>
    <definedName name="__123Graph_CGrßfico1" localSheetId="3" hidden="1">'[2]p399fao'!#REF!</definedName>
    <definedName name="__123Graph_CGrßfico1" localSheetId="4" hidden="1">'[2]p399fao'!#REF!</definedName>
    <definedName name="__123Graph_CGrßfico1" localSheetId="5" hidden="1">'[2]p399fao'!#REF!</definedName>
    <definedName name="__123Graph_CGrßfico1" hidden="1">'[2]p399fao'!#REF!</definedName>
    <definedName name="__123Graph_D" localSheetId="0" hidden="1">'[2]19.14-15'!#REF!</definedName>
    <definedName name="__123Graph_D" localSheetId="1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hidden="1">'[1]p122'!#REF!</definedName>
    <definedName name="__123Graph_DCurrent" localSheetId="0" hidden="1">'[2]19.14-15'!#REF!</definedName>
    <definedName name="__123Graph_DCurrent" localSheetId="1" hidden="1">'[2]p399fao'!#REF!</definedName>
    <definedName name="__123Graph_DCurrent" localSheetId="2" hidden="1">'[2]p399fao'!#REF!</definedName>
    <definedName name="__123Graph_DCurrent" localSheetId="3" hidden="1">'[2]p399fao'!#REF!</definedName>
    <definedName name="__123Graph_DCurrent" localSheetId="4" hidden="1">'[2]p399fao'!#REF!</definedName>
    <definedName name="__123Graph_DCurrent" localSheetId="5" hidden="1">'[2]p399fao'!#REF!</definedName>
    <definedName name="__123Graph_DCurrent" hidden="1">'[2]p399fao'!#REF!</definedName>
    <definedName name="__123Graph_DGrßfico1" localSheetId="0" hidden="1">'[2]19.14-15'!#REF!</definedName>
    <definedName name="__123Graph_DGrßfico1" localSheetId="1" hidden="1">'[2]p399fao'!#REF!</definedName>
    <definedName name="__123Graph_DGrßfico1" localSheetId="2" hidden="1">'[2]p399fao'!#REF!</definedName>
    <definedName name="__123Graph_DGrßfico1" localSheetId="3" hidden="1">'[2]p399fao'!#REF!</definedName>
    <definedName name="__123Graph_DGrßfico1" localSheetId="4" hidden="1">'[2]p399fao'!#REF!</definedName>
    <definedName name="__123Graph_DGrßfico1" localSheetId="5" hidden="1">'[2]p399fao'!#REF!</definedName>
    <definedName name="__123Graph_DGrßfico1" hidden="1">'[2]p399fao'!#REF!</definedName>
    <definedName name="__123Graph_E" localSheetId="0" hidden="1">'[2]19.14-15'!$D$34:$D$37</definedName>
    <definedName name="__123Graph_E" localSheetId="1" hidden="1">'[2]p399fao'!#REF!</definedName>
    <definedName name="__123Graph_E" localSheetId="2" hidden="1">'[2]p399fao'!#REF!</definedName>
    <definedName name="__123Graph_E" localSheetId="3" hidden="1">'[2]p399fao'!#REF!</definedName>
    <definedName name="__123Graph_E" localSheetId="4" hidden="1">'[2]p399fao'!#REF!</definedName>
    <definedName name="__123Graph_E" localSheetId="5" hidden="1">'[2]p399fao'!#REF!</definedName>
    <definedName name="__123Graph_E" hidden="1">'[2]p399fao'!#REF!</definedName>
    <definedName name="__123Graph_ECurrent" localSheetId="0" hidden="1">'[2]19.14-15'!$D$34:$D$37</definedName>
    <definedName name="__123Graph_ECurrent" localSheetId="1" hidden="1">'[2]p399fao'!#REF!</definedName>
    <definedName name="__123Graph_ECurrent" localSheetId="2" hidden="1">'[2]p399fao'!#REF!</definedName>
    <definedName name="__123Graph_ECurrent" localSheetId="3" hidden="1">'[2]p399fao'!#REF!</definedName>
    <definedName name="__123Graph_ECurrent" localSheetId="4" hidden="1">'[2]p399fao'!#REF!</definedName>
    <definedName name="__123Graph_ECurrent" localSheetId="5" hidden="1">'[2]p399fao'!#REF!</definedName>
    <definedName name="__123Graph_ECurrent" hidden="1">'[2]p399fao'!#REF!</definedName>
    <definedName name="__123Graph_EGrßfico1" localSheetId="0" hidden="1">'[2]19.14-15'!$D$34:$D$37</definedName>
    <definedName name="__123Graph_EGrßfico1" localSheetId="1" hidden="1">'[2]p399fao'!#REF!</definedName>
    <definedName name="__123Graph_EGrßfico1" localSheetId="2" hidden="1">'[2]p399fao'!#REF!</definedName>
    <definedName name="__123Graph_EGrßfico1" localSheetId="3" hidden="1">'[2]p399fao'!#REF!</definedName>
    <definedName name="__123Graph_EGrßfico1" localSheetId="4" hidden="1">'[2]p399fao'!#REF!</definedName>
    <definedName name="__123Graph_EGrßfico1" localSheetId="5" hidden="1">'[2]p399fao'!#REF!</definedName>
    <definedName name="__123Graph_EGrßfico1" hidden="1">'[2]p399fao'!#REF!</definedName>
    <definedName name="__123Graph_F" localSheetId="0" hidden="1">'[2]19.14-15'!#REF!</definedName>
    <definedName name="__123Graph_F" localSheetId="1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hidden="1">'[1]p122'!#REF!</definedName>
    <definedName name="__123Graph_FCurrent" localSheetId="0" hidden="1">'[2]19.14-15'!#REF!</definedName>
    <definedName name="__123Graph_FCurrent" localSheetId="1" hidden="1">'[2]p399fao'!#REF!</definedName>
    <definedName name="__123Graph_FCurrent" localSheetId="2" hidden="1">'[2]p399fao'!#REF!</definedName>
    <definedName name="__123Graph_FCurrent" localSheetId="3" hidden="1">'[2]p399fao'!#REF!</definedName>
    <definedName name="__123Graph_FCurrent" localSheetId="4" hidden="1">'[2]p399fao'!#REF!</definedName>
    <definedName name="__123Graph_FCurrent" localSheetId="5" hidden="1">'[2]p399fao'!#REF!</definedName>
    <definedName name="__123Graph_FCurrent" hidden="1">'[2]p399fao'!#REF!</definedName>
    <definedName name="__123Graph_FGrßfico1" localSheetId="0" hidden="1">'[2]19.14-15'!#REF!</definedName>
    <definedName name="__123Graph_FGrßfico1" localSheetId="1" hidden="1">'[2]p399fao'!#REF!</definedName>
    <definedName name="__123Graph_FGrßfico1" localSheetId="2" hidden="1">'[2]p399fao'!#REF!</definedName>
    <definedName name="__123Graph_FGrßfico1" localSheetId="3" hidden="1">'[2]p399fao'!#REF!</definedName>
    <definedName name="__123Graph_FGrßfico1" localSheetId="4" hidden="1">'[2]p399fao'!#REF!</definedName>
    <definedName name="__123Graph_FGrßfico1" localSheetId="5" hidden="1">'[2]p399fao'!#REF!</definedName>
    <definedName name="__123Graph_FGrßfico1" hidden="1">'[2]p399fao'!#REF!</definedName>
    <definedName name="__123Graph_X" localSheetId="0" hidden="1">'[2]19.14-15'!#REF!</definedName>
    <definedName name="__123Graph_X" localSheetId="1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hidden="1">'[1]p122'!#REF!</definedName>
    <definedName name="__123Graph_XCurrent" localSheetId="0" hidden="1">'[2]19.14-15'!#REF!</definedName>
    <definedName name="__123Graph_XCurrent" localSheetId="1" hidden="1">'[2]p399fao'!#REF!</definedName>
    <definedName name="__123Graph_XCurrent" localSheetId="2" hidden="1">'[2]p399fao'!#REF!</definedName>
    <definedName name="__123Graph_XCurrent" localSheetId="3" hidden="1">'[2]p399fao'!#REF!</definedName>
    <definedName name="__123Graph_XCurrent" localSheetId="4" hidden="1">'[2]p399fao'!#REF!</definedName>
    <definedName name="__123Graph_XCurrent" localSheetId="5" hidden="1">'[2]p399fao'!#REF!</definedName>
    <definedName name="__123Graph_XCurrent" hidden="1">'[2]p399fao'!#REF!</definedName>
    <definedName name="__123Graph_XGrßfico1" localSheetId="0" hidden="1">'[2]19.14-15'!#REF!</definedName>
    <definedName name="__123Graph_XGrßfico1" localSheetId="1" hidden="1">'[2]p399fao'!#REF!</definedName>
    <definedName name="__123Graph_XGrßfico1" localSheetId="2" hidden="1">'[2]p399fao'!#REF!</definedName>
    <definedName name="__123Graph_XGrßfico1" localSheetId="3" hidden="1">'[2]p399fao'!#REF!</definedName>
    <definedName name="__123Graph_XGrßfico1" localSheetId="4" hidden="1">'[2]p399fao'!#REF!</definedName>
    <definedName name="__123Graph_XGrßfico1" localSheetId="5" hidden="1">'[2]p399fao'!#REF!</definedName>
    <definedName name="__123Graph_XGrßfico1" hidden="1">'[2]p399fao'!#REF!</definedName>
    <definedName name="A_impresión_IM" localSheetId="5">#REF!</definedName>
    <definedName name="A_impresión_IM">#REF!</definedName>
    <definedName name="alk" localSheetId="5">'[6]19.11-12'!$B$53</definedName>
    <definedName name="alk">'[6]19.11-12'!$B$53</definedName>
    <definedName name="_xlnm.Print_Area" localSheetId="0">'24.1'!$A$1:$F$47</definedName>
    <definedName name="_xlnm.Print_Area" localSheetId="1">'24.2 (04)'!$A$1:$D$85</definedName>
    <definedName name="_xlnm.Print_Area" localSheetId="2">'24.2 (05)'!$A$1:$D$87</definedName>
    <definedName name="_xlnm.Print_Area" localSheetId="3">'24.3 (04)'!$A$1:$G$85</definedName>
    <definedName name="_xlnm.Print_Area" localSheetId="4">'24.3 (05)'!$A$1:$G$85</definedName>
    <definedName name="_xlnm.Print_Area" localSheetId="5">'24.4'!$A$1:$E$51</definedName>
    <definedName name="balan.xls" hidden="1">'[8]7.24'!$D$6:$D$27</definedName>
    <definedName name="DatosExternos_1" localSheetId="1">'24.2 (04)'!$B$8:$D$85</definedName>
    <definedName name="DatosExternos_1" localSheetId="3">'24.3 (04)'!$B$8:$D$85</definedName>
    <definedName name="DatosExternos_2" localSheetId="1">'24.2 (04)'!#REF!</definedName>
    <definedName name="DatosExternos_2" localSheetId="3">'24.3 (04)'!$E$8:$G$85</definedName>
    <definedName name="DatosExternos_3" localSheetId="2">'24.2 (05)'!#REF!</definedName>
    <definedName name="DatosExternos_3" localSheetId="4">'24.3 (05)'!$E$8:$G$85</definedName>
    <definedName name="DatosExternos_4" localSheetId="2">'24.2 (05)'!$B$8:$D$85</definedName>
    <definedName name="DatosExternos_4" localSheetId="4">'24.3 (05)'!$B$8:$D$85</definedName>
    <definedName name="GUION" localSheetId="5">#REF!</definedName>
    <definedName name="GUION">#REF!</definedName>
    <definedName name="Imprimir_área_IM" localSheetId="0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>#REF!</definedName>
    <definedName name="kk" hidden="1">'[11]19.14-15'!#REF!</definedName>
    <definedName name="kkjkj">#REF!</definedName>
    <definedName name="p421" localSheetId="5">'[5]CARNE1'!$B$44</definedName>
    <definedName name="p421">'[5]CARNE1'!$B$44</definedName>
    <definedName name="p431" localSheetId="5" hidden="1">'[5]CARNE7'!$G$11:$G$93</definedName>
    <definedName name="p431" hidden="1">'[5]CARNE7'!$G$11:$G$93</definedName>
    <definedName name="p7" hidden="1">'[11]19.14-15'!#REF!</definedName>
    <definedName name="PEP" localSheetId="5">'[4]GANADE1'!$B$79</definedName>
    <definedName name="PEP">'[4]GANADE1'!$B$79</definedName>
    <definedName name="PEP1" localSheetId="5">'[2]19.11-12'!$B$51</definedName>
    <definedName name="PEP1">'[2]19.11-12'!$B$51</definedName>
    <definedName name="PEP2" localSheetId="5">'[4]GANADE1'!$B$75</definedName>
    <definedName name="PEP2">'[4]GANADE1'!$B$75</definedName>
    <definedName name="PEP3" localSheetId="5">'[2]19.11-12'!$B$53</definedName>
    <definedName name="PEP3">'[2]19.11-12'!$B$53</definedName>
    <definedName name="PEP4" localSheetId="5" hidden="1">'[2]19.14-15'!$B$34:$B$37</definedName>
    <definedName name="PEP4" hidden="1">'[2]19.14-15'!$B$34:$B$37</definedName>
    <definedName name="PP1" localSheetId="5">'[4]GANADE1'!$B$77</definedName>
    <definedName name="PP1">'[4]GANADE1'!$B$77</definedName>
    <definedName name="PP10" localSheetId="5" hidden="1">'[2]19.14-15'!$C$34:$C$37</definedName>
    <definedName name="PP10" hidden="1">'[2]19.14-15'!$C$34:$C$37</definedName>
    <definedName name="PP11" localSheetId="5" hidden="1">'[2]19.14-15'!$C$34:$C$37</definedName>
    <definedName name="PP11" hidden="1">'[2]19.14-15'!$C$34:$C$37</definedName>
    <definedName name="PP12" localSheetId="5" hidden="1">'[2]19.14-15'!$C$34:$C$37</definedName>
    <definedName name="PP12" hidden="1">'[2]19.14-15'!$C$34:$C$37</definedName>
    <definedName name="PP13" localSheetId="5" hidden="1">'[2]19.14-15'!#REF!</definedName>
    <definedName name="PP13" hidden="1">'[2]19.14-15'!#REF!</definedName>
    <definedName name="PP14" localSheetId="5" hidden="1">'[2]19.14-15'!#REF!</definedName>
    <definedName name="PP14" hidden="1">'[2]19.14-15'!#REF!</definedName>
    <definedName name="PP15" localSheetId="5" hidden="1">'[2]19.14-15'!#REF!</definedName>
    <definedName name="PP15" hidden="1">'[2]19.14-15'!#REF!</definedName>
    <definedName name="PP16" localSheetId="5" hidden="1">'[2]19.14-15'!$D$34:$D$37</definedName>
    <definedName name="PP16" hidden="1">'[2]19.14-15'!$D$34:$D$37</definedName>
    <definedName name="PP17" localSheetId="5" hidden="1">'[2]19.14-15'!$D$34:$D$37</definedName>
    <definedName name="PP17" hidden="1">'[2]19.14-15'!$D$34:$D$37</definedName>
    <definedName name="pp18" localSheetId="5" hidden="1">'[2]19.14-15'!$D$34:$D$37</definedName>
    <definedName name="pp18" hidden="1">'[2]19.14-15'!$D$34:$D$37</definedName>
    <definedName name="pp19" localSheetId="5" hidden="1">'[2]19.14-15'!#REF!</definedName>
    <definedName name="pp19" hidden="1">'[2]19.14-15'!#REF!</definedName>
    <definedName name="PP2" localSheetId="5">'[2]19.22'!#REF!</definedName>
    <definedName name="PP2">'[2]19.22'!#REF!</definedName>
    <definedName name="PP20" localSheetId="5" hidden="1">'[2]19.14-15'!#REF!</definedName>
    <definedName name="PP20" hidden="1">'[2]19.14-15'!#REF!</definedName>
    <definedName name="PP21" localSheetId="5" hidden="1">'[2]19.14-15'!#REF!</definedName>
    <definedName name="PP21" hidden="1">'[2]19.14-15'!#REF!</definedName>
    <definedName name="PP22" localSheetId="5" hidden="1">'[2]19.14-15'!#REF!</definedName>
    <definedName name="PP22" hidden="1">'[2]19.14-15'!#REF!</definedName>
    <definedName name="pp23" localSheetId="5" hidden="1">'[2]19.14-15'!#REF!</definedName>
    <definedName name="pp23" hidden="1">'[2]19.14-15'!#REF!</definedName>
    <definedName name="pp24" localSheetId="5" hidden="1">'[2]19.14-15'!#REF!</definedName>
    <definedName name="pp24" hidden="1">'[2]19.14-15'!#REF!</definedName>
    <definedName name="pp25" localSheetId="5" hidden="1">'[2]19.14-15'!#REF!</definedName>
    <definedName name="pp25" hidden="1">'[2]19.14-15'!#REF!</definedName>
    <definedName name="pp26" localSheetId="5" hidden="1">'[2]19.14-15'!#REF!</definedName>
    <definedName name="pp26" hidden="1">'[2]19.14-15'!#REF!</definedName>
    <definedName name="pp27" localSheetId="5" hidden="1">'[2]19.14-15'!#REF!</definedName>
    <definedName name="pp27" hidden="1">'[2]19.14-15'!#REF!</definedName>
    <definedName name="PP3" localSheetId="5">'[4]GANADE1'!$B$79</definedName>
    <definedName name="PP3">'[4]GANADE1'!$B$79</definedName>
    <definedName name="PP4" localSheetId="5">'[2]19.11-12'!$B$51</definedName>
    <definedName name="PP4">'[2]19.11-12'!$B$51</definedName>
    <definedName name="PP5" localSheetId="5" hidden="1">'[2]19.14-15'!$B$34:$B$37</definedName>
    <definedName name="PP5" hidden="1">'[2]19.14-15'!$B$34:$B$37</definedName>
    <definedName name="PP6" localSheetId="5" hidden="1">'[2]19.14-15'!$B$34:$B$37</definedName>
    <definedName name="PP6" hidden="1">'[2]19.14-15'!$B$34:$B$37</definedName>
    <definedName name="PP7" localSheetId="5" hidden="1">'[2]19.14-15'!#REF!</definedName>
    <definedName name="PP7" hidden="1">'[2]19.14-15'!#REF!</definedName>
    <definedName name="PP8" localSheetId="5" hidden="1">'[2]19.14-15'!#REF!</definedName>
    <definedName name="PP8" hidden="1">'[2]19.14-15'!#REF!</definedName>
    <definedName name="PP9" localSheetId="5" hidden="1">'[2]19.14-15'!#REF!</definedName>
    <definedName name="PP9" hidden="1">'[2]19.14-15'!#REF!</definedName>
    <definedName name="RUTINA" localSheetId="5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<sst xmlns="http://schemas.openxmlformats.org/spreadsheetml/2006/main" count="497" uniqueCount="120">
  <si>
    <t>MIEL Y CERA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</si>
  <si>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</si>
  <si>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</si>
  <si>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</si>
  <si>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</si>
  <si>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</si>
  <si>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</si>
  <si>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</si>
  <si>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</si>
  <si>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</si>
  <si>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</si>
  <si>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</si>
  <si>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</si>
  <si>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</si>
  <si>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</si>
  <si>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</si>
  <si>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</si>
  <si>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</si>
  <si>
    <t>Exportaciones</t>
  </si>
  <si>
    <t>MUNDO</t>
  </si>
  <si>
    <t xml:space="preserve"> Unión Europea</t>
  </si>
  <si>
    <t>–</t>
  </si>
  <si>
    <t/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</si>
  <si>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</si>
  <si>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</si>
  <si>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</si>
  <si>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</si>
  <si>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</si>
  <si>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</si>
  <si>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</si>
  <si>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</si>
  <si>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Provincias y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</si>
  <si>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</si>
  <si>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</si>
  <si>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</si>
  <si>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</si>
  <si>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</si>
  <si>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</si>
  <si>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</si>
  <si>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</si>
  <si>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</si>
  <si>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</si>
  <si>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</si>
  <si>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</si>
  <si>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</si>
  <si>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</si>
  <si>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</si>
  <si>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</si>
  <si>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</si>
  <si>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</si>
  <si>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</si>
  <si>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</si>
  <si>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</si>
  <si>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</si>
  <si>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</si>
  <si>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</si>
  <si>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</si>
  <si>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</si>
  <si>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</si>
  <si>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</si>
  <si>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</si>
  <si>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</si>
  <si>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</si>
  <si>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</si>
  <si>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</si>
  <si>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</si>
  <si>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</si>
  <si>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</si>
  <si>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</si>
  <si>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</si>
  <si>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</si>
  <si>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</si>
  <si>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</si>
  <si>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</si>
  <si>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</si>
  <si>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</si>
  <si>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</si>
  <si>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PAISES DE EUROPA</t>
  </si>
  <si>
    <t>OTROS PAISES DEL MUNDO</t>
  </si>
  <si>
    <t>Mundo y países</t>
  </si>
  <si>
    <t>Fuente: Estadísticas de Comercio Exterior de España. Agencia Estatal de Administración Tributaria.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</si>
  <si>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</si>
  <si>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</si>
  <si>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</si>
  <si>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</si>
  <si>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</si>
  <si>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</si>
  <si>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</si>
  <si>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</si>
  <si>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</si>
  <si>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</si>
  <si>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</si>
  <si>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</si>
  <si>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</si>
  <si>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</si>
  <si>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</si>
  <si>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</si>
  <si>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</si>
  <si>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</si>
  <si>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</si>
  <si>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</si>
  <si>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</si>
  <si>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</si>
  <si>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</si>
  <si>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</si>
  <si>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</si>
  <si>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</si>
  <si>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</si>
  <si>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</si>
  <si>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</si>
  <si>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24.1.  MIEL Y CERA: Serie histórica de colmenas, producción, precio, valor y comercio exterior</t>
  </si>
  <si>
    <t>24.2  MIEL Y CERA: Análisis provincial del número de colmenas, 2004</t>
  </si>
  <si>
    <t>Colmenas movilistas</t>
  </si>
  <si>
    <t>Colmenas fijistas</t>
  </si>
  <si>
    <t>Entrefina</t>
  </si>
  <si>
    <t>Basta</t>
  </si>
  <si>
    <t>24.3.  MIEL Y CERA: Análisis provincial de producción, 2004 (Kilogramos)</t>
  </si>
  <si>
    <t>24.2  MIEL Y CERA: Análisis provincial del número de colmenas, 2005</t>
  </si>
  <si>
    <t>24.3.  MIEL Y CERA: Análisis provincial de producción, 2005 (Kilogramos)</t>
  </si>
  <si>
    <t xml:space="preserve"> 24.4.  MIEL NATURAL: Comercio exterior de España (Toneladas)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</si>
</sst>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#,##0_);\(#,##0\)"/>
    <numFmt numFmtId="204" formatCode="#,##0__;"/>
    <numFmt numFmtId="205" formatCode="#,##0_____;"/>
    <numFmt numFmtId="206" formatCode="#,##0__;\–#,##0__;0__;@__"/>
    <numFmt numFmtId="207" formatCode="#,##0__;;;@__"/>
    <numFmt numFmtId="208" formatCode="#,##0__;#,##0__;;@__"/>
    <numFmt numFmtId="209" formatCode="#,##0__;\-#,##0__;;@__"/>
    <numFmt numFmtId="210" formatCode="#,##0__;\–#,##0__;;@__"/>
    <numFmt numFmtId="211" formatCode="#,##0.00__;\–#,##0.00__;0__;@__"/>
    <numFmt numFmtId="212" formatCode="#,##0.000__;\–#,##0.000__;0.0__;@__"/>
    <numFmt numFmtId="213" formatCode="#,##0__;\–#,##0.0__;;@__"/>
    <numFmt numFmtId="214" formatCode="#,##0__;\–#,##0.00__;;@__"/>
    <numFmt numFmtId="215" formatCode="#,##0__;\–#,##0.000__;;@__"/>
    <numFmt numFmtId="216" formatCode="#,##0__;\–#,##0.0000__;;@__"/>
    <numFmt numFmtId="217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6" fontId="0" fillId="2" borderId="7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176" fontId="5" fillId="2" borderId="0" xfId="0" applyNumberFormat="1" applyFont="1" applyFill="1" applyBorder="1" applyAlignment="1">
      <alignment horizontal="right"/>
    </xf>
    <xf numFmtId="177" fontId="0" fillId="2" borderId="4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77" fontId="0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0" borderId="5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2" borderId="17" xfId="0" applyFont="1" applyFill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right"/>
      <protection/>
    </xf>
    <xf numFmtId="3" fontId="5" fillId="0" borderId="4" xfId="0" applyNumberFormat="1" applyFont="1" applyFill="1" applyBorder="1" applyAlignment="1" applyProtection="1">
      <alignment horizontal="right"/>
      <protection/>
    </xf>
    <xf numFmtId="3" fontId="5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4" xfId="0" applyNumberFormat="1" applyFont="1" applyFill="1" applyBorder="1" applyAlignment="1" applyProtection="1">
      <alignment horizontal="right"/>
      <protection locked="0"/>
    </xf>
    <xf numFmtId="1" fontId="0" fillId="0" borderId="5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>
      <alignment horizontal="center"/>
    </xf>
    <xf numFmtId="17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206" fontId="0" fillId="2" borderId="0" xfId="0" applyNumberFormat="1" applyFont="1" applyFill="1" applyBorder="1" applyAlignment="1">
      <alignment horizontal="right"/>
    </xf>
    <xf numFmtId="206" fontId="0" fillId="2" borderId="11" xfId="0" applyNumberFormat="1" applyFont="1" applyFill="1" applyBorder="1" applyAlignment="1" applyProtection="1">
      <alignment horizontal="right"/>
      <protection/>
    </xf>
    <xf numFmtId="206" fontId="0" fillId="2" borderId="10" xfId="0" applyNumberFormat="1" applyFont="1" applyFill="1" applyBorder="1" applyAlignment="1" applyProtection="1">
      <alignment horizontal="right"/>
      <protection/>
    </xf>
    <xf numFmtId="206" fontId="0" fillId="2" borderId="13" xfId="0" applyNumberFormat="1" applyFont="1" applyFill="1" applyBorder="1" applyAlignment="1" applyProtection="1">
      <alignment horizontal="right"/>
      <protection/>
    </xf>
    <xf numFmtId="206" fontId="0" fillId="2" borderId="12" xfId="0" applyNumberFormat="1" applyFont="1" applyFill="1" applyBorder="1" applyAlignment="1">
      <alignment horizontal="right"/>
    </xf>
    <xf numFmtId="206" fontId="0" fillId="2" borderId="1" xfId="0" applyNumberFormat="1" applyFont="1" applyFill="1" applyBorder="1" applyAlignment="1" applyProtection="1" quotePrefix="1">
      <alignment horizontal="right"/>
      <protection/>
    </xf>
    <xf numFmtId="206" fontId="0" fillId="2" borderId="1" xfId="0" applyNumberFormat="1" applyFont="1" applyFill="1" applyBorder="1" applyAlignment="1" applyProtection="1">
      <alignment horizontal="right"/>
      <protection/>
    </xf>
    <xf numFmtId="206" fontId="0" fillId="2" borderId="5" xfId="0" applyNumberFormat="1" applyFont="1" applyFill="1" applyBorder="1" applyAlignment="1" applyProtection="1" quotePrefix="1">
      <alignment horizontal="right"/>
      <protection/>
    </xf>
    <xf numFmtId="206" fontId="0" fillId="2" borderId="0" xfId="0" applyNumberFormat="1" applyFont="1" applyFill="1" applyBorder="1" applyAlignment="1" applyProtection="1" quotePrefix="1">
      <alignment horizontal="right"/>
      <protection/>
    </xf>
    <xf numFmtId="206" fontId="0" fillId="2" borderId="4" xfId="0" applyNumberFormat="1" applyFont="1" applyFill="1" applyBorder="1" applyAlignment="1">
      <alignment horizontal="right"/>
    </xf>
    <xf numFmtId="206" fontId="0" fillId="2" borderId="5" xfId="0" applyNumberFormat="1" applyFont="1" applyFill="1" applyBorder="1" applyAlignment="1" applyProtection="1">
      <alignment horizontal="right"/>
      <protection/>
    </xf>
    <xf numFmtId="206" fontId="0" fillId="2" borderId="0" xfId="0" applyNumberFormat="1" applyFont="1" applyFill="1" applyBorder="1" applyAlignment="1" applyProtection="1">
      <alignment horizontal="right"/>
      <protection/>
    </xf>
    <xf numFmtId="206" fontId="5" fillId="2" borderId="1" xfId="0" applyNumberFormat="1" applyFont="1" applyFill="1" applyBorder="1" applyAlignment="1" applyProtection="1">
      <alignment horizontal="right"/>
      <protection/>
    </xf>
    <xf numFmtId="206" fontId="5" fillId="2" borderId="5" xfId="0" applyNumberFormat="1" applyFont="1" applyFill="1" applyBorder="1" applyAlignment="1" applyProtection="1">
      <alignment horizontal="right"/>
      <protection/>
    </xf>
    <xf numFmtId="206" fontId="5" fillId="2" borderId="0" xfId="0" applyNumberFormat="1" applyFont="1" applyFill="1" applyBorder="1" applyAlignment="1" applyProtection="1">
      <alignment horizontal="right"/>
      <protection/>
    </xf>
    <xf numFmtId="206" fontId="5" fillId="2" borderId="4" xfId="0" applyNumberFormat="1" applyFont="1" applyFill="1" applyBorder="1" applyAlignment="1">
      <alignment horizontal="right"/>
    </xf>
    <xf numFmtId="206" fontId="5" fillId="2" borderId="1" xfId="0" applyNumberFormat="1" applyFont="1" applyFill="1" applyBorder="1" applyAlignment="1" applyProtection="1" quotePrefix="1">
      <alignment horizontal="right"/>
      <protection/>
    </xf>
    <xf numFmtId="206" fontId="5" fillId="2" borderId="5" xfId="0" applyNumberFormat="1" applyFont="1" applyFill="1" applyBorder="1" applyAlignment="1" applyProtection="1" quotePrefix="1">
      <alignment horizontal="right"/>
      <protection/>
    </xf>
    <xf numFmtId="206" fontId="5" fillId="2" borderId="0" xfId="0" applyNumberFormat="1" applyFont="1" applyFill="1" applyBorder="1" applyAlignment="1" applyProtection="1" quotePrefix="1">
      <alignment horizontal="right"/>
      <protection/>
    </xf>
    <xf numFmtId="206" fontId="5" fillId="2" borderId="4" xfId="0" applyNumberFormat="1" applyFont="1" applyFill="1" applyBorder="1" applyAlignment="1" quotePrefix="1">
      <alignment horizontal="right"/>
    </xf>
    <xf numFmtId="206" fontId="5" fillId="2" borderId="7" xfId="0" applyNumberFormat="1" applyFont="1" applyFill="1" applyBorder="1" applyAlignment="1">
      <alignment horizontal="right"/>
    </xf>
    <xf numFmtId="206" fontId="5" fillId="2" borderId="6" xfId="0" applyNumberFormat="1" applyFont="1" applyFill="1" applyBorder="1" applyAlignment="1">
      <alignment horizontal="right"/>
    </xf>
    <xf numFmtId="206" fontId="5" fillId="2" borderId="14" xfId="0" applyNumberFormat="1" applyFont="1" applyFill="1" applyBorder="1" applyAlignment="1">
      <alignment horizontal="right"/>
    </xf>
    <xf numFmtId="206" fontId="5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0" borderId="15" xfId="0" applyFont="1" applyBorder="1" applyAlignment="1">
      <alignment horizontal="center"/>
    </xf>
    <xf numFmtId="206" fontId="0" fillId="0" borderId="5" xfId="0" applyNumberFormat="1" applyFont="1" applyFill="1" applyBorder="1" applyAlignment="1" applyProtection="1" quotePrefix="1">
      <alignment horizontal="right"/>
      <protection/>
    </xf>
    <xf numFmtId="0" fontId="0" fillId="2" borderId="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206" fontId="0" fillId="2" borderId="12" xfId="0" applyNumberFormat="1" applyFont="1" applyFill="1" applyBorder="1" applyAlignment="1" applyProtection="1">
      <alignment horizontal="right"/>
      <protection/>
    </xf>
    <xf numFmtId="206" fontId="0" fillId="2" borderId="4" xfId="0" applyNumberFormat="1" applyFont="1" applyFill="1" applyBorder="1" applyAlignment="1" applyProtection="1">
      <alignment horizontal="right"/>
      <protection/>
    </xf>
    <xf numFmtId="206" fontId="5" fillId="2" borderId="4" xfId="0" applyNumberFormat="1" applyFont="1" applyFill="1" applyBorder="1" applyAlignment="1" applyProtection="1">
      <alignment horizontal="right"/>
      <protection/>
    </xf>
    <xf numFmtId="206" fontId="0" fillId="2" borderId="4" xfId="0" applyNumberFormat="1" applyFont="1" applyFill="1" applyBorder="1" applyAlignment="1" applyProtection="1" quotePrefix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G46"/>
  <sheetViews>
    <sheetView showGridLines="0" zoomScale="75" zoomScaleNormal="75" workbookViewId="0" topLeftCell="A1">
      <selection activeCell="H30" sqref="H30"/>
    </sheetView>
  </sheetViews>
  <sheetFormatPr defaultColWidth="11.421875" defaultRowHeight="12.75"/>
  <cols>
    <col min="1" max="1" width="22.7109375" style="4" customWidth="1"/>
    <col min="2" max="6" width="15.8515625" style="4" customWidth="1"/>
    <col min="7" max="7" width="14.7109375" style="4" customWidth="1"/>
    <col min="8" max="8" width="11.421875" style="4" customWidth="1"/>
    <col min="9" max="9" width="12.7109375" style="4" customWidth="1"/>
    <col min="10" max="15" width="13.00390625" style="4" customWidth="1"/>
    <col min="16" max="16384" width="11.421875" style="4" customWidth="1"/>
  </cols>
  <sheetData>
    <row r="1" spans="1:7" s="2" customFormat="1" ht="17.25">
      <c r="A1" s="111" t="s">
        <v>0</v>
      </c>
      <c r="B1" s="111"/>
      <c r="C1" s="111"/>
      <c r="D1" s="111"/>
      <c r="E1" s="111"/>
      <c r="F1" s="111"/>
      <c r="G1" s="1"/>
    </row>
    <row r="3" spans="1:7" ht="13.5">
      <c r="A3" s="110" t="s">
        <v>110</v>
      </c>
      <c r="B3" s="110"/>
      <c r="C3" s="110"/>
      <c r="D3" s="110"/>
      <c r="E3" s="110"/>
      <c r="F3" s="110"/>
      <c r="G3" s="3"/>
    </row>
    <row r="4" spans="1:7" ht="14.25" thickBot="1">
      <c r="A4" s="24"/>
      <c r="B4" s="24"/>
      <c r="C4" s="24"/>
      <c r="D4" s="24"/>
      <c r="E4" s="24"/>
      <c r="F4" s="24"/>
      <c r="G4" s="24"/>
    </row>
    <row r="5" spans="1:7" ht="12.75">
      <c r="A5" s="40"/>
      <c r="B5" s="107" t="s">
        <v>1</v>
      </c>
      <c r="C5" s="108"/>
      <c r="D5" s="112"/>
      <c r="E5" s="107" t="s">
        <v>2</v>
      </c>
      <c r="F5" s="108"/>
      <c r="G5" s="7"/>
    </row>
    <row r="6" spans="1:6" ht="12.75">
      <c r="A6" s="8" t="s">
        <v>3</v>
      </c>
      <c r="B6" s="105" t="s">
        <v>4</v>
      </c>
      <c r="C6" s="109"/>
      <c r="D6" s="106"/>
      <c r="E6" s="105" t="s">
        <v>5</v>
      </c>
      <c r="F6" s="109"/>
    </row>
    <row r="7" spans="1:6" ht="13.5" thickBot="1">
      <c r="A7" s="52"/>
      <c r="B7" s="41" t="s">
        <v>6</v>
      </c>
      <c r="C7" s="53" t="s">
        <v>7</v>
      </c>
      <c r="D7" s="53" t="s">
        <v>8</v>
      </c>
      <c r="E7" s="41" t="s">
        <v>9</v>
      </c>
      <c r="F7" s="53" t="s">
        <v>10</v>
      </c>
    </row>
    <row r="8" spans="1:6" ht="12.75">
      <c r="A8" s="10">
        <v>1990</v>
      </c>
      <c r="B8" s="11">
        <v>1350</v>
      </c>
      <c r="C8" s="11">
        <v>210</v>
      </c>
      <c r="D8" s="11">
        <v>1560</v>
      </c>
      <c r="E8" s="11">
        <v>23458</v>
      </c>
      <c r="F8" s="11">
        <v>1073</v>
      </c>
    </row>
    <row r="9" spans="1:6" ht="12.75">
      <c r="A9" s="10">
        <v>1991</v>
      </c>
      <c r="B9" s="11">
        <v>1421</v>
      </c>
      <c r="C9" s="11">
        <v>190</v>
      </c>
      <c r="D9" s="11">
        <v>1611</v>
      </c>
      <c r="E9" s="11">
        <v>25302</v>
      </c>
      <c r="F9" s="11">
        <v>1242</v>
      </c>
    </row>
    <row r="10" spans="1:6" ht="12.75">
      <c r="A10" s="10">
        <v>1992</v>
      </c>
      <c r="B10" s="11">
        <v>1444</v>
      </c>
      <c r="C10" s="11">
        <v>177</v>
      </c>
      <c r="D10" s="11">
        <v>1621</v>
      </c>
      <c r="E10" s="11">
        <v>23958</v>
      </c>
      <c r="F10" s="11">
        <v>1243</v>
      </c>
    </row>
    <row r="11" spans="1:6" ht="12.75">
      <c r="A11" s="10">
        <v>1993</v>
      </c>
      <c r="B11" s="11">
        <v>1554</v>
      </c>
      <c r="C11" s="11">
        <v>151</v>
      </c>
      <c r="D11" s="11">
        <v>1705</v>
      </c>
      <c r="E11" s="11">
        <v>28393</v>
      </c>
      <c r="F11" s="11">
        <v>1347</v>
      </c>
    </row>
    <row r="12" spans="1:6" ht="12.75">
      <c r="A12" s="10">
        <v>1994</v>
      </c>
      <c r="B12" s="11">
        <v>1539</v>
      </c>
      <c r="C12" s="11">
        <v>145</v>
      </c>
      <c r="D12" s="11">
        <v>1684</v>
      </c>
      <c r="E12" s="11">
        <v>22036</v>
      </c>
      <c r="F12" s="11">
        <v>1280</v>
      </c>
    </row>
    <row r="13" spans="1:6" ht="12.75">
      <c r="A13" s="12">
        <v>1995</v>
      </c>
      <c r="B13" s="13">
        <v>1516</v>
      </c>
      <c r="C13" s="13">
        <v>135</v>
      </c>
      <c r="D13" s="13">
        <v>1651</v>
      </c>
      <c r="E13" s="13">
        <v>19274</v>
      </c>
      <c r="F13" s="11">
        <v>695</v>
      </c>
    </row>
    <row r="14" spans="1:6" ht="12.75">
      <c r="A14" s="12">
        <v>1996</v>
      </c>
      <c r="B14" s="13">
        <v>1707</v>
      </c>
      <c r="C14" s="13">
        <v>147</v>
      </c>
      <c r="D14" s="13">
        <v>1854</v>
      </c>
      <c r="E14" s="13">
        <v>27312</v>
      </c>
      <c r="F14" s="11">
        <v>1747</v>
      </c>
    </row>
    <row r="15" spans="1:6" ht="12.75">
      <c r="A15" s="12">
        <v>1997</v>
      </c>
      <c r="B15" s="13">
        <v>1709</v>
      </c>
      <c r="C15" s="13">
        <v>143</v>
      </c>
      <c r="D15" s="13">
        <v>1852</v>
      </c>
      <c r="E15" s="13">
        <v>31545</v>
      </c>
      <c r="F15" s="11">
        <v>1784</v>
      </c>
    </row>
    <row r="16" spans="1:6" ht="12.75">
      <c r="A16" s="12">
        <v>1998</v>
      </c>
      <c r="B16" s="13">
        <v>1755</v>
      </c>
      <c r="C16" s="13">
        <v>134</v>
      </c>
      <c r="D16" s="13">
        <v>1890</v>
      </c>
      <c r="E16" s="13">
        <v>32712</v>
      </c>
      <c r="F16" s="11">
        <v>1841</v>
      </c>
    </row>
    <row r="17" spans="1:6" ht="12.75">
      <c r="A17" s="12">
        <v>1999</v>
      </c>
      <c r="B17" s="13">
        <v>1947</v>
      </c>
      <c r="C17" s="13">
        <v>137</v>
      </c>
      <c r="D17" s="13">
        <v>2085</v>
      </c>
      <c r="E17" s="13">
        <v>30456</v>
      </c>
      <c r="F17" s="11">
        <v>2186</v>
      </c>
    </row>
    <row r="18" spans="1:6" ht="12.75">
      <c r="A18" s="12">
        <v>2000</v>
      </c>
      <c r="B18" s="13">
        <v>1939.041</v>
      </c>
      <c r="C18" s="13">
        <v>186.052</v>
      </c>
      <c r="D18" s="13">
        <v>2125.093</v>
      </c>
      <c r="E18" s="13">
        <v>28859.764</v>
      </c>
      <c r="F18" s="11">
        <v>2046.678</v>
      </c>
    </row>
    <row r="19" spans="1:6" ht="12.75">
      <c r="A19" s="12">
        <v>2001</v>
      </c>
      <c r="B19" s="13">
        <v>2129</v>
      </c>
      <c r="C19" s="13">
        <v>182</v>
      </c>
      <c r="D19" s="13">
        <v>2311.035</v>
      </c>
      <c r="E19" s="13">
        <v>31938.10964</v>
      </c>
      <c r="F19" s="11">
        <v>2457.17186</v>
      </c>
    </row>
    <row r="20" spans="1:6" ht="12.75">
      <c r="A20" s="12">
        <v>2002</v>
      </c>
      <c r="B20" s="13">
        <v>2146.21771</v>
      </c>
      <c r="C20" s="13">
        <v>131.16347</v>
      </c>
      <c r="D20" s="13">
        <v>2277.38118</v>
      </c>
      <c r="E20" s="13">
        <v>35722.24038</v>
      </c>
      <c r="F20" s="11">
        <v>2836.61561</v>
      </c>
    </row>
    <row r="21" spans="1:6" ht="12.75">
      <c r="A21" s="12">
        <v>2003</v>
      </c>
      <c r="B21" s="13">
        <v>2189.6116</v>
      </c>
      <c r="C21" s="13">
        <v>126.37039999999999</v>
      </c>
      <c r="D21" s="13">
        <v>2315.982</v>
      </c>
      <c r="E21" s="13">
        <v>35278.604</v>
      </c>
      <c r="F21" s="11">
        <v>1890.282</v>
      </c>
    </row>
    <row r="22" spans="1:6" ht="12.75">
      <c r="A22" s="12">
        <v>2004</v>
      </c>
      <c r="B22" s="13">
        <f>2246666.65/1000</f>
        <v>2246.66665</v>
      </c>
      <c r="C22" s="13">
        <f>150019.35/1000</f>
        <v>150.01935</v>
      </c>
      <c r="D22" s="13">
        <f>2396686/1000</f>
        <v>2396.686</v>
      </c>
      <c r="E22" s="13">
        <f>34211281.31/1000</f>
        <v>34211.281310000006</v>
      </c>
      <c r="F22" s="11">
        <f>2012911.63/1000</f>
        <v>2012.9116299999998</v>
      </c>
    </row>
    <row r="23" spans="1:6" ht="13.5" thickBot="1">
      <c r="A23" s="14">
        <v>2005</v>
      </c>
      <c r="B23" s="15">
        <f>2177728.04/1000</f>
        <v>2177.72804</v>
      </c>
      <c r="C23" s="15">
        <f>160613.51/1000</f>
        <v>160.61351000000002</v>
      </c>
      <c r="D23" s="15">
        <f>2338341.54/1000</f>
        <v>2338.34154</v>
      </c>
      <c r="E23" s="15">
        <f>27229804.03/1000</f>
        <v>27229.804030000003</v>
      </c>
      <c r="F23" s="16">
        <f>1449870.29/1000</f>
        <v>1449.87029</v>
      </c>
    </row>
    <row r="25" ht="12.75">
      <c r="E25" s="17"/>
    </row>
    <row r="28" spans="1:6" ht="12.75">
      <c r="A28" s="5"/>
      <c r="B28" s="103" t="s">
        <v>11</v>
      </c>
      <c r="C28" s="104"/>
      <c r="D28" s="103" t="s">
        <v>12</v>
      </c>
      <c r="E28" s="104"/>
      <c r="F28" s="6" t="s">
        <v>13</v>
      </c>
    </row>
    <row r="29" spans="1:6" ht="12.75">
      <c r="A29" s="8" t="s">
        <v>3</v>
      </c>
      <c r="B29" s="105" t="s">
        <v>14</v>
      </c>
      <c r="C29" s="106"/>
      <c r="D29" s="105" t="s">
        <v>15</v>
      </c>
      <c r="E29" s="106"/>
      <c r="F29" s="60" t="s">
        <v>16</v>
      </c>
    </row>
    <row r="30" spans="1:6" ht="13.5" thickBot="1">
      <c r="A30" s="52"/>
      <c r="B30" s="41" t="s">
        <v>9</v>
      </c>
      <c r="C30" s="54" t="s">
        <v>10</v>
      </c>
      <c r="D30" s="41" t="s">
        <v>9</v>
      </c>
      <c r="E30" s="53" t="s">
        <v>10</v>
      </c>
      <c r="F30" s="41" t="s">
        <v>17</v>
      </c>
    </row>
    <row r="31" spans="1:6" ht="12.75">
      <c r="A31" s="10">
        <v>1990</v>
      </c>
      <c r="B31" s="18">
        <v>125.31102376401861</v>
      </c>
      <c r="C31" s="18">
        <v>198.93500655103196</v>
      </c>
      <c r="D31" s="11">
        <v>29395.459954563485</v>
      </c>
      <c r="E31" s="11">
        <v>2134.5726202925725</v>
      </c>
      <c r="F31" s="11">
        <v>1224</v>
      </c>
    </row>
    <row r="32" spans="1:6" ht="12.75">
      <c r="A32" s="10">
        <v>1991</v>
      </c>
      <c r="B32" s="18">
        <v>119.78171240368782</v>
      </c>
      <c r="C32" s="18">
        <v>192.20367098193358</v>
      </c>
      <c r="D32" s="11">
        <v>30307.16887238109</v>
      </c>
      <c r="E32" s="11">
        <v>2387.1695935956154</v>
      </c>
      <c r="F32" s="11">
        <v>2457</v>
      </c>
    </row>
    <row r="33" spans="1:6" ht="12.75">
      <c r="A33" s="10">
        <v>1992</v>
      </c>
      <c r="B33" s="18">
        <v>139.49490942747587</v>
      </c>
      <c r="C33" s="18">
        <v>195.74964239779788</v>
      </c>
      <c r="D33" s="11">
        <v>33420.19040063467</v>
      </c>
      <c r="E33" s="11">
        <v>2433.1680550046276</v>
      </c>
      <c r="F33" s="11">
        <v>11583</v>
      </c>
    </row>
    <row r="34" spans="1:6" ht="12.75">
      <c r="A34" s="10">
        <v>1993</v>
      </c>
      <c r="B34" s="18">
        <v>124.0849590710757</v>
      </c>
      <c r="C34" s="18">
        <v>175.27917012248628</v>
      </c>
      <c r="D34" s="11">
        <v>35231.44242905052</v>
      </c>
      <c r="E34" s="11">
        <v>2361.0104215498895</v>
      </c>
      <c r="F34" s="11">
        <v>32201</v>
      </c>
    </row>
    <row r="35" spans="1:6" ht="12.75">
      <c r="A35" s="10">
        <v>1994</v>
      </c>
      <c r="B35" s="18">
        <v>152.9455603235849</v>
      </c>
      <c r="C35" s="18">
        <v>167.27969901313813</v>
      </c>
      <c r="D35" s="11">
        <v>33703.083672905166</v>
      </c>
      <c r="E35" s="11">
        <v>2141.1801473681676</v>
      </c>
      <c r="F35" s="11">
        <v>13056</v>
      </c>
    </row>
    <row r="36" spans="1:6" ht="12.75">
      <c r="A36" s="12">
        <v>1995</v>
      </c>
      <c r="B36" s="19">
        <v>186.51208635341916</v>
      </c>
      <c r="C36" s="19">
        <v>183.71136994699074</v>
      </c>
      <c r="D36" s="13">
        <v>35948.339523758004</v>
      </c>
      <c r="E36" s="13">
        <v>1276.7940211315859</v>
      </c>
      <c r="F36" s="11">
        <v>17329</v>
      </c>
    </row>
    <row r="37" spans="1:6" ht="12.75">
      <c r="A37" s="12">
        <v>1996</v>
      </c>
      <c r="B37" s="20">
        <v>212.82439628334117</v>
      </c>
      <c r="C37" s="20">
        <v>203.25027346050751</v>
      </c>
      <c r="D37" s="13">
        <v>58126.59911290614</v>
      </c>
      <c r="E37" s="13">
        <v>3550.782277355065</v>
      </c>
      <c r="F37" s="11">
        <v>9214</v>
      </c>
    </row>
    <row r="38" spans="1:6" ht="12.75">
      <c r="A38" s="12">
        <v>1997</v>
      </c>
      <c r="B38" s="20">
        <v>200.28127366485162</v>
      </c>
      <c r="C38" s="20">
        <v>160.45821162838223</v>
      </c>
      <c r="D38" s="13">
        <v>63178.72777757744</v>
      </c>
      <c r="E38" s="13">
        <v>2862.5744954503384</v>
      </c>
      <c r="F38" s="11">
        <v>7279</v>
      </c>
    </row>
    <row r="39" spans="1:6" ht="12.75">
      <c r="A39" s="12">
        <v>1998</v>
      </c>
      <c r="B39" s="20">
        <v>202.7454232928251</v>
      </c>
      <c r="C39" s="20">
        <v>193.23741180147368</v>
      </c>
      <c r="D39" s="13">
        <v>66322.08286754895</v>
      </c>
      <c r="E39" s="13">
        <v>3557.5007512651305</v>
      </c>
      <c r="F39" s="11">
        <v>10710</v>
      </c>
    </row>
    <row r="40" spans="1:6" ht="12.75">
      <c r="A40" s="12">
        <v>1999</v>
      </c>
      <c r="B40" s="20">
        <v>207.31311528614188</v>
      </c>
      <c r="C40" s="20">
        <v>213.8641472239251</v>
      </c>
      <c r="D40" s="13">
        <v>59830.07581262847</v>
      </c>
      <c r="E40" s="13">
        <v>4377.110451119686</v>
      </c>
      <c r="F40" s="11">
        <v>13960</v>
      </c>
    </row>
    <row r="41" spans="1:6" ht="12.75">
      <c r="A41" s="12">
        <v>2000</v>
      </c>
      <c r="B41" s="20">
        <v>205.49621984879397</v>
      </c>
      <c r="C41" s="20">
        <v>231.53126125045</v>
      </c>
      <c r="D41" s="13">
        <f aca="true" t="shared" si="0" ref="D41:E46">B41*E18/100</f>
        <v>59305.7240772831</v>
      </c>
      <c r="E41" s="13">
        <f t="shared" si="0"/>
        <v>4738.699387135485</v>
      </c>
      <c r="F41" s="11">
        <v>13263.19</v>
      </c>
    </row>
    <row r="42" spans="1:6" ht="12.75">
      <c r="A42" s="12">
        <v>2001</v>
      </c>
      <c r="B42" s="20">
        <v>221.4388575543022</v>
      </c>
      <c r="C42" s="20">
        <v>202.10608424336974</v>
      </c>
      <c r="D42" s="13">
        <f t="shared" si="0"/>
        <v>70723.38511125646</v>
      </c>
      <c r="E42" s="13">
        <f t="shared" si="0"/>
        <v>4966.0938293759755</v>
      </c>
      <c r="F42" s="11">
        <v>15260.596</v>
      </c>
    </row>
    <row r="43" spans="1:6" ht="12.75">
      <c r="A43" s="12">
        <v>2002</v>
      </c>
      <c r="B43" s="20">
        <v>256.89</v>
      </c>
      <c r="C43" s="20">
        <v>249.14</v>
      </c>
      <c r="D43" s="13">
        <f t="shared" si="0"/>
        <v>91766.863312182</v>
      </c>
      <c r="E43" s="13">
        <f t="shared" si="0"/>
        <v>7067.144130753999</v>
      </c>
      <c r="F43" s="11">
        <v>11768.73</v>
      </c>
    </row>
    <row r="44" spans="1:6" s="23" customFormat="1" ht="12.75">
      <c r="A44" s="12">
        <v>2003</v>
      </c>
      <c r="B44" s="18">
        <v>290.2</v>
      </c>
      <c r="C44" s="18">
        <v>273.76</v>
      </c>
      <c r="D44" s="11">
        <f t="shared" si="0"/>
        <v>102378.508808</v>
      </c>
      <c r="E44" s="11">
        <f t="shared" si="0"/>
        <v>5174.8360032</v>
      </c>
      <c r="F44" s="11">
        <v>11378</v>
      </c>
    </row>
    <row r="45" spans="1:6" s="23" customFormat="1" ht="12.75">
      <c r="A45" s="12">
        <v>2004</v>
      </c>
      <c r="B45" s="20">
        <v>272.15</v>
      </c>
      <c r="C45" s="20">
        <v>278.71</v>
      </c>
      <c r="D45" s="13">
        <f t="shared" si="0"/>
        <v>93106.002085165</v>
      </c>
      <c r="E45" s="13">
        <f t="shared" si="0"/>
        <v>5610.186003972998</v>
      </c>
      <c r="F45" s="11">
        <v>13637</v>
      </c>
    </row>
    <row r="46" spans="1:6" s="23" customFormat="1" ht="13.5" thickBot="1">
      <c r="A46" s="21">
        <v>2005</v>
      </c>
      <c r="B46" s="22">
        <v>250.95</v>
      </c>
      <c r="C46" s="22">
        <v>269.22</v>
      </c>
      <c r="D46" s="15">
        <f t="shared" si="0"/>
        <v>68333.193213285</v>
      </c>
      <c r="E46" s="15">
        <f t="shared" si="0"/>
        <v>3903.340794738001</v>
      </c>
      <c r="F46" s="71">
        <v>14824</v>
      </c>
    </row>
  </sheetData>
  <mergeCells count="10">
    <mergeCell ref="E5:F5"/>
    <mergeCell ref="E6:F6"/>
    <mergeCell ref="A3:F3"/>
    <mergeCell ref="A1:F1"/>
    <mergeCell ref="B5:D5"/>
    <mergeCell ref="B6:D6"/>
    <mergeCell ref="B28:C28"/>
    <mergeCell ref="B29:C29"/>
    <mergeCell ref="D28:E28"/>
    <mergeCell ref="D29:E29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4"/>
  <dimension ref="A1:H86"/>
  <sheetViews>
    <sheetView showGridLines="0" tabSelected="1" zoomScale="75" zoomScaleNormal="75" workbookViewId="0" topLeftCell="A1">
      <selection activeCell="G15" sqref="G15"/>
    </sheetView>
  </sheetViews>
  <sheetFormatPr defaultColWidth="11.421875" defaultRowHeight="12.75"/>
  <cols>
    <col min="1" max="1" width="30.7109375" style="73" customWidth="1"/>
    <col min="2" max="4" width="15.8515625" style="73" customWidth="1"/>
    <col min="5" max="16384" width="11.421875" style="73" customWidth="1"/>
  </cols>
  <sheetData>
    <row r="1" spans="1:4" s="72" customFormat="1" ht="17.25">
      <c r="A1" s="116" t="s">
        <v>0</v>
      </c>
      <c r="B1" s="116"/>
      <c r="C1" s="116"/>
      <c r="D1" s="116"/>
    </row>
    <row r="3" spans="1:8" ht="13.5">
      <c r="A3" s="117" t="s">
        <v>111</v>
      </c>
      <c r="B3" s="117"/>
      <c r="C3" s="117"/>
      <c r="D3" s="117"/>
      <c r="E3" s="74"/>
      <c r="F3" s="74"/>
      <c r="G3" s="74"/>
      <c r="H3" s="74"/>
    </row>
    <row r="4" spans="1:8" ht="14.25" thickBot="1">
      <c r="A4" s="74"/>
      <c r="B4" s="74"/>
      <c r="C4" s="74"/>
      <c r="D4" s="74"/>
      <c r="E4" s="75"/>
      <c r="F4" s="74"/>
      <c r="G4" s="74"/>
      <c r="H4" s="74"/>
    </row>
    <row r="5" spans="1:5" ht="12.75">
      <c r="A5" s="70" t="s">
        <v>31</v>
      </c>
      <c r="B5" s="113" t="s">
        <v>1</v>
      </c>
      <c r="C5" s="114"/>
      <c r="D5" s="114"/>
      <c r="E5" s="9"/>
    </row>
    <row r="6" spans="1:5" ht="12.75" customHeight="1">
      <c r="A6" s="39"/>
      <c r="B6" s="118" t="s">
        <v>112</v>
      </c>
      <c r="C6" s="118" t="s">
        <v>113</v>
      </c>
      <c r="D6" s="120" t="s">
        <v>8</v>
      </c>
      <c r="E6" s="9"/>
    </row>
    <row r="7" spans="1:5" ht="13.5" thickBot="1">
      <c r="A7" s="39" t="s">
        <v>32</v>
      </c>
      <c r="B7" s="119"/>
      <c r="C7" s="119" t="s">
        <v>114</v>
      </c>
      <c r="D7" s="121" t="s">
        <v>115</v>
      </c>
      <c r="E7" s="9"/>
    </row>
    <row r="8" spans="1:5" ht="12.75">
      <c r="A8" s="42" t="s">
        <v>33</v>
      </c>
      <c r="B8" s="85">
        <v>24300</v>
      </c>
      <c r="C8" s="77">
        <v>1500</v>
      </c>
      <c r="D8" s="130">
        <v>25800</v>
      </c>
      <c r="E8" s="9"/>
    </row>
    <row r="9" spans="1:5" ht="12.75">
      <c r="A9" s="44" t="s">
        <v>34</v>
      </c>
      <c r="B9" s="81">
        <v>35126</v>
      </c>
      <c r="C9" s="82">
        <v>3816</v>
      </c>
      <c r="D9" s="131">
        <v>38942</v>
      </c>
      <c r="E9" s="9"/>
    </row>
    <row r="10" spans="1:5" ht="12.75">
      <c r="A10" s="44" t="s">
        <v>35</v>
      </c>
      <c r="B10" s="81">
        <v>49344</v>
      </c>
      <c r="C10" s="83">
        <v>577</v>
      </c>
      <c r="D10" s="131">
        <v>49921</v>
      </c>
      <c r="E10" s="9"/>
    </row>
    <row r="11" spans="1:5" ht="12.75">
      <c r="A11" s="44" t="s">
        <v>36</v>
      </c>
      <c r="B11" s="81">
        <v>13000</v>
      </c>
      <c r="C11" s="82">
        <v>800</v>
      </c>
      <c r="D11" s="131">
        <v>13800</v>
      </c>
      <c r="E11" s="9"/>
    </row>
    <row r="12" spans="1:5" ht="12.75">
      <c r="A12" s="45" t="str">
        <f>UPPER(" Galicia")</f>
        <v> GALICIA</v>
      </c>
      <c r="B12" s="88">
        <v>121770</v>
      </c>
      <c r="C12" s="88">
        <v>6693</v>
      </c>
      <c r="D12" s="132">
        <v>128463</v>
      </c>
      <c r="E12" s="9"/>
    </row>
    <row r="13" spans="1:5" ht="12.75">
      <c r="A13" s="45"/>
      <c r="B13" s="88"/>
      <c r="C13" s="89"/>
      <c r="D13" s="132"/>
      <c r="E13" s="9"/>
    </row>
    <row r="14" spans="1:5" ht="12.75">
      <c r="A14" s="45" t="str">
        <f>UPPER(" P. de Asturias")</f>
        <v> P. DE ASTURIAS</v>
      </c>
      <c r="B14" s="92">
        <v>31500</v>
      </c>
      <c r="C14" s="93">
        <v>1900</v>
      </c>
      <c r="D14" s="132">
        <v>33400</v>
      </c>
      <c r="E14" s="9"/>
    </row>
    <row r="15" spans="1:5" ht="12.75">
      <c r="A15" s="45"/>
      <c r="B15" s="92"/>
      <c r="C15" s="93"/>
      <c r="D15" s="132"/>
      <c r="E15" s="9"/>
    </row>
    <row r="16" spans="1:5" ht="12.75">
      <c r="A16" s="45" t="str">
        <f>UPPER(" Cantabria")</f>
        <v> CANTABRIA</v>
      </c>
      <c r="B16" s="92">
        <v>13666</v>
      </c>
      <c r="C16" s="93">
        <v>11993</v>
      </c>
      <c r="D16" s="132">
        <v>25659</v>
      </c>
      <c r="E16" s="9"/>
    </row>
    <row r="17" spans="1:5" ht="12.75">
      <c r="A17" s="45"/>
      <c r="B17" s="92"/>
      <c r="C17" s="93"/>
      <c r="D17" s="132"/>
      <c r="E17" s="9"/>
    </row>
    <row r="18" spans="1:5" ht="12.75">
      <c r="A18" s="44" t="s">
        <v>37</v>
      </c>
      <c r="B18" s="81">
        <v>10400</v>
      </c>
      <c r="C18" s="82" t="s">
        <v>21</v>
      </c>
      <c r="D18" s="131">
        <v>10400</v>
      </c>
      <c r="E18" s="9"/>
    </row>
    <row r="19" spans="1:5" ht="12.75">
      <c r="A19" s="44" t="s">
        <v>38</v>
      </c>
      <c r="B19" s="81">
        <v>8551</v>
      </c>
      <c r="C19" s="86" t="s">
        <v>21</v>
      </c>
      <c r="D19" s="131">
        <v>8551</v>
      </c>
      <c r="E19" s="9"/>
    </row>
    <row r="20" spans="1:5" ht="12.75">
      <c r="A20" s="44" t="s">
        <v>39</v>
      </c>
      <c r="B20" s="81">
        <v>9000</v>
      </c>
      <c r="C20" s="86" t="s">
        <v>21</v>
      </c>
      <c r="D20" s="131">
        <v>9000</v>
      </c>
      <c r="E20" s="9"/>
    </row>
    <row r="21" spans="1:5" ht="12.75">
      <c r="A21" s="45" t="str">
        <f>UPPER(" País Vasco")</f>
        <v> PAÍS VASCO</v>
      </c>
      <c r="B21" s="92">
        <v>27951</v>
      </c>
      <c r="C21" s="88" t="s">
        <v>21</v>
      </c>
      <c r="D21" s="132">
        <v>27951</v>
      </c>
      <c r="E21" s="9"/>
    </row>
    <row r="22" spans="1:5" ht="12.75">
      <c r="A22" s="45"/>
      <c r="B22" s="92"/>
      <c r="C22" s="88"/>
      <c r="D22" s="132"/>
      <c r="E22" s="9"/>
    </row>
    <row r="23" spans="1:5" ht="12.75">
      <c r="A23" s="45" t="str">
        <f>UPPER(" Navarra")</f>
        <v> NAVARRA</v>
      </c>
      <c r="B23" s="92">
        <v>13301</v>
      </c>
      <c r="C23" s="88">
        <v>850</v>
      </c>
      <c r="D23" s="132">
        <v>14151</v>
      </c>
      <c r="E23" s="9"/>
    </row>
    <row r="24" spans="1:5" ht="12.75">
      <c r="A24" s="45"/>
      <c r="B24" s="92"/>
      <c r="C24" s="88"/>
      <c r="D24" s="132"/>
      <c r="E24" s="9"/>
    </row>
    <row r="25" spans="1:5" ht="12.75">
      <c r="A25" s="45" t="str">
        <f>UPPER(" La Rioja")</f>
        <v> LA RIOJA</v>
      </c>
      <c r="B25" s="88">
        <v>10350</v>
      </c>
      <c r="C25" s="88">
        <v>2750</v>
      </c>
      <c r="D25" s="132">
        <v>13100</v>
      </c>
      <c r="E25" s="9"/>
    </row>
    <row r="26" spans="1:5" ht="12.75">
      <c r="A26" s="45"/>
      <c r="B26" s="88"/>
      <c r="C26" s="88"/>
      <c r="D26" s="90"/>
      <c r="E26" s="9"/>
    </row>
    <row r="27" spans="1:5" ht="12.75">
      <c r="A27" s="44" t="s">
        <v>40</v>
      </c>
      <c r="B27" s="81">
        <v>19197</v>
      </c>
      <c r="C27" s="82">
        <v>5450</v>
      </c>
      <c r="D27" s="84">
        <v>24647</v>
      </c>
      <c r="E27" s="9"/>
    </row>
    <row r="28" spans="1:5" ht="12.75">
      <c r="A28" s="44" t="s">
        <v>41</v>
      </c>
      <c r="B28" s="82">
        <v>19916</v>
      </c>
      <c r="C28" s="82">
        <v>5644</v>
      </c>
      <c r="D28" s="131">
        <v>25560</v>
      </c>
      <c r="E28" s="9"/>
    </row>
    <row r="29" spans="1:5" ht="12.75">
      <c r="A29" s="44" t="s">
        <v>42</v>
      </c>
      <c r="B29" s="81">
        <v>56278</v>
      </c>
      <c r="C29" s="82" t="s">
        <v>21</v>
      </c>
      <c r="D29" s="84">
        <v>56278</v>
      </c>
      <c r="E29" s="9"/>
    </row>
    <row r="30" spans="1:5" ht="12.75">
      <c r="A30" s="45" t="str">
        <f>UPPER(" Aragón")</f>
        <v> ARAGÓN</v>
      </c>
      <c r="B30" s="88">
        <v>95391</v>
      </c>
      <c r="C30" s="88">
        <v>11094</v>
      </c>
      <c r="D30" s="132">
        <v>106485</v>
      </c>
      <c r="E30" s="9"/>
    </row>
    <row r="31" spans="1:5" ht="12.75">
      <c r="A31" s="45"/>
      <c r="B31" s="88"/>
      <c r="C31" s="88"/>
      <c r="D31" s="132"/>
      <c r="E31" s="9"/>
    </row>
    <row r="32" spans="1:5" ht="12.75">
      <c r="A32" s="44" t="s">
        <v>43</v>
      </c>
      <c r="B32" s="81">
        <v>13306</v>
      </c>
      <c r="C32" s="82">
        <v>1470</v>
      </c>
      <c r="D32" s="131">
        <v>14776</v>
      </c>
      <c r="E32" s="9"/>
    </row>
    <row r="33" spans="1:5" ht="12.75">
      <c r="A33" s="44" t="s">
        <v>44</v>
      </c>
      <c r="B33" s="81">
        <v>43723</v>
      </c>
      <c r="C33" s="82">
        <v>2000</v>
      </c>
      <c r="D33" s="84">
        <v>45723</v>
      </c>
      <c r="E33" s="9"/>
    </row>
    <row r="34" spans="1:5" ht="12.75">
      <c r="A34" s="44" t="s">
        <v>45</v>
      </c>
      <c r="B34" s="81">
        <v>24908</v>
      </c>
      <c r="C34" s="82">
        <v>3397</v>
      </c>
      <c r="D34" s="84">
        <v>28305</v>
      </c>
      <c r="E34" s="9"/>
    </row>
    <row r="35" spans="1:5" ht="12.75">
      <c r="A35" s="44" t="s">
        <v>46</v>
      </c>
      <c r="B35" s="81">
        <v>19700</v>
      </c>
      <c r="C35" s="82">
        <v>8200</v>
      </c>
      <c r="D35" s="131">
        <v>27900</v>
      </c>
      <c r="E35" s="9"/>
    </row>
    <row r="36" spans="1:5" ht="12.75">
      <c r="A36" s="45" t="str">
        <f>UPPER(" Cataluña")</f>
        <v> CATALUÑA</v>
      </c>
      <c r="B36" s="92">
        <v>101637</v>
      </c>
      <c r="C36" s="88">
        <v>15067</v>
      </c>
      <c r="D36" s="132">
        <v>116704</v>
      </c>
      <c r="E36" s="9"/>
    </row>
    <row r="37" spans="1:5" ht="12.75">
      <c r="A37" s="45"/>
      <c r="B37" s="92"/>
      <c r="C37" s="88"/>
      <c r="D37" s="90"/>
      <c r="E37" s="9"/>
    </row>
    <row r="38" spans="1:5" ht="12.75">
      <c r="A38" s="45" t="str">
        <f>UPPER(" Baleares")</f>
        <v> BALEARES</v>
      </c>
      <c r="B38" s="92">
        <v>1060</v>
      </c>
      <c r="C38" s="88">
        <v>10908</v>
      </c>
      <c r="D38" s="94">
        <v>11968</v>
      </c>
      <c r="E38" s="9"/>
    </row>
    <row r="39" spans="1:5" ht="12.75">
      <c r="A39" s="45"/>
      <c r="B39" s="92"/>
      <c r="C39" s="88"/>
      <c r="D39" s="94"/>
      <c r="E39" s="9"/>
    </row>
    <row r="40" spans="1:5" ht="12.75">
      <c r="A40" s="44" t="s">
        <v>47</v>
      </c>
      <c r="B40" s="82">
        <v>7850</v>
      </c>
      <c r="C40" s="82" t="s">
        <v>21</v>
      </c>
      <c r="D40" s="131">
        <v>7850</v>
      </c>
      <c r="E40" s="9"/>
    </row>
    <row r="41" spans="1:5" ht="12.75">
      <c r="A41" s="44" t="s">
        <v>48</v>
      </c>
      <c r="B41" s="81">
        <v>43800</v>
      </c>
      <c r="C41" s="82">
        <v>50</v>
      </c>
      <c r="D41" s="131">
        <v>43850</v>
      </c>
      <c r="E41" s="9"/>
    </row>
    <row r="42" spans="1:5" ht="12.75">
      <c r="A42" s="44" t="s">
        <v>49</v>
      </c>
      <c r="B42" s="82">
        <v>45935</v>
      </c>
      <c r="C42" s="82">
        <v>1410</v>
      </c>
      <c r="D42" s="131">
        <v>47345</v>
      </c>
      <c r="E42" s="9"/>
    </row>
    <row r="43" spans="1:5" ht="12.75">
      <c r="A43" s="44" t="s">
        <v>50</v>
      </c>
      <c r="B43" s="81">
        <v>14801</v>
      </c>
      <c r="C43" s="81">
        <v>92</v>
      </c>
      <c r="D43" s="131">
        <v>14893</v>
      </c>
      <c r="E43" s="9"/>
    </row>
    <row r="44" spans="1:5" ht="12.75">
      <c r="A44" s="44" t="s">
        <v>51</v>
      </c>
      <c r="B44" s="81">
        <v>195000</v>
      </c>
      <c r="C44" s="82">
        <v>20000</v>
      </c>
      <c r="D44" s="131">
        <v>215000</v>
      </c>
      <c r="E44" s="9"/>
    </row>
    <row r="45" spans="1:5" ht="12.75">
      <c r="A45" s="44" t="s">
        <v>52</v>
      </c>
      <c r="B45" s="82">
        <v>11608</v>
      </c>
      <c r="C45" s="82" t="s">
        <v>21</v>
      </c>
      <c r="D45" s="131">
        <v>11608</v>
      </c>
      <c r="E45" s="9"/>
    </row>
    <row r="46" spans="1:5" ht="12.75">
      <c r="A46" s="44" t="s">
        <v>53</v>
      </c>
      <c r="B46" s="82">
        <v>13870</v>
      </c>
      <c r="C46" s="82">
        <v>1542</v>
      </c>
      <c r="D46" s="131">
        <v>15412</v>
      </c>
      <c r="E46" s="9"/>
    </row>
    <row r="47" spans="1:5" ht="12.75">
      <c r="A47" s="44" t="s">
        <v>54</v>
      </c>
      <c r="B47" s="81">
        <v>4004</v>
      </c>
      <c r="C47" s="82" t="s">
        <v>21</v>
      </c>
      <c r="D47" s="131">
        <v>4004</v>
      </c>
      <c r="E47" s="9"/>
    </row>
    <row r="48" spans="1:5" ht="12.75">
      <c r="A48" s="44" t="s">
        <v>55</v>
      </c>
      <c r="B48" s="81">
        <v>31374</v>
      </c>
      <c r="C48" s="82" t="s">
        <v>21</v>
      </c>
      <c r="D48" s="131">
        <v>31374</v>
      </c>
      <c r="E48" s="9"/>
    </row>
    <row r="49" spans="1:5" ht="12.75">
      <c r="A49" s="45" t="str">
        <f>UPPER(" Castilla y León")</f>
        <v> CASTILLA Y LEÓN</v>
      </c>
      <c r="B49" s="88">
        <v>368242</v>
      </c>
      <c r="C49" s="88">
        <v>23094</v>
      </c>
      <c r="D49" s="132">
        <v>391336</v>
      </c>
      <c r="E49" s="9"/>
    </row>
    <row r="50" spans="1:5" ht="12.75">
      <c r="A50" s="45"/>
      <c r="B50" s="88"/>
      <c r="C50" s="88"/>
      <c r="D50" s="132"/>
      <c r="E50" s="9"/>
    </row>
    <row r="51" spans="1:5" ht="12.75">
      <c r="A51" s="45" t="str">
        <f>UPPER(" Madrid")</f>
        <v> MADRID</v>
      </c>
      <c r="B51" s="88">
        <v>11200</v>
      </c>
      <c r="C51" s="88">
        <v>6399</v>
      </c>
      <c r="D51" s="132">
        <v>17599</v>
      </c>
      <c r="E51" s="9"/>
    </row>
    <row r="52" spans="1:5" ht="12.75">
      <c r="A52" s="45"/>
      <c r="B52" s="88"/>
      <c r="C52" s="88"/>
      <c r="D52" s="132"/>
      <c r="E52" s="9"/>
    </row>
    <row r="53" spans="1:5" ht="12.75">
      <c r="A53" s="44" t="s">
        <v>56</v>
      </c>
      <c r="B53" s="81">
        <v>38100</v>
      </c>
      <c r="C53" s="82">
        <v>1600</v>
      </c>
      <c r="D53" s="133">
        <v>39700</v>
      </c>
      <c r="E53" s="9"/>
    </row>
    <row r="54" spans="1:5" ht="12.75">
      <c r="A54" s="44" t="s">
        <v>57</v>
      </c>
      <c r="B54" s="82">
        <v>37696</v>
      </c>
      <c r="C54" s="82">
        <v>1630</v>
      </c>
      <c r="D54" s="133">
        <v>39326</v>
      </c>
      <c r="E54" s="9"/>
    </row>
    <row r="55" spans="1:5" ht="12.75">
      <c r="A55" s="44" t="s">
        <v>58</v>
      </c>
      <c r="B55" s="82">
        <v>41300</v>
      </c>
      <c r="C55" s="82">
        <v>5100</v>
      </c>
      <c r="D55" s="84">
        <v>46400</v>
      </c>
      <c r="E55" s="9"/>
    </row>
    <row r="56" spans="1:5" ht="12.75">
      <c r="A56" s="44" t="s">
        <v>59</v>
      </c>
      <c r="B56" s="81">
        <v>33170</v>
      </c>
      <c r="C56" s="82">
        <v>450</v>
      </c>
      <c r="D56" s="133">
        <v>33620</v>
      </c>
      <c r="E56" s="9"/>
    </row>
    <row r="57" spans="1:5" ht="12.75">
      <c r="A57" s="44" t="s">
        <v>60</v>
      </c>
      <c r="B57" s="82">
        <v>26473</v>
      </c>
      <c r="C57" s="82">
        <v>2120</v>
      </c>
      <c r="D57" s="131">
        <v>28593</v>
      </c>
      <c r="E57" s="9"/>
    </row>
    <row r="58" spans="1:5" ht="12.75">
      <c r="A58" s="45" t="str">
        <f>UPPER(" Castilla-La Mancha")</f>
        <v> CASTILLA-LA MANCHA</v>
      </c>
      <c r="B58" s="88">
        <v>176739</v>
      </c>
      <c r="C58" s="88">
        <v>10900</v>
      </c>
      <c r="D58" s="132">
        <v>187639</v>
      </c>
      <c r="E58" s="9"/>
    </row>
    <row r="59" spans="1:5" ht="12.75">
      <c r="A59" s="45"/>
      <c r="B59" s="88"/>
      <c r="C59" s="88"/>
      <c r="D59" s="90"/>
      <c r="E59" s="9"/>
    </row>
    <row r="60" spans="1:5" ht="12.75">
      <c r="A60" s="44" t="s">
        <v>61</v>
      </c>
      <c r="B60" s="81">
        <v>54922</v>
      </c>
      <c r="C60" s="82">
        <v>1047</v>
      </c>
      <c r="D60" s="84">
        <v>55969</v>
      </c>
      <c r="E60" s="9"/>
    </row>
    <row r="61" spans="1:5" ht="12.75">
      <c r="A61" s="44" t="s">
        <v>62</v>
      </c>
      <c r="B61" s="81">
        <v>104890</v>
      </c>
      <c r="C61" s="82" t="s">
        <v>21</v>
      </c>
      <c r="D61" s="84">
        <v>104890</v>
      </c>
      <c r="E61" s="9"/>
    </row>
    <row r="62" spans="1:5" ht="12.75">
      <c r="A62" s="44" t="s">
        <v>63</v>
      </c>
      <c r="B62" s="82">
        <v>245464</v>
      </c>
      <c r="C62" s="82">
        <v>2000</v>
      </c>
      <c r="D62" s="131">
        <v>247464</v>
      </c>
      <c r="E62" s="9"/>
    </row>
    <row r="63" spans="1:5" ht="12.75">
      <c r="A63" s="45" t="str">
        <f>UPPER(" C. Valenciana")</f>
        <v> C. VALENCIANA</v>
      </c>
      <c r="B63" s="88">
        <v>405276</v>
      </c>
      <c r="C63" s="88">
        <v>3047</v>
      </c>
      <c r="D63" s="132">
        <v>408323</v>
      </c>
      <c r="E63" s="9"/>
    </row>
    <row r="64" spans="1:5" ht="12.75">
      <c r="A64" s="45"/>
      <c r="B64" s="88"/>
      <c r="C64" s="88"/>
      <c r="D64" s="132"/>
      <c r="E64" s="9"/>
    </row>
    <row r="65" spans="1:5" ht="12.75">
      <c r="A65" s="45" t="str">
        <f>UPPER(" R. de Murcia")</f>
        <v> R. DE MURCIA</v>
      </c>
      <c r="B65" s="92">
        <v>77912</v>
      </c>
      <c r="C65" s="88" t="s">
        <v>21</v>
      </c>
      <c r="D65" s="132">
        <v>77912</v>
      </c>
      <c r="E65" s="9"/>
    </row>
    <row r="66" spans="1:5" ht="12.75">
      <c r="A66" s="45"/>
      <c r="B66" s="92"/>
      <c r="C66" s="88"/>
      <c r="D66" s="132"/>
      <c r="E66" s="9"/>
    </row>
    <row r="67" spans="1:5" ht="12.75">
      <c r="A67" s="44" t="s">
        <v>64</v>
      </c>
      <c r="B67" s="82">
        <v>199250</v>
      </c>
      <c r="C67" s="82">
        <v>8020</v>
      </c>
      <c r="D67" s="131">
        <v>207270</v>
      </c>
      <c r="E67" s="9"/>
    </row>
    <row r="68" spans="1:5" ht="12.75">
      <c r="A68" s="44" t="s">
        <v>65</v>
      </c>
      <c r="B68" s="82">
        <v>170920</v>
      </c>
      <c r="C68" s="82">
        <v>7030</v>
      </c>
      <c r="D68" s="131">
        <v>177950</v>
      </c>
      <c r="E68" s="9"/>
    </row>
    <row r="69" spans="1:5" ht="12.75">
      <c r="A69" s="45" t="str">
        <f>UPPER(" Extremadura")</f>
        <v> EXTREMADURA</v>
      </c>
      <c r="B69" s="88">
        <v>370170</v>
      </c>
      <c r="C69" s="88">
        <v>15050</v>
      </c>
      <c r="D69" s="132">
        <v>385220</v>
      </c>
      <c r="E69" s="9"/>
    </row>
    <row r="70" spans="1:5" ht="12.75">
      <c r="A70" s="45"/>
      <c r="B70" s="88"/>
      <c r="C70" s="88"/>
      <c r="D70" s="132"/>
      <c r="E70" s="9"/>
    </row>
    <row r="71" spans="1:5" ht="12.75">
      <c r="A71" s="44" t="s">
        <v>66</v>
      </c>
      <c r="B71" s="82">
        <v>76926</v>
      </c>
      <c r="C71" s="82">
        <v>90</v>
      </c>
      <c r="D71" s="131">
        <v>77016</v>
      </c>
      <c r="E71" s="9"/>
    </row>
    <row r="72" spans="1:5" ht="12.75">
      <c r="A72" s="44" t="s">
        <v>67</v>
      </c>
      <c r="B72" s="82">
        <v>11800</v>
      </c>
      <c r="C72" s="82">
        <v>14600</v>
      </c>
      <c r="D72" s="131">
        <v>26400</v>
      </c>
      <c r="E72" s="9"/>
    </row>
    <row r="73" spans="1:5" ht="12.75">
      <c r="A73" s="44" t="s">
        <v>68</v>
      </c>
      <c r="B73" s="82">
        <v>41461</v>
      </c>
      <c r="C73" s="82">
        <v>1760</v>
      </c>
      <c r="D73" s="131">
        <v>43221</v>
      </c>
      <c r="E73" s="9"/>
    </row>
    <row r="74" spans="1:5" ht="12.75">
      <c r="A74" s="44" t="s">
        <v>69</v>
      </c>
      <c r="B74" s="81">
        <v>43723</v>
      </c>
      <c r="C74" s="82">
        <v>2000</v>
      </c>
      <c r="D74" s="131">
        <v>45723</v>
      </c>
      <c r="E74" s="9"/>
    </row>
    <row r="75" spans="1:5" ht="12.75">
      <c r="A75" s="44" t="s">
        <v>70</v>
      </c>
      <c r="B75" s="82">
        <v>51360</v>
      </c>
      <c r="C75" s="82">
        <v>3460</v>
      </c>
      <c r="D75" s="131">
        <v>54820</v>
      </c>
      <c r="E75" s="9"/>
    </row>
    <row r="76" spans="1:5" ht="12.75">
      <c r="A76" s="44" t="s">
        <v>71</v>
      </c>
      <c r="B76" s="82">
        <v>37337</v>
      </c>
      <c r="C76" s="82">
        <v>4615</v>
      </c>
      <c r="D76" s="131">
        <v>41952</v>
      </c>
      <c r="E76" s="9"/>
    </row>
    <row r="77" spans="1:5" ht="12.75">
      <c r="A77" s="44" t="s">
        <v>72</v>
      </c>
      <c r="B77" s="82">
        <v>63757</v>
      </c>
      <c r="C77" s="82" t="s">
        <v>21</v>
      </c>
      <c r="D77" s="131">
        <v>63757</v>
      </c>
      <c r="E77" s="9"/>
    </row>
    <row r="78" spans="1:5" ht="12.75">
      <c r="A78" s="44" t="s">
        <v>73</v>
      </c>
      <c r="B78" s="82">
        <v>71237.65</v>
      </c>
      <c r="C78" s="82">
        <v>3749.35</v>
      </c>
      <c r="D78" s="131">
        <v>74987</v>
      </c>
      <c r="E78" s="9"/>
    </row>
    <row r="79" spans="1:5" ht="12.75">
      <c r="A79" s="45" t="str">
        <f>UPPER(" Andalucía")</f>
        <v> ANDALUCÍA</v>
      </c>
      <c r="B79" s="88">
        <v>397601.65</v>
      </c>
      <c r="C79" s="88">
        <v>30274.35</v>
      </c>
      <c r="D79" s="132">
        <v>427876</v>
      </c>
      <c r="E79" s="9"/>
    </row>
    <row r="80" spans="1:5" ht="12.75">
      <c r="A80" s="45"/>
      <c r="B80" s="88"/>
      <c r="C80" s="89"/>
      <c r="D80" s="132"/>
      <c r="E80" s="9"/>
    </row>
    <row r="81" spans="1:5" ht="12.75">
      <c r="A81" s="44" t="s">
        <v>74</v>
      </c>
      <c r="B81" s="81">
        <v>5900</v>
      </c>
      <c r="C81" s="86" t="s">
        <v>21</v>
      </c>
      <c r="D81" s="131">
        <v>5900</v>
      </c>
      <c r="E81" s="9"/>
    </row>
    <row r="82" spans="1:5" ht="12.75">
      <c r="A82" s="44" t="s">
        <v>75</v>
      </c>
      <c r="B82" s="81">
        <v>17000</v>
      </c>
      <c r="C82" s="86" t="s">
        <v>21</v>
      </c>
      <c r="D82" s="131">
        <v>17000</v>
      </c>
      <c r="E82" s="9"/>
    </row>
    <row r="83" spans="1:5" ht="12.75">
      <c r="A83" s="45" t="str">
        <f>UPPER(" Canarias")</f>
        <v> CANARIAS</v>
      </c>
      <c r="B83" s="92">
        <v>22900</v>
      </c>
      <c r="C83" s="89" t="s">
        <v>21</v>
      </c>
      <c r="D83" s="132">
        <v>22900</v>
      </c>
      <c r="E83" s="9"/>
    </row>
    <row r="84" spans="1:5" ht="12.75">
      <c r="A84" s="45"/>
      <c r="B84" s="92"/>
      <c r="C84" s="89"/>
      <c r="D84" s="132"/>
      <c r="E84" s="9"/>
    </row>
    <row r="85" spans="1:5" ht="13.5" thickBot="1">
      <c r="A85" s="46" t="s">
        <v>76</v>
      </c>
      <c r="B85" s="96">
        <v>2246666.65</v>
      </c>
      <c r="C85" s="96">
        <v>150019.35</v>
      </c>
      <c r="D85" s="99">
        <v>2396686</v>
      </c>
      <c r="E85" s="9"/>
    </row>
    <row r="86" ht="12.75">
      <c r="E86" s="9"/>
    </row>
  </sheetData>
  <mergeCells count="6">
    <mergeCell ref="B5:D5"/>
    <mergeCell ref="A1:D1"/>
    <mergeCell ref="A3:D3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5"/>
  <dimension ref="A1:H85"/>
  <sheetViews>
    <sheetView showGridLines="0" zoomScale="75" zoomScaleNormal="75" workbookViewId="0" topLeftCell="A1">
      <selection activeCell="G17" sqref="G17"/>
    </sheetView>
  </sheetViews>
  <sheetFormatPr defaultColWidth="11.421875" defaultRowHeight="12.75"/>
  <cols>
    <col min="1" max="1" width="30.7109375" style="73" customWidth="1"/>
    <col min="2" max="4" width="15.8515625" style="73" customWidth="1"/>
    <col min="5" max="16384" width="11.421875" style="73" customWidth="1"/>
  </cols>
  <sheetData>
    <row r="1" spans="1:4" s="72" customFormat="1" ht="17.25">
      <c r="A1" s="116" t="s">
        <v>0</v>
      </c>
      <c r="B1" s="116"/>
      <c r="C1" s="116"/>
      <c r="D1" s="116"/>
    </row>
    <row r="3" spans="1:8" ht="13.5">
      <c r="A3" s="117" t="s">
        <v>117</v>
      </c>
      <c r="B3" s="117"/>
      <c r="C3" s="117"/>
      <c r="D3" s="117"/>
      <c r="E3" s="74"/>
      <c r="F3" s="74"/>
      <c r="G3" s="74"/>
      <c r="H3" s="74"/>
    </row>
    <row r="4" spans="1:8" ht="14.25" thickBot="1">
      <c r="A4" s="74"/>
      <c r="B4" s="74"/>
      <c r="C4" s="74"/>
      <c r="D4" s="74"/>
      <c r="E4" s="75"/>
      <c r="F4" s="74"/>
      <c r="G4" s="74"/>
      <c r="H4" s="74"/>
    </row>
    <row r="5" spans="1:5" ht="12.75">
      <c r="A5" s="70" t="s">
        <v>31</v>
      </c>
      <c r="B5" s="113" t="s">
        <v>1</v>
      </c>
      <c r="C5" s="114"/>
      <c r="D5" s="114"/>
      <c r="E5" s="9"/>
    </row>
    <row r="6" spans="1:5" ht="12.75" customHeight="1">
      <c r="A6" s="39"/>
      <c r="B6" s="118" t="s">
        <v>112</v>
      </c>
      <c r="C6" s="118" t="s">
        <v>113</v>
      </c>
      <c r="D6" s="120" t="s">
        <v>8</v>
      </c>
      <c r="E6" s="9"/>
    </row>
    <row r="7" spans="1:5" ht="13.5" thickBot="1">
      <c r="A7" s="39" t="s">
        <v>32</v>
      </c>
      <c r="B7" s="119"/>
      <c r="C7" s="119" t="s">
        <v>114</v>
      </c>
      <c r="D7" s="121" t="s">
        <v>115</v>
      </c>
      <c r="E7" s="9"/>
    </row>
    <row r="8" spans="1:5" ht="12.75">
      <c r="A8" s="42" t="s">
        <v>33</v>
      </c>
      <c r="B8" s="85">
        <v>22350</v>
      </c>
      <c r="C8" s="77">
        <v>1650</v>
      </c>
      <c r="D8" s="130">
        <v>24000</v>
      </c>
      <c r="E8" s="9"/>
    </row>
    <row r="9" spans="1:5" ht="12.75">
      <c r="A9" s="44" t="s">
        <v>34</v>
      </c>
      <c r="B9" s="81">
        <v>34926</v>
      </c>
      <c r="C9" s="82">
        <v>3612</v>
      </c>
      <c r="D9" s="131">
        <v>38538</v>
      </c>
      <c r="E9" s="9"/>
    </row>
    <row r="10" spans="1:5" ht="12.75">
      <c r="A10" s="44" t="s">
        <v>35</v>
      </c>
      <c r="B10" s="81">
        <v>49350</v>
      </c>
      <c r="C10" s="83">
        <v>580</v>
      </c>
      <c r="D10" s="131">
        <v>49930</v>
      </c>
      <c r="E10" s="9"/>
    </row>
    <row r="11" spans="1:5" ht="12.75">
      <c r="A11" s="44" t="s">
        <v>36</v>
      </c>
      <c r="B11" s="81">
        <v>11000</v>
      </c>
      <c r="C11" s="82">
        <v>600</v>
      </c>
      <c r="D11" s="131">
        <v>11600</v>
      </c>
      <c r="E11" s="9"/>
    </row>
    <row r="12" spans="1:5" ht="12.75">
      <c r="A12" s="45" t="str">
        <f>UPPER(" Galicia")</f>
        <v> GALICIA</v>
      </c>
      <c r="B12" s="88">
        <v>117626</v>
      </c>
      <c r="C12" s="88">
        <v>6442</v>
      </c>
      <c r="D12" s="132">
        <v>124068</v>
      </c>
      <c r="E12" s="9"/>
    </row>
    <row r="13" spans="1:5" ht="12.75">
      <c r="A13" s="45"/>
      <c r="B13" s="88"/>
      <c r="C13" s="89"/>
      <c r="D13" s="132"/>
      <c r="E13" s="9"/>
    </row>
    <row r="14" spans="1:5" ht="12.75">
      <c r="A14" s="45" t="str">
        <f>UPPER(" P. de Asturias")</f>
        <v> P. DE ASTURIAS</v>
      </c>
      <c r="B14" s="92">
        <v>33000</v>
      </c>
      <c r="C14" s="93">
        <v>1750</v>
      </c>
      <c r="D14" s="132">
        <v>34750</v>
      </c>
      <c r="E14" s="9"/>
    </row>
    <row r="15" spans="1:5" ht="12.75">
      <c r="A15" s="45"/>
      <c r="B15" s="92"/>
      <c r="C15" s="93"/>
      <c r="D15" s="132"/>
      <c r="E15" s="9"/>
    </row>
    <row r="16" spans="1:5" ht="12.75">
      <c r="A16" s="45" t="str">
        <f>UPPER(" Cantabria")</f>
        <v> CANTABRIA</v>
      </c>
      <c r="B16" s="92">
        <v>13335.5</v>
      </c>
      <c r="C16" s="93">
        <v>11702.96</v>
      </c>
      <c r="D16" s="132">
        <v>25038.46</v>
      </c>
      <c r="E16" s="9"/>
    </row>
    <row r="17" spans="1:5" ht="12.75">
      <c r="A17" s="45"/>
      <c r="B17" s="92"/>
      <c r="C17" s="93"/>
      <c r="D17" s="132"/>
      <c r="E17" s="9"/>
    </row>
    <row r="18" spans="1:5" ht="12.75">
      <c r="A18" s="44" t="s">
        <v>37</v>
      </c>
      <c r="B18" s="81">
        <v>10300</v>
      </c>
      <c r="C18" s="82" t="s">
        <v>21</v>
      </c>
      <c r="D18" s="131">
        <v>10300</v>
      </c>
      <c r="E18" s="9"/>
    </row>
    <row r="19" spans="1:5" ht="12.75">
      <c r="A19" s="44" t="s">
        <v>38</v>
      </c>
      <c r="B19" s="81">
        <v>7500</v>
      </c>
      <c r="C19" s="86" t="s">
        <v>21</v>
      </c>
      <c r="D19" s="131">
        <v>7500</v>
      </c>
      <c r="E19" s="9"/>
    </row>
    <row r="20" spans="1:5" ht="12.75">
      <c r="A20" s="44" t="s">
        <v>39</v>
      </c>
      <c r="B20" s="81">
        <v>10000</v>
      </c>
      <c r="C20" s="86" t="s">
        <v>21</v>
      </c>
      <c r="D20" s="131">
        <v>10000</v>
      </c>
      <c r="E20" s="9"/>
    </row>
    <row r="21" spans="1:5" ht="12.75">
      <c r="A21" s="45" t="str">
        <f>UPPER(" País Vasco")</f>
        <v> PAÍS VASCO</v>
      </c>
      <c r="B21" s="92">
        <v>27800</v>
      </c>
      <c r="C21" s="88" t="s">
        <v>21</v>
      </c>
      <c r="D21" s="132">
        <v>27800</v>
      </c>
      <c r="E21" s="9"/>
    </row>
    <row r="22" spans="1:5" ht="12.75">
      <c r="A22" s="45"/>
      <c r="B22" s="92"/>
      <c r="C22" s="88"/>
      <c r="D22" s="132"/>
      <c r="E22" s="9"/>
    </row>
    <row r="23" spans="1:5" ht="12.75">
      <c r="A23" s="45" t="str">
        <f>UPPER(" Navarra")</f>
        <v> NAVARRA</v>
      </c>
      <c r="B23" s="92">
        <v>13886</v>
      </c>
      <c r="C23" s="88">
        <v>865</v>
      </c>
      <c r="D23" s="132">
        <v>14751</v>
      </c>
      <c r="E23" s="9"/>
    </row>
    <row r="24" spans="1:5" ht="12.75">
      <c r="A24" s="45"/>
      <c r="B24" s="92"/>
      <c r="C24" s="88"/>
      <c r="D24" s="132"/>
      <c r="E24" s="9"/>
    </row>
    <row r="25" spans="1:5" ht="12.75">
      <c r="A25" s="45" t="str">
        <f>UPPER(" La Rioja")</f>
        <v> LA RIOJA</v>
      </c>
      <c r="B25" s="88">
        <v>8710</v>
      </c>
      <c r="C25" s="88">
        <v>6585</v>
      </c>
      <c r="D25" s="132">
        <v>15295</v>
      </c>
      <c r="E25" s="9"/>
    </row>
    <row r="26" spans="1:5" ht="12.75">
      <c r="A26" s="45"/>
      <c r="B26" s="88"/>
      <c r="C26" s="88"/>
      <c r="D26" s="90"/>
      <c r="E26" s="9"/>
    </row>
    <row r="27" spans="1:5" ht="12.75">
      <c r="A27" s="44" t="s">
        <v>40</v>
      </c>
      <c r="B27" s="92">
        <v>18732.74</v>
      </c>
      <c r="C27" s="82">
        <v>5318.2</v>
      </c>
      <c r="D27" s="84">
        <v>24050.93</v>
      </c>
      <c r="E27" s="9"/>
    </row>
    <row r="28" spans="1:5" ht="12.75">
      <c r="A28" s="44" t="s">
        <v>41</v>
      </c>
      <c r="B28" s="82">
        <v>29650</v>
      </c>
      <c r="C28" s="82">
        <v>4350</v>
      </c>
      <c r="D28" s="131">
        <v>34000</v>
      </c>
      <c r="E28" s="9"/>
    </row>
    <row r="29" spans="1:5" ht="12.75">
      <c r="A29" s="44" t="s">
        <v>42</v>
      </c>
      <c r="B29" s="81">
        <v>54917</v>
      </c>
      <c r="C29" s="82" t="s">
        <v>21</v>
      </c>
      <c r="D29" s="84">
        <v>54917</v>
      </c>
      <c r="E29" s="9"/>
    </row>
    <row r="30" spans="1:5" ht="12.75">
      <c r="A30" s="45" t="str">
        <f>UPPER(" Aragón")</f>
        <v> ARAGÓN</v>
      </c>
      <c r="B30" s="88">
        <v>103299.74</v>
      </c>
      <c r="C30" s="88">
        <v>9668.2</v>
      </c>
      <c r="D30" s="132">
        <v>112967.93</v>
      </c>
      <c r="E30" s="9"/>
    </row>
    <row r="31" spans="1:5" ht="12.75">
      <c r="A31" s="45"/>
      <c r="B31" s="88"/>
      <c r="C31" s="88"/>
      <c r="D31" s="132"/>
      <c r="E31" s="9"/>
    </row>
    <row r="32" spans="1:5" ht="12.75">
      <c r="A32" s="44" t="s">
        <v>43</v>
      </c>
      <c r="B32" s="81">
        <v>14630</v>
      </c>
      <c r="C32" s="82">
        <v>1670</v>
      </c>
      <c r="D32" s="131">
        <v>16300</v>
      </c>
      <c r="E32" s="9"/>
    </row>
    <row r="33" spans="1:5" ht="12.75">
      <c r="A33" s="44" t="s">
        <v>44</v>
      </c>
      <c r="B33" s="81">
        <v>9000</v>
      </c>
      <c r="C33" s="82">
        <v>1450</v>
      </c>
      <c r="D33" s="84">
        <v>10450</v>
      </c>
      <c r="E33" s="9"/>
    </row>
    <row r="34" spans="1:5" ht="12.75">
      <c r="A34" s="44" t="s">
        <v>45</v>
      </c>
      <c r="B34" s="81">
        <v>26613</v>
      </c>
      <c r="C34" s="82">
        <v>3629</v>
      </c>
      <c r="D34" s="84">
        <v>30242</v>
      </c>
      <c r="E34" s="9"/>
    </row>
    <row r="35" spans="1:5" ht="12.75">
      <c r="A35" s="44" t="s">
        <v>46</v>
      </c>
      <c r="B35" s="81">
        <v>22600</v>
      </c>
      <c r="C35" s="82">
        <v>9700</v>
      </c>
      <c r="D35" s="131">
        <v>32300</v>
      </c>
      <c r="E35" s="9"/>
    </row>
    <row r="36" spans="1:5" ht="12.75">
      <c r="A36" s="45" t="str">
        <f>UPPER(" Cataluña")</f>
        <v> CATALUÑA</v>
      </c>
      <c r="B36" s="92">
        <v>72843</v>
      </c>
      <c r="C36" s="88">
        <v>16449</v>
      </c>
      <c r="D36" s="132">
        <v>89292</v>
      </c>
      <c r="E36" s="9"/>
    </row>
    <row r="37" spans="1:5" ht="12.75">
      <c r="A37" s="45"/>
      <c r="B37" s="92"/>
      <c r="C37" s="88"/>
      <c r="D37" s="90"/>
      <c r="E37" s="9"/>
    </row>
    <row r="38" spans="1:5" ht="12.75">
      <c r="A38" s="45" t="str">
        <f>UPPER(" Baleares")</f>
        <v> BALEARES</v>
      </c>
      <c r="B38" s="92">
        <v>1594</v>
      </c>
      <c r="C38" s="88">
        <v>10135</v>
      </c>
      <c r="D38" s="94">
        <v>11729</v>
      </c>
      <c r="E38" s="9"/>
    </row>
    <row r="39" spans="1:5" ht="12.75">
      <c r="A39" s="45"/>
      <c r="B39" s="92"/>
      <c r="C39" s="88"/>
      <c r="D39" s="94"/>
      <c r="E39" s="9"/>
    </row>
    <row r="40" spans="1:5" ht="12.75">
      <c r="A40" s="44" t="s">
        <v>47</v>
      </c>
      <c r="B40" s="82">
        <v>5850</v>
      </c>
      <c r="C40" s="82" t="s">
        <v>21</v>
      </c>
      <c r="D40" s="131">
        <v>5850</v>
      </c>
      <c r="E40" s="9"/>
    </row>
    <row r="41" spans="1:5" ht="12.75">
      <c r="A41" s="44" t="s">
        <v>48</v>
      </c>
      <c r="B41" s="81">
        <v>39420</v>
      </c>
      <c r="C41" s="82">
        <v>50</v>
      </c>
      <c r="D41" s="131">
        <v>39470</v>
      </c>
      <c r="E41" s="9"/>
    </row>
    <row r="42" spans="1:5" ht="12.75">
      <c r="A42" s="44" t="s">
        <v>49</v>
      </c>
      <c r="B42" s="82">
        <v>47137</v>
      </c>
      <c r="C42" s="82">
        <v>520</v>
      </c>
      <c r="D42" s="131">
        <v>47657</v>
      </c>
      <c r="E42" s="9"/>
    </row>
    <row r="43" spans="1:5" ht="12.75">
      <c r="A43" s="44" t="s">
        <v>50</v>
      </c>
      <c r="B43" s="81">
        <v>11490</v>
      </c>
      <c r="C43" s="81">
        <v>1000</v>
      </c>
      <c r="D43" s="131">
        <v>12490</v>
      </c>
      <c r="E43" s="9"/>
    </row>
    <row r="44" spans="1:5" ht="12.75">
      <c r="A44" s="44" t="s">
        <v>51</v>
      </c>
      <c r="B44" s="81">
        <v>190000</v>
      </c>
      <c r="C44" s="82">
        <v>18000</v>
      </c>
      <c r="D44" s="131">
        <v>208000</v>
      </c>
      <c r="E44" s="9"/>
    </row>
    <row r="45" spans="1:5" ht="12.75">
      <c r="A45" s="44" t="s">
        <v>52</v>
      </c>
      <c r="B45" s="82">
        <v>11791</v>
      </c>
      <c r="C45" s="82" t="s">
        <v>21</v>
      </c>
      <c r="D45" s="131">
        <v>11791</v>
      </c>
      <c r="E45" s="9"/>
    </row>
    <row r="46" spans="1:5" ht="12.75">
      <c r="A46" s="44" t="s">
        <v>53</v>
      </c>
      <c r="B46" s="82">
        <v>11100</v>
      </c>
      <c r="C46" s="82">
        <v>1080</v>
      </c>
      <c r="D46" s="131">
        <v>12180</v>
      </c>
      <c r="E46" s="9"/>
    </row>
    <row r="47" spans="1:5" ht="12.75">
      <c r="A47" s="44" t="s">
        <v>54</v>
      </c>
      <c r="B47" s="81">
        <v>3900</v>
      </c>
      <c r="C47" s="82" t="s">
        <v>21</v>
      </c>
      <c r="D47" s="131">
        <v>3900</v>
      </c>
      <c r="E47" s="9"/>
    </row>
    <row r="48" spans="1:5" ht="12.75">
      <c r="A48" s="44" t="s">
        <v>55</v>
      </c>
      <c r="B48" s="81">
        <v>28317</v>
      </c>
      <c r="C48" s="82" t="s">
        <v>21</v>
      </c>
      <c r="D48" s="131">
        <v>28317</v>
      </c>
      <c r="E48" s="9"/>
    </row>
    <row r="49" spans="1:5" ht="12.75">
      <c r="A49" s="45" t="str">
        <f>UPPER(" Castilla y León")</f>
        <v> CASTILLA Y LEÓN</v>
      </c>
      <c r="B49" s="88">
        <v>349005</v>
      </c>
      <c r="C49" s="88">
        <v>20650</v>
      </c>
      <c r="D49" s="132">
        <v>369655</v>
      </c>
      <c r="E49" s="9"/>
    </row>
    <row r="50" spans="1:5" ht="12.75">
      <c r="A50" s="45"/>
      <c r="B50" s="88"/>
      <c r="C50" s="88"/>
      <c r="D50" s="132"/>
      <c r="E50" s="9"/>
    </row>
    <row r="51" spans="1:5" ht="12.75">
      <c r="A51" s="45" t="str">
        <f>UPPER(" Madrid")</f>
        <v> MADRID</v>
      </c>
      <c r="B51" s="88">
        <v>7570</v>
      </c>
      <c r="C51" s="88">
        <v>5670</v>
      </c>
      <c r="D51" s="132">
        <v>13240</v>
      </c>
      <c r="E51" s="9"/>
    </row>
    <row r="52" spans="1:5" ht="12.75">
      <c r="A52" s="45"/>
      <c r="B52" s="88"/>
      <c r="C52" s="88"/>
      <c r="D52" s="132"/>
      <c r="E52" s="9"/>
    </row>
    <row r="53" spans="1:5" ht="12.75">
      <c r="A53" s="44" t="s">
        <v>56</v>
      </c>
      <c r="B53" s="81">
        <v>38100</v>
      </c>
      <c r="C53" s="82">
        <v>1600</v>
      </c>
      <c r="D53" s="133">
        <v>39700</v>
      </c>
      <c r="E53" s="9"/>
    </row>
    <row r="54" spans="1:5" ht="12.75">
      <c r="A54" s="44" t="s">
        <v>57</v>
      </c>
      <c r="B54" s="82">
        <v>33507</v>
      </c>
      <c r="C54" s="82">
        <v>1672</v>
      </c>
      <c r="D54" s="133">
        <v>35179</v>
      </c>
      <c r="E54" s="9"/>
    </row>
    <row r="55" spans="1:5" ht="12.75">
      <c r="A55" s="44" t="s">
        <v>58</v>
      </c>
      <c r="B55" s="82">
        <v>33286</v>
      </c>
      <c r="C55" s="82">
        <v>13240</v>
      </c>
      <c r="D55" s="84">
        <v>46526</v>
      </c>
      <c r="E55" s="9"/>
    </row>
    <row r="56" spans="1:5" ht="12.75">
      <c r="A56" s="44" t="s">
        <v>59</v>
      </c>
      <c r="B56" s="81">
        <v>29289</v>
      </c>
      <c r="C56" s="82">
        <v>430</v>
      </c>
      <c r="D56" s="133">
        <v>29719</v>
      </c>
      <c r="E56" s="9"/>
    </row>
    <row r="57" spans="1:5" ht="12.75">
      <c r="A57" s="44" t="s">
        <v>60</v>
      </c>
      <c r="B57" s="82">
        <v>27627</v>
      </c>
      <c r="C57" s="82">
        <v>1300</v>
      </c>
      <c r="D57" s="131">
        <v>28927</v>
      </c>
      <c r="E57" s="9"/>
    </row>
    <row r="58" spans="1:5" ht="12.75">
      <c r="A58" s="45" t="str">
        <f>UPPER(" Castilla-La Mancha")</f>
        <v> CASTILLA-LA MANCHA</v>
      </c>
      <c r="B58" s="88">
        <v>161809</v>
      </c>
      <c r="C58" s="88">
        <v>18242</v>
      </c>
      <c r="D58" s="132">
        <v>180051</v>
      </c>
      <c r="E58" s="9"/>
    </row>
    <row r="59" spans="1:5" ht="12.75">
      <c r="A59" s="45"/>
      <c r="B59" s="88"/>
      <c r="C59" s="88"/>
      <c r="D59" s="90"/>
      <c r="E59" s="9"/>
    </row>
    <row r="60" spans="1:5" ht="12.75">
      <c r="A60" s="44" t="s">
        <v>61</v>
      </c>
      <c r="B60" s="81">
        <v>55250</v>
      </c>
      <c r="C60" s="82">
        <v>1037</v>
      </c>
      <c r="D60" s="84">
        <v>56287</v>
      </c>
      <c r="E60" s="9"/>
    </row>
    <row r="61" spans="1:5" ht="12.75">
      <c r="A61" s="44" t="s">
        <v>62</v>
      </c>
      <c r="B61" s="81">
        <v>102448</v>
      </c>
      <c r="C61" s="82" t="s">
        <v>21</v>
      </c>
      <c r="D61" s="84">
        <v>102448</v>
      </c>
      <c r="E61" s="9"/>
    </row>
    <row r="62" spans="1:5" ht="12.75">
      <c r="A62" s="44" t="s">
        <v>63</v>
      </c>
      <c r="B62" s="82">
        <v>228941</v>
      </c>
      <c r="C62" s="82">
        <v>2919</v>
      </c>
      <c r="D62" s="131">
        <v>231860</v>
      </c>
      <c r="E62" s="9"/>
    </row>
    <row r="63" spans="1:5" ht="12.75">
      <c r="A63" s="45" t="str">
        <f>UPPER(" C. Valenciana")</f>
        <v> C. VALENCIANA</v>
      </c>
      <c r="B63" s="88">
        <v>386639</v>
      </c>
      <c r="C63" s="88">
        <v>3956</v>
      </c>
      <c r="D63" s="132">
        <v>390595</v>
      </c>
      <c r="E63" s="9"/>
    </row>
    <row r="64" spans="1:5" ht="12.75">
      <c r="A64" s="45"/>
      <c r="B64" s="88"/>
      <c r="C64" s="88"/>
      <c r="D64" s="132"/>
      <c r="E64" s="9"/>
    </row>
    <row r="65" spans="1:5" ht="12.75">
      <c r="A65" s="45" t="str">
        <f>UPPER(" R. de Murcia")</f>
        <v> R. DE MURCIA</v>
      </c>
      <c r="B65" s="92">
        <v>70787</v>
      </c>
      <c r="C65" s="88" t="s">
        <v>21</v>
      </c>
      <c r="D65" s="132">
        <v>70787</v>
      </c>
      <c r="E65" s="9"/>
    </row>
    <row r="66" spans="1:5" ht="12.75">
      <c r="A66" s="45"/>
      <c r="B66" s="92"/>
      <c r="C66" s="88"/>
      <c r="D66" s="132"/>
      <c r="E66" s="9"/>
    </row>
    <row r="67" spans="1:5" ht="12.75">
      <c r="A67" s="44" t="s">
        <v>64</v>
      </c>
      <c r="B67" s="82">
        <v>196188</v>
      </c>
      <c r="C67" s="82">
        <v>7962</v>
      </c>
      <c r="D67" s="131">
        <v>204150</v>
      </c>
      <c r="E67" s="9"/>
    </row>
    <row r="68" spans="1:5" ht="12.75">
      <c r="A68" s="44" t="s">
        <v>65</v>
      </c>
      <c r="B68" s="82">
        <v>167347</v>
      </c>
      <c r="C68" s="82">
        <v>6883</v>
      </c>
      <c r="D68" s="131">
        <v>174230</v>
      </c>
      <c r="E68" s="9"/>
    </row>
    <row r="69" spans="1:5" ht="12.75">
      <c r="A69" s="45" t="str">
        <f>UPPER(" Extremadura")</f>
        <v> EXTREMADURA</v>
      </c>
      <c r="B69" s="88">
        <v>363535</v>
      </c>
      <c r="C69" s="88">
        <v>14845</v>
      </c>
      <c r="D69" s="132">
        <v>378380</v>
      </c>
      <c r="E69" s="9"/>
    </row>
    <row r="70" spans="1:5" ht="12.75">
      <c r="A70" s="45"/>
      <c r="B70" s="88"/>
      <c r="C70" s="88"/>
      <c r="D70" s="132"/>
      <c r="E70" s="9"/>
    </row>
    <row r="71" spans="1:5" ht="12.75">
      <c r="A71" s="44" t="s">
        <v>66</v>
      </c>
      <c r="B71" s="82">
        <v>74604</v>
      </c>
      <c r="C71" s="82">
        <v>2275</v>
      </c>
      <c r="D71" s="131">
        <v>76879</v>
      </c>
      <c r="E71" s="9"/>
    </row>
    <row r="72" spans="1:5" ht="12.75">
      <c r="A72" s="44" t="s">
        <v>67</v>
      </c>
      <c r="B72" s="82">
        <v>12000</v>
      </c>
      <c r="C72" s="82">
        <v>14900</v>
      </c>
      <c r="D72" s="131">
        <v>26900</v>
      </c>
      <c r="E72" s="9"/>
    </row>
    <row r="73" spans="1:5" ht="12.75">
      <c r="A73" s="44" t="s">
        <v>68</v>
      </c>
      <c r="B73" s="82">
        <v>41901</v>
      </c>
      <c r="C73" s="82">
        <v>2021</v>
      </c>
      <c r="D73" s="131">
        <v>43922</v>
      </c>
      <c r="E73" s="9"/>
    </row>
    <row r="74" spans="1:5" ht="12.75">
      <c r="A74" s="44" t="s">
        <v>69</v>
      </c>
      <c r="B74" s="81">
        <v>44757</v>
      </c>
      <c r="C74" s="82">
        <v>2200</v>
      </c>
      <c r="D74" s="131">
        <v>46957</v>
      </c>
      <c r="E74" s="9"/>
    </row>
    <row r="75" spans="1:5" ht="12.75">
      <c r="A75" s="44" t="s">
        <v>70</v>
      </c>
      <c r="B75" s="82">
        <v>61832</v>
      </c>
      <c r="C75" s="82">
        <v>3919</v>
      </c>
      <c r="D75" s="131">
        <v>65751</v>
      </c>
      <c r="E75" s="9"/>
    </row>
    <row r="76" spans="1:5" ht="12.75">
      <c r="A76" s="44" t="s">
        <v>71</v>
      </c>
      <c r="B76" s="82">
        <v>37130</v>
      </c>
      <c r="C76" s="82">
        <v>4589</v>
      </c>
      <c r="D76" s="131">
        <v>41719</v>
      </c>
      <c r="E76" s="9"/>
    </row>
    <row r="77" spans="1:5" ht="12.75">
      <c r="A77" s="44" t="s">
        <v>72</v>
      </c>
      <c r="B77" s="82">
        <v>67417</v>
      </c>
      <c r="C77" s="82" t="s">
        <v>21</v>
      </c>
      <c r="D77" s="131">
        <v>67417</v>
      </c>
      <c r="E77" s="9"/>
    </row>
    <row r="78" spans="1:5" ht="12.75">
      <c r="A78" s="44" t="s">
        <v>73</v>
      </c>
      <c r="B78" s="82">
        <v>82691.8</v>
      </c>
      <c r="C78" s="82">
        <v>3749.35</v>
      </c>
      <c r="D78" s="131">
        <v>86441.15</v>
      </c>
      <c r="E78" s="9"/>
    </row>
    <row r="79" spans="1:5" ht="12.75">
      <c r="A79" s="45" t="str">
        <f>UPPER(" Andalucía")</f>
        <v> ANDALUCÍA</v>
      </c>
      <c r="B79" s="88">
        <v>422332.8</v>
      </c>
      <c r="C79" s="88">
        <v>33653.35</v>
      </c>
      <c r="D79" s="132">
        <v>455986.15</v>
      </c>
      <c r="E79" s="9"/>
    </row>
    <row r="80" spans="1:5" ht="12.75">
      <c r="A80" s="45"/>
      <c r="B80" s="88"/>
      <c r="C80" s="89"/>
      <c r="D80" s="132"/>
      <c r="E80" s="9"/>
    </row>
    <row r="81" spans="1:5" ht="12.75">
      <c r="A81" s="44" t="s">
        <v>74</v>
      </c>
      <c r="B81" s="81">
        <v>6856</v>
      </c>
      <c r="C81" s="86" t="s">
        <v>21</v>
      </c>
      <c r="D81" s="131">
        <v>6856</v>
      </c>
      <c r="E81" s="9"/>
    </row>
    <row r="82" spans="1:5" ht="12.75" customHeight="1">
      <c r="A82" s="44" t="s">
        <v>75</v>
      </c>
      <c r="B82" s="81">
        <v>17100</v>
      </c>
      <c r="C82" s="86" t="s">
        <v>21</v>
      </c>
      <c r="D82" s="131">
        <v>17100</v>
      </c>
      <c r="E82" s="9"/>
    </row>
    <row r="83" spans="1:5" ht="12.75">
      <c r="A83" s="45" t="str">
        <f>UPPER(" Canarias")</f>
        <v> CANARIAS</v>
      </c>
      <c r="B83" s="92">
        <v>23956</v>
      </c>
      <c r="C83" s="89" t="s">
        <v>21</v>
      </c>
      <c r="D83" s="132">
        <v>23956</v>
      </c>
      <c r="E83" s="9"/>
    </row>
    <row r="84" spans="1:5" ht="12.75">
      <c r="A84" s="45"/>
      <c r="B84" s="92"/>
      <c r="C84" s="89"/>
      <c r="D84" s="132"/>
      <c r="E84" s="9"/>
    </row>
    <row r="85" spans="1:5" ht="13.5" thickBot="1">
      <c r="A85" s="46" t="s">
        <v>76</v>
      </c>
      <c r="B85" s="96">
        <v>2177728.04</v>
      </c>
      <c r="C85" s="96">
        <v>160613.51</v>
      </c>
      <c r="D85" s="99">
        <v>2338341.54</v>
      </c>
      <c r="E85" s="9"/>
    </row>
    <row r="86" ht="12.75"/>
    <row r="87" ht="12.75"/>
  </sheetData>
  <mergeCells count="6">
    <mergeCell ref="A1:D1"/>
    <mergeCell ref="A3:D3"/>
    <mergeCell ref="B6:B7"/>
    <mergeCell ref="C6:C7"/>
    <mergeCell ref="D6:D7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9"/>
  <dimension ref="A1:K86"/>
  <sheetViews>
    <sheetView showGridLines="0" zoomScale="75" zoomScaleNormal="75" workbookViewId="0" topLeftCell="A1">
      <selection activeCell="L12" sqref="L12"/>
    </sheetView>
  </sheetViews>
  <sheetFormatPr defaultColWidth="11.421875" defaultRowHeight="12.75"/>
  <cols>
    <col min="1" max="1" width="30.7109375" style="73" customWidth="1"/>
    <col min="2" max="7" width="15.8515625" style="73" customWidth="1"/>
    <col min="8" max="16384" width="11.421875" style="73" customWidth="1"/>
  </cols>
  <sheetData>
    <row r="1" spans="1:7" s="72" customFormat="1" ht="17.25">
      <c r="A1" s="116" t="s">
        <v>0</v>
      </c>
      <c r="B1" s="116"/>
      <c r="C1" s="116"/>
      <c r="D1" s="116"/>
      <c r="E1" s="116"/>
      <c r="F1" s="116"/>
      <c r="G1" s="116"/>
    </row>
    <row r="3" spans="1:11" ht="13.5">
      <c r="A3" s="117" t="s">
        <v>116</v>
      </c>
      <c r="B3" s="117"/>
      <c r="C3" s="117"/>
      <c r="D3" s="117"/>
      <c r="E3" s="117"/>
      <c r="F3" s="117"/>
      <c r="G3" s="117"/>
      <c r="H3" s="74"/>
      <c r="I3" s="74"/>
      <c r="J3" s="74"/>
      <c r="K3" s="74"/>
    </row>
    <row r="4" spans="1:11" ht="14.25" thickBot="1">
      <c r="A4" s="74"/>
      <c r="B4" s="74"/>
      <c r="C4" s="74"/>
      <c r="D4" s="74"/>
      <c r="E4" s="74"/>
      <c r="F4" s="74"/>
      <c r="G4" s="74"/>
      <c r="H4" s="75"/>
      <c r="I4" s="74"/>
      <c r="J4" s="74"/>
      <c r="K4" s="74"/>
    </row>
    <row r="5" spans="1:8" ht="12.75">
      <c r="A5" s="70" t="s">
        <v>31</v>
      </c>
      <c r="B5" s="113" t="s">
        <v>9</v>
      </c>
      <c r="C5" s="114"/>
      <c r="D5" s="115"/>
      <c r="E5" s="113" t="s">
        <v>10</v>
      </c>
      <c r="F5" s="114"/>
      <c r="G5" s="114"/>
      <c r="H5" s="9"/>
    </row>
    <row r="6" spans="1:8" ht="12.75">
      <c r="A6" s="39"/>
      <c r="B6" s="118" t="s">
        <v>112</v>
      </c>
      <c r="C6" s="118" t="s">
        <v>113</v>
      </c>
      <c r="D6" s="118" t="s">
        <v>8</v>
      </c>
      <c r="E6" s="118" t="s">
        <v>112</v>
      </c>
      <c r="F6" s="118" t="s">
        <v>113</v>
      </c>
      <c r="G6" s="120" t="s">
        <v>8</v>
      </c>
      <c r="H6" s="9"/>
    </row>
    <row r="7" spans="1:8" ht="13.5" thickBot="1">
      <c r="A7" s="39" t="s">
        <v>32</v>
      </c>
      <c r="B7" s="119"/>
      <c r="C7" s="119" t="s">
        <v>114</v>
      </c>
      <c r="D7" s="119" t="s">
        <v>115</v>
      </c>
      <c r="E7" s="119"/>
      <c r="F7" s="119"/>
      <c r="G7" s="121"/>
      <c r="H7" s="9"/>
    </row>
    <row r="8" spans="1:8" ht="12.75">
      <c r="A8" s="42" t="s">
        <v>33</v>
      </c>
      <c r="B8" s="76">
        <v>364500</v>
      </c>
      <c r="C8" s="77">
        <v>7500</v>
      </c>
      <c r="D8" s="77">
        <v>372000</v>
      </c>
      <c r="E8" s="78">
        <v>17010</v>
      </c>
      <c r="F8" s="79">
        <v>450</v>
      </c>
      <c r="G8" s="80">
        <v>17460</v>
      </c>
      <c r="H8" s="9"/>
    </row>
    <row r="9" spans="1:8" ht="12.75">
      <c r="A9" s="44" t="s">
        <v>34</v>
      </c>
      <c r="B9" s="81">
        <v>421512</v>
      </c>
      <c r="C9" s="82">
        <v>15264</v>
      </c>
      <c r="D9" s="82">
        <v>436776</v>
      </c>
      <c r="E9" s="83">
        <v>31613.4</v>
      </c>
      <c r="F9" s="84">
        <v>1908</v>
      </c>
      <c r="G9" s="85">
        <v>33521.4</v>
      </c>
      <c r="H9" s="9"/>
    </row>
    <row r="10" spans="1:8" ht="12.75">
      <c r="A10" s="44" t="s">
        <v>35</v>
      </c>
      <c r="B10" s="81">
        <v>1085568</v>
      </c>
      <c r="C10" s="83">
        <v>3462</v>
      </c>
      <c r="D10" s="82">
        <v>1089030</v>
      </c>
      <c r="E10" s="86">
        <v>49344</v>
      </c>
      <c r="F10" s="87">
        <v>173.1</v>
      </c>
      <c r="G10" s="85">
        <v>49517.1</v>
      </c>
      <c r="H10" s="9"/>
    </row>
    <row r="11" spans="1:8" ht="12.75">
      <c r="A11" s="44" t="s">
        <v>36</v>
      </c>
      <c r="B11" s="81">
        <v>286000</v>
      </c>
      <c r="C11" s="82">
        <v>3200</v>
      </c>
      <c r="D11" s="82">
        <v>289200</v>
      </c>
      <c r="E11" s="86">
        <v>13000</v>
      </c>
      <c r="F11" s="87">
        <v>280</v>
      </c>
      <c r="G11" s="85">
        <v>13280</v>
      </c>
      <c r="H11" s="9"/>
    </row>
    <row r="12" spans="1:8" ht="12.75">
      <c r="A12" s="45" t="str">
        <f>UPPER(" Galicia")</f>
        <v> GALICIA</v>
      </c>
      <c r="B12" s="88">
        <v>2157580</v>
      </c>
      <c r="C12" s="88">
        <v>29426</v>
      </c>
      <c r="D12" s="88">
        <v>2187006</v>
      </c>
      <c r="E12" s="89">
        <v>110967.4</v>
      </c>
      <c r="F12" s="90">
        <v>2811.1</v>
      </c>
      <c r="G12" s="91">
        <v>113778.5</v>
      </c>
      <c r="H12" s="9"/>
    </row>
    <row r="13" spans="1:8" ht="12.75">
      <c r="A13" s="45"/>
      <c r="B13" s="88"/>
      <c r="C13" s="89"/>
      <c r="D13" s="88"/>
      <c r="E13" s="89"/>
      <c r="F13" s="90"/>
      <c r="G13" s="91"/>
      <c r="H13" s="9"/>
    </row>
    <row r="14" spans="1:8" ht="12.75">
      <c r="A14" s="45" t="str">
        <f>UPPER(" P. de Asturias")</f>
        <v> P. DE ASTURIAS</v>
      </c>
      <c r="B14" s="92">
        <v>472500</v>
      </c>
      <c r="C14" s="93">
        <v>8550</v>
      </c>
      <c r="D14" s="88">
        <v>481050</v>
      </c>
      <c r="E14" s="93">
        <v>31500</v>
      </c>
      <c r="F14" s="94">
        <v>1330</v>
      </c>
      <c r="G14" s="91">
        <v>32830</v>
      </c>
      <c r="H14" s="9"/>
    </row>
    <row r="15" spans="1:8" ht="12.75">
      <c r="A15" s="45"/>
      <c r="B15" s="92"/>
      <c r="C15" s="93"/>
      <c r="D15" s="88"/>
      <c r="E15" s="93"/>
      <c r="F15" s="94"/>
      <c r="G15" s="91"/>
      <c r="H15" s="9"/>
    </row>
    <row r="16" spans="1:8" ht="12.75">
      <c r="A16" s="45" t="str">
        <f>UPPER(" Cantabria")</f>
        <v> CANTABRIA</v>
      </c>
      <c r="B16" s="92">
        <v>191324</v>
      </c>
      <c r="C16" s="93">
        <v>137919.5</v>
      </c>
      <c r="D16" s="88">
        <v>329243.5</v>
      </c>
      <c r="E16" s="89">
        <v>4099.8</v>
      </c>
      <c r="F16" s="90">
        <v>5396.85</v>
      </c>
      <c r="G16" s="91">
        <v>9496.65</v>
      </c>
      <c r="H16" s="9"/>
    </row>
    <row r="17" spans="1:8" ht="12.75">
      <c r="A17" s="45"/>
      <c r="B17" s="92"/>
      <c r="C17" s="93"/>
      <c r="D17" s="88"/>
      <c r="E17" s="89"/>
      <c r="F17" s="90"/>
      <c r="G17" s="91"/>
      <c r="H17" s="9"/>
    </row>
    <row r="18" spans="1:8" ht="12.75">
      <c r="A18" s="44" t="s">
        <v>37</v>
      </c>
      <c r="B18" s="81">
        <v>104000</v>
      </c>
      <c r="C18" s="82" t="s">
        <v>21</v>
      </c>
      <c r="D18" s="82">
        <v>104000</v>
      </c>
      <c r="E18" s="83">
        <v>3120</v>
      </c>
      <c r="F18" s="87" t="s">
        <v>21</v>
      </c>
      <c r="G18" s="85">
        <v>3120</v>
      </c>
      <c r="H18" s="9"/>
    </row>
    <row r="19" spans="1:8" ht="12.75">
      <c r="A19" s="44" t="s">
        <v>38</v>
      </c>
      <c r="B19" s="81">
        <v>106887.5</v>
      </c>
      <c r="C19" s="86" t="s">
        <v>21</v>
      </c>
      <c r="D19" s="82">
        <v>106887.5</v>
      </c>
      <c r="E19" s="83">
        <v>2565.3</v>
      </c>
      <c r="F19" s="87" t="s">
        <v>21</v>
      </c>
      <c r="G19" s="85">
        <v>2565.3</v>
      </c>
      <c r="H19" s="9"/>
    </row>
    <row r="20" spans="1:8" ht="12.75">
      <c r="A20" s="44" t="s">
        <v>39</v>
      </c>
      <c r="B20" s="81">
        <v>103500</v>
      </c>
      <c r="C20" s="86" t="s">
        <v>21</v>
      </c>
      <c r="D20" s="82">
        <v>103500</v>
      </c>
      <c r="E20" s="83">
        <v>2700</v>
      </c>
      <c r="F20" s="87" t="s">
        <v>21</v>
      </c>
      <c r="G20" s="85">
        <v>2700</v>
      </c>
      <c r="H20" s="9"/>
    </row>
    <row r="21" spans="1:8" ht="12.75">
      <c r="A21" s="45" t="str">
        <f>UPPER(" País Vasco")</f>
        <v> PAÍS VASCO</v>
      </c>
      <c r="B21" s="92">
        <v>314387.5</v>
      </c>
      <c r="C21" s="88" t="s">
        <v>21</v>
      </c>
      <c r="D21" s="88">
        <v>314387.5</v>
      </c>
      <c r="E21" s="93">
        <v>8385.3</v>
      </c>
      <c r="F21" s="90" t="s">
        <v>21</v>
      </c>
      <c r="G21" s="91">
        <v>8385.3</v>
      </c>
      <c r="H21" s="9"/>
    </row>
    <row r="22" spans="1:8" ht="12.75">
      <c r="A22" s="45"/>
      <c r="B22" s="92"/>
      <c r="C22" s="88"/>
      <c r="D22" s="88"/>
      <c r="E22" s="93"/>
      <c r="F22" s="90"/>
      <c r="G22" s="91"/>
      <c r="H22" s="9"/>
    </row>
    <row r="23" spans="1:8" ht="12.75">
      <c r="A23" s="45" t="str">
        <f>UPPER(" Navarra")</f>
        <v> NAVARRA</v>
      </c>
      <c r="B23" s="92">
        <v>105077.9</v>
      </c>
      <c r="C23" s="88">
        <v>4335</v>
      </c>
      <c r="D23" s="88">
        <v>109412.9</v>
      </c>
      <c r="E23" s="93">
        <v>2261.17</v>
      </c>
      <c r="F23" s="94">
        <v>246.5</v>
      </c>
      <c r="G23" s="91">
        <v>2507.67</v>
      </c>
      <c r="H23" s="9"/>
    </row>
    <row r="24" spans="1:8" ht="12.75">
      <c r="A24" s="45"/>
      <c r="B24" s="92"/>
      <c r="C24" s="88"/>
      <c r="D24" s="88"/>
      <c r="E24" s="93"/>
      <c r="F24" s="94"/>
      <c r="G24" s="91"/>
      <c r="H24" s="9"/>
    </row>
    <row r="25" spans="1:8" ht="12.75">
      <c r="A25" s="45" t="str">
        <f>UPPER(" La Rioja")</f>
        <v> LA RIOJA</v>
      </c>
      <c r="B25" s="88">
        <v>175950</v>
      </c>
      <c r="C25" s="88">
        <v>24750</v>
      </c>
      <c r="D25" s="88">
        <v>200700</v>
      </c>
      <c r="E25" s="89">
        <v>7762.5</v>
      </c>
      <c r="F25" s="90">
        <v>1402.5</v>
      </c>
      <c r="G25" s="91">
        <v>9165</v>
      </c>
      <c r="H25" s="9"/>
    </row>
    <row r="26" spans="1:8" ht="12.75">
      <c r="A26" s="45"/>
      <c r="B26" s="88"/>
      <c r="C26" s="88"/>
      <c r="D26" s="89"/>
      <c r="E26" s="89"/>
      <c r="F26" s="90"/>
      <c r="G26" s="91"/>
      <c r="H26" s="9"/>
    </row>
    <row r="27" spans="1:8" ht="12.75">
      <c r="A27" s="44" t="s">
        <v>40</v>
      </c>
      <c r="B27" s="81">
        <v>193889.7</v>
      </c>
      <c r="C27" s="82">
        <v>38150</v>
      </c>
      <c r="D27" s="83">
        <v>232039.7</v>
      </c>
      <c r="E27" s="86">
        <v>9598.5</v>
      </c>
      <c r="F27" s="87">
        <v>2725</v>
      </c>
      <c r="G27" s="85">
        <v>12323.5</v>
      </c>
      <c r="H27" s="9"/>
    </row>
    <row r="28" spans="1:8" ht="12.75">
      <c r="A28" s="44" t="s">
        <v>41</v>
      </c>
      <c r="B28" s="82">
        <v>358488</v>
      </c>
      <c r="C28" s="82">
        <v>56440</v>
      </c>
      <c r="D28" s="82">
        <v>414928</v>
      </c>
      <c r="E28" s="86">
        <v>18920.2</v>
      </c>
      <c r="F28" s="87">
        <v>1693.2</v>
      </c>
      <c r="G28" s="85">
        <v>20613.4</v>
      </c>
      <c r="H28" s="9"/>
    </row>
    <row r="29" spans="1:8" ht="12.75">
      <c r="A29" s="44" t="s">
        <v>42</v>
      </c>
      <c r="B29" s="81">
        <v>1238116</v>
      </c>
      <c r="C29" s="82" t="s">
        <v>21</v>
      </c>
      <c r="D29" s="83">
        <v>1238116</v>
      </c>
      <c r="E29" s="86">
        <v>56278</v>
      </c>
      <c r="F29" s="87" t="s">
        <v>21</v>
      </c>
      <c r="G29" s="85">
        <v>56278</v>
      </c>
      <c r="H29" s="9"/>
    </row>
    <row r="30" spans="1:8" ht="12.75">
      <c r="A30" s="45" t="str">
        <f>UPPER(" Aragón")</f>
        <v> ARAGÓN</v>
      </c>
      <c r="B30" s="88">
        <v>1790493.7</v>
      </c>
      <c r="C30" s="88">
        <v>94590</v>
      </c>
      <c r="D30" s="88">
        <v>1885083.7</v>
      </c>
      <c r="E30" s="89">
        <v>84796.7</v>
      </c>
      <c r="F30" s="90">
        <v>4418.2</v>
      </c>
      <c r="G30" s="91">
        <v>89214.9</v>
      </c>
      <c r="H30" s="9"/>
    </row>
    <row r="31" spans="1:8" ht="12.75">
      <c r="A31" s="45"/>
      <c r="B31" s="88"/>
      <c r="C31" s="88"/>
      <c r="D31" s="88"/>
      <c r="E31" s="89"/>
      <c r="F31" s="90"/>
      <c r="G31" s="91"/>
      <c r="H31" s="9"/>
    </row>
    <row r="32" spans="1:8" ht="12.75">
      <c r="A32" s="44" t="s">
        <v>43</v>
      </c>
      <c r="B32" s="81">
        <v>332650</v>
      </c>
      <c r="C32" s="82">
        <v>13965</v>
      </c>
      <c r="D32" s="82">
        <v>346615</v>
      </c>
      <c r="E32" s="86">
        <v>20624.3</v>
      </c>
      <c r="F32" s="87">
        <v>2793</v>
      </c>
      <c r="G32" s="85">
        <v>23417.3</v>
      </c>
      <c r="H32" s="9"/>
    </row>
    <row r="33" spans="1:8" ht="12.75">
      <c r="A33" s="44" t="s">
        <v>44</v>
      </c>
      <c r="B33" s="81">
        <v>655845</v>
      </c>
      <c r="C33" s="82">
        <v>14000</v>
      </c>
      <c r="D33" s="83">
        <v>669845</v>
      </c>
      <c r="E33" s="83">
        <v>65584.5</v>
      </c>
      <c r="F33" s="84">
        <v>5000</v>
      </c>
      <c r="G33" s="85">
        <v>70584.5</v>
      </c>
      <c r="H33" s="9"/>
    </row>
    <row r="34" spans="1:8" ht="12.75">
      <c r="A34" s="44" t="s">
        <v>45</v>
      </c>
      <c r="B34" s="81">
        <v>697424</v>
      </c>
      <c r="C34" s="82">
        <v>40764</v>
      </c>
      <c r="D34" s="83">
        <v>738188</v>
      </c>
      <c r="E34" s="86">
        <v>29889.6</v>
      </c>
      <c r="F34" s="87">
        <v>4076.4</v>
      </c>
      <c r="G34" s="85">
        <v>33966</v>
      </c>
      <c r="H34" s="9"/>
    </row>
    <row r="35" spans="1:8" ht="12.75">
      <c r="A35" s="44" t="s">
        <v>46</v>
      </c>
      <c r="B35" s="81">
        <v>591000</v>
      </c>
      <c r="C35" s="82">
        <v>139400</v>
      </c>
      <c r="D35" s="82">
        <v>730400</v>
      </c>
      <c r="E35" s="86">
        <v>49250</v>
      </c>
      <c r="F35" s="87">
        <v>16400</v>
      </c>
      <c r="G35" s="85">
        <v>65650</v>
      </c>
      <c r="H35" s="9"/>
    </row>
    <row r="36" spans="1:8" ht="12.75">
      <c r="A36" s="45" t="str">
        <f>UPPER(" Cataluña")</f>
        <v> CATALUÑA</v>
      </c>
      <c r="B36" s="92">
        <v>2276919</v>
      </c>
      <c r="C36" s="88">
        <v>208129</v>
      </c>
      <c r="D36" s="88">
        <v>2485048</v>
      </c>
      <c r="E36" s="89">
        <v>165348.4</v>
      </c>
      <c r="F36" s="90">
        <v>28269.4</v>
      </c>
      <c r="G36" s="91">
        <v>193617.8</v>
      </c>
      <c r="H36" s="9"/>
    </row>
    <row r="37" spans="1:8" ht="12.75">
      <c r="A37" s="45"/>
      <c r="B37" s="92"/>
      <c r="C37" s="88"/>
      <c r="D37" s="89"/>
      <c r="E37" s="89"/>
      <c r="F37" s="90"/>
      <c r="G37" s="91"/>
      <c r="H37" s="9"/>
    </row>
    <row r="38" spans="1:8" ht="12.75">
      <c r="A38" s="45" t="str">
        <f>UPPER(" Baleares")</f>
        <v> BALEARES</v>
      </c>
      <c r="B38" s="92">
        <v>12720</v>
      </c>
      <c r="C38" s="88">
        <v>130896</v>
      </c>
      <c r="D38" s="93">
        <v>143616</v>
      </c>
      <c r="E38" s="89" t="s">
        <v>21</v>
      </c>
      <c r="F38" s="90" t="s">
        <v>21</v>
      </c>
      <c r="G38" s="91" t="s">
        <v>21</v>
      </c>
      <c r="H38" s="9"/>
    </row>
    <row r="39" spans="1:8" ht="12.75">
      <c r="A39" s="45"/>
      <c r="B39" s="92"/>
      <c r="C39" s="88"/>
      <c r="D39" s="93"/>
      <c r="E39" s="89"/>
      <c r="F39" s="90"/>
      <c r="G39" s="91"/>
      <c r="H39" s="9"/>
    </row>
    <row r="40" spans="1:8" ht="12.75">
      <c r="A40" s="44" t="s">
        <v>47</v>
      </c>
      <c r="B40" s="82">
        <v>125600</v>
      </c>
      <c r="C40" s="82" t="s">
        <v>21</v>
      </c>
      <c r="D40" s="82">
        <v>125600</v>
      </c>
      <c r="E40" s="86">
        <v>7850</v>
      </c>
      <c r="F40" s="87" t="s">
        <v>21</v>
      </c>
      <c r="G40" s="85">
        <v>7850</v>
      </c>
      <c r="H40" s="9"/>
    </row>
    <row r="41" spans="1:8" ht="12.75">
      <c r="A41" s="44" t="s">
        <v>48</v>
      </c>
      <c r="B41" s="81">
        <v>525600</v>
      </c>
      <c r="C41" s="82">
        <v>300</v>
      </c>
      <c r="D41" s="82">
        <v>525900</v>
      </c>
      <c r="E41" s="86">
        <v>13140</v>
      </c>
      <c r="F41" s="87">
        <v>18.5</v>
      </c>
      <c r="G41" s="85">
        <v>13158.5</v>
      </c>
      <c r="H41" s="9"/>
    </row>
    <row r="42" spans="1:8" ht="12.75">
      <c r="A42" s="44" t="s">
        <v>49</v>
      </c>
      <c r="B42" s="82">
        <v>1010570</v>
      </c>
      <c r="C42" s="82">
        <v>16920</v>
      </c>
      <c r="D42" s="82">
        <v>1027490</v>
      </c>
      <c r="E42" s="86">
        <v>13780.5</v>
      </c>
      <c r="F42" s="87">
        <v>493.5</v>
      </c>
      <c r="G42" s="85">
        <v>14274</v>
      </c>
      <c r="H42" s="9"/>
    </row>
    <row r="43" spans="1:8" ht="12.75">
      <c r="A43" s="44" t="s">
        <v>50</v>
      </c>
      <c r="B43" s="81">
        <v>222015</v>
      </c>
      <c r="C43" s="81">
        <v>736</v>
      </c>
      <c r="D43" s="82">
        <v>222751</v>
      </c>
      <c r="E43" s="86">
        <v>8880.6</v>
      </c>
      <c r="F43" s="87">
        <v>92</v>
      </c>
      <c r="G43" s="85">
        <v>8972.6</v>
      </c>
      <c r="H43" s="9"/>
    </row>
    <row r="44" spans="1:8" ht="12.75">
      <c r="A44" s="44" t="s">
        <v>51</v>
      </c>
      <c r="B44" s="81">
        <v>1950000</v>
      </c>
      <c r="C44" s="82">
        <v>116000</v>
      </c>
      <c r="D44" s="82">
        <v>2066000</v>
      </c>
      <c r="E44" s="86">
        <v>78000</v>
      </c>
      <c r="F44" s="87">
        <v>8000</v>
      </c>
      <c r="G44" s="85">
        <v>86000</v>
      </c>
      <c r="H44" s="9"/>
    </row>
    <row r="45" spans="1:8" ht="12.75">
      <c r="A45" s="44" t="s">
        <v>52</v>
      </c>
      <c r="B45" s="82">
        <v>174120</v>
      </c>
      <c r="C45" s="82" t="s">
        <v>21</v>
      </c>
      <c r="D45" s="82">
        <v>174120</v>
      </c>
      <c r="E45" s="86">
        <v>8125.6</v>
      </c>
      <c r="F45" s="87" t="s">
        <v>21</v>
      </c>
      <c r="G45" s="85">
        <v>8125.6</v>
      </c>
      <c r="H45" s="9"/>
    </row>
    <row r="46" spans="1:8" ht="12.75">
      <c r="A46" s="44" t="s">
        <v>53</v>
      </c>
      <c r="B46" s="82">
        <v>166440</v>
      </c>
      <c r="C46" s="82">
        <v>10794</v>
      </c>
      <c r="D46" s="82">
        <v>177234</v>
      </c>
      <c r="E46" s="86">
        <v>4854.5</v>
      </c>
      <c r="F46" s="87">
        <v>771</v>
      </c>
      <c r="G46" s="85">
        <v>5625.5</v>
      </c>
      <c r="H46" s="9"/>
    </row>
    <row r="47" spans="1:8" ht="12.75">
      <c r="A47" s="44" t="s">
        <v>54</v>
      </c>
      <c r="B47" s="81">
        <v>40040</v>
      </c>
      <c r="C47" s="82" t="s">
        <v>21</v>
      </c>
      <c r="D47" s="82">
        <v>40040</v>
      </c>
      <c r="E47" s="86">
        <v>1201.2</v>
      </c>
      <c r="F47" s="87" t="s">
        <v>21</v>
      </c>
      <c r="G47" s="85">
        <v>1201.2</v>
      </c>
      <c r="H47" s="9"/>
    </row>
    <row r="48" spans="1:8" ht="12.75">
      <c r="A48" s="44" t="s">
        <v>55</v>
      </c>
      <c r="B48" s="81">
        <v>658854</v>
      </c>
      <c r="C48" s="82" t="s">
        <v>21</v>
      </c>
      <c r="D48" s="82">
        <v>658854</v>
      </c>
      <c r="E48" s="86">
        <v>15687</v>
      </c>
      <c r="F48" s="87" t="s">
        <v>21</v>
      </c>
      <c r="G48" s="85">
        <v>15687</v>
      </c>
      <c r="H48" s="9"/>
    </row>
    <row r="49" spans="1:8" ht="12.75">
      <c r="A49" s="45" t="str">
        <f>UPPER(" Castilla y León")</f>
        <v> CASTILLA Y LEÓN</v>
      </c>
      <c r="B49" s="88">
        <v>4873239</v>
      </c>
      <c r="C49" s="88">
        <v>144750</v>
      </c>
      <c r="D49" s="88">
        <v>5017989</v>
      </c>
      <c r="E49" s="89">
        <v>151519.4</v>
      </c>
      <c r="F49" s="90">
        <v>9375</v>
      </c>
      <c r="G49" s="91">
        <v>160894.4</v>
      </c>
      <c r="H49" s="9"/>
    </row>
    <row r="50" spans="1:8" ht="12.75">
      <c r="A50" s="45"/>
      <c r="B50" s="88"/>
      <c r="C50" s="88"/>
      <c r="D50" s="88"/>
      <c r="E50" s="89"/>
      <c r="F50" s="90"/>
      <c r="G50" s="91"/>
      <c r="H50" s="9"/>
    </row>
    <row r="51" spans="1:8" ht="12.75">
      <c r="A51" s="45" t="str">
        <f>UPPER(" Madrid")</f>
        <v> MADRID</v>
      </c>
      <c r="B51" s="88">
        <v>224000</v>
      </c>
      <c r="C51" s="88">
        <v>63990</v>
      </c>
      <c r="D51" s="88">
        <v>287990</v>
      </c>
      <c r="E51" s="93">
        <v>7840</v>
      </c>
      <c r="F51" s="94">
        <v>6399</v>
      </c>
      <c r="G51" s="91">
        <v>14239</v>
      </c>
      <c r="H51" s="9"/>
    </row>
    <row r="52" spans="1:8" ht="12.75">
      <c r="A52" s="45"/>
      <c r="B52" s="88"/>
      <c r="C52" s="88"/>
      <c r="D52" s="88"/>
      <c r="E52" s="93"/>
      <c r="F52" s="94"/>
      <c r="G52" s="91"/>
      <c r="H52" s="9"/>
    </row>
    <row r="53" spans="1:8" ht="12.75">
      <c r="A53" s="44" t="s">
        <v>56</v>
      </c>
      <c r="B53" s="81">
        <v>457200</v>
      </c>
      <c r="C53" s="82">
        <v>9600</v>
      </c>
      <c r="D53" s="81">
        <v>466800</v>
      </c>
      <c r="E53" s="86">
        <v>38100</v>
      </c>
      <c r="F53" s="87">
        <v>1440</v>
      </c>
      <c r="G53" s="85">
        <v>39540</v>
      </c>
      <c r="H53" s="9"/>
    </row>
    <row r="54" spans="1:8" ht="12.75">
      <c r="A54" s="44" t="s">
        <v>57</v>
      </c>
      <c r="B54" s="82">
        <v>603136</v>
      </c>
      <c r="C54" s="82">
        <v>6520</v>
      </c>
      <c r="D54" s="81">
        <v>609656</v>
      </c>
      <c r="E54" s="86">
        <v>37696</v>
      </c>
      <c r="F54" s="87">
        <v>1630</v>
      </c>
      <c r="G54" s="85">
        <v>39326</v>
      </c>
      <c r="H54" s="9"/>
    </row>
    <row r="55" spans="1:8" ht="12.75">
      <c r="A55" s="44" t="s">
        <v>58</v>
      </c>
      <c r="B55" s="82">
        <v>743400</v>
      </c>
      <c r="C55" s="82">
        <v>61200</v>
      </c>
      <c r="D55" s="83">
        <v>804600</v>
      </c>
      <c r="E55" s="86">
        <v>20650</v>
      </c>
      <c r="F55" s="87">
        <v>1530</v>
      </c>
      <c r="G55" s="85">
        <v>22180</v>
      </c>
      <c r="H55" s="9"/>
    </row>
    <row r="56" spans="1:8" ht="12.75">
      <c r="A56" s="44" t="s">
        <v>59</v>
      </c>
      <c r="B56" s="81">
        <v>364870</v>
      </c>
      <c r="C56" s="82">
        <v>4590</v>
      </c>
      <c r="D56" s="81">
        <v>369460</v>
      </c>
      <c r="E56" s="86">
        <v>33170</v>
      </c>
      <c r="F56" s="87">
        <v>405</v>
      </c>
      <c r="G56" s="85">
        <v>33575</v>
      </c>
      <c r="H56" s="9"/>
    </row>
    <row r="57" spans="1:8" ht="12.75">
      <c r="A57" s="44" t="s">
        <v>60</v>
      </c>
      <c r="B57" s="82">
        <v>370622</v>
      </c>
      <c r="C57" s="82">
        <v>10600</v>
      </c>
      <c r="D57" s="82">
        <v>381222</v>
      </c>
      <c r="E57" s="86">
        <v>26473</v>
      </c>
      <c r="F57" s="87">
        <v>2120</v>
      </c>
      <c r="G57" s="85">
        <v>28593</v>
      </c>
      <c r="H57" s="9"/>
    </row>
    <row r="58" spans="1:8" ht="12.75">
      <c r="A58" s="45" t="str">
        <f>UPPER(" Castilla-La Mancha")</f>
        <v> CASTILLA-LA MANCHA</v>
      </c>
      <c r="B58" s="88">
        <v>2539228</v>
      </c>
      <c r="C58" s="88">
        <v>92510</v>
      </c>
      <c r="D58" s="88">
        <v>2631738</v>
      </c>
      <c r="E58" s="89">
        <v>156089</v>
      </c>
      <c r="F58" s="90">
        <v>7125</v>
      </c>
      <c r="G58" s="91">
        <v>163214</v>
      </c>
      <c r="H58" s="9"/>
    </row>
    <row r="59" spans="1:8" ht="12.75">
      <c r="A59" s="45"/>
      <c r="B59" s="88"/>
      <c r="C59" s="88"/>
      <c r="D59" s="89"/>
      <c r="E59" s="89"/>
      <c r="F59" s="90"/>
      <c r="G59" s="91"/>
      <c r="H59" s="9"/>
    </row>
    <row r="60" spans="1:8" ht="12.75">
      <c r="A60" s="44" t="s">
        <v>61</v>
      </c>
      <c r="B60" s="81">
        <v>1373050</v>
      </c>
      <c r="C60" s="82">
        <v>12564</v>
      </c>
      <c r="D60" s="83">
        <v>1385614</v>
      </c>
      <c r="E60" s="83">
        <v>35699.3</v>
      </c>
      <c r="F60" s="84">
        <v>680.55</v>
      </c>
      <c r="G60" s="85">
        <v>36379.85</v>
      </c>
      <c r="H60" s="9"/>
    </row>
    <row r="61" spans="1:8" ht="12.75">
      <c r="A61" s="44" t="s">
        <v>62</v>
      </c>
      <c r="B61" s="81">
        <v>2517360</v>
      </c>
      <c r="C61" s="82" t="s">
        <v>21</v>
      </c>
      <c r="D61" s="83">
        <v>2517360</v>
      </c>
      <c r="E61" s="86">
        <v>125868</v>
      </c>
      <c r="F61" s="87" t="s">
        <v>21</v>
      </c>
      <c r="G61" s="85">
        <v>125868</v>
      </c>
      <c r="H61" s="9"/>
    </row>
    <row r="62" spans="1:8" ht="12.75">
      <c r="A62" s="44" t="s">
        <v>63</v>
      </c>
      <c r="B62" s="82">
        <v>4541084</v>
      </c>
      <c r="C62" s="82">
        <v>17000</v>
      </c>
      <c r="D62" s="82">
        <v>4558084</v>
      </c>
      <c r="E62" s="86">
        <v>368196</v>
      </c>
      <c r="F62" s="87">
        <v>9000</v>
      </c>
      <c r="G62" s="85">
        <v>377196</v>
      </c>
      <c r="H62" s="9"/>
    </row>
    <row r="63" spans="1:8" ht="12.75">
      <c r="A63" s="45" t="str">
        <f>UPPER(" C. Valenciana")</f>
        <v> C. VALENCIANA</v>
      </c>
      <c r="B63" s="88">
        <v>8431494</v>
      </c>
      <c r="C63" s="88">
        <v>29564</v>
      </c>
      <c r="D63" s="88">
        <v>8461058</v>
      </c>
      <c r="E63" s="89">
        <v>529763.3</v>
      </c>
      <c r="F63" s="90">
        <v>9680.55</v>
      </c>
      <c r="G63" s="91">
        <v>539443.85</v>
      </c>
      <c r="H63" s="9"/>
    </row>
    <row r="64" spans="1:8" ht="12.75">
      <c r="A64" s="45"/>
      <c r="B64" s="88"/>
      <c r="C64" s="88"/>
      <c r="D64" s="88"/>
      <c r="E64" s="89"/>
      <c r="F64" s="90"/>
      <c r="G64" s="91"/>
      <c r="H64" s="9"/>
    </row>
    <row r="65" spans="1:8" ht="12.75">
      <c r="A65" s="45" t="str">
        <f>UPPER(" R. de Murcia")</f>
        <v> R. DE MURCIA</v>
      </c>
      <c r="B65" s="92">
        <v>1560000</v>
      </c>
      <c r="C65" s="88" t="s">
        <v>21</v>
      </c>
      <c r="D65" s="88">
        <v>1560000</v>
      </c>
      <c r="E65" s="89">
        <v>26000</v>
      </c>
      <c r="F65" s="90" t="s">
        <v>21</v>
      </c>
      <c r="G65" s="91">
        <v>26000</v>
      </c>
      <c r="H65" s="9"/>
    </row>
    <row r="66" spans="1:8" ht="12.75">
      <c r="A66" s="45"/>
      <c r="B66" s="92"/>
      <c r="C66" s="88"/>
      <c r="D66" s="88"/>
      <c r="E66" s="89"/>
      <c r="F66" s="90"/>
      <c r="G66" s="91"/>
      <c r="H66" s="9"/>
    </row>
    <row r="67" spans="1:8" ht="12.75">
      <c r="A67" s="44" t="s">
        <v>64</v>
      </c>
      <c r="B67" s="82">
        <v>2092125</v>
      </c>
      <c r="C67" s="82" t="s">
        <v>21</v>
      </c>
      <c r="D67" s="82">
        <v>2092125</v>
      </c>
      <c r="E67" s="86">
        <v>199250</v>
      </c>
      <c r="F67" s="87">
        <v>8020</v>
      </c>
      <c r="G67" s="85">
        <v>207270</v>
      </c>
      <c r="H67" s="9"/>
    </row>
    <row r="68" spans="1:8" ht="12.75">
      <c r="A68" s="44" t="s">
        <v>65</v>
      </c>
      <c r="B68" s="82">
        <v>1273354</v>
      </c>
      <c r="C68" s="82" t="s">
        <v>21</v>
      </c>
      <c r="D68" s="82">
        <v>1273354</v>
      </c>
      <c r="E68" s="86">
        <v>170920</v>
      </c>
      <c r="F68" s="87">
        <v>7030</v>
      </c>
      <c r="G68" s="85">
        <v>177950</v>
      </c>
      <c r="H68" s="9"/>
    </row>
    <row r="69" spans="1:8" ht="12.75">
      <c r="A69" s="45" t="str">
        <f>UPPER(" Extremadura")</f>
        <v> EXTREMADURA</v>
      </c>
      <c r="B69" s="88">
        <v>3365479</v>
      </c>
      <c r="C69" s="88" t="s">
        <v>21</v>
      </c>
      <c r="D69" s="88">
        <v>3365479</v>
      </c>
      <c r="E69" s="89">
        <v>370170</v>
      </c>
      <c r="F69" s="90">
        <v>15050</v>
      </c>
      <c r="G69" s="95">
        <v>385220</v>
      </c>
      <c r="H69" s="9"/>
    </row>
    <row r="70" spans="1:8" ht="12.75">
      <c r="A70" s="45"/>
      <c r="B70" s="88"/>
      <c r="C70" s="88"/>
      <c r="D70" s="88"/>
      <c r="E70" s="89"/>
      <c r="F70" s="90"/>
      <c r="G70" s="95"/>
      <c r="H70" s="9"/>
    </row>
    <row r="71" spans="1:8" ht="12.75">
      <c r="A71" s="44" t="s">
        <v>66</v>
      </c>
      <c r="B71" s="82">
        <v>500019</v>
      </c>
      <c r="C71" s="82">
        <v>180</v>
      </c>
      <c r="D71" s="82">
        <v>500199</v>
      </c>
      <c r="E71" s="86" t="s">
        <v>21</v>
      </c>
      <c r="F71" s="87" t="s">
        <v>21</v>
      </c>
      <c r="G71" s="85" t="s">
        <v>21</v>
      </c>
      <c r="H71" s="9"/>
    </row>
    <row r="72" spans="1:8" ht="12.75">
      <c r="A72" s="44" t="s">
        <v>67</v>
      </c>
      <c r="B72" s="82">
        <v>177000</v>
      </c>
      <c r="C72" s="82">
        <v>116800</v>
      </c>
      <c r="D72" s="82">
        <v>293800</v>
      </c>
      <c r="E72" s="83">
        <v>7080</v>
      </c>
      <c r="F72" s="84">
        <v>14600</v>
      </c>
      <c r="G72" s="85">
        <v>21680</v>
      </c>
      <c r="H72" s="9"/>
    </row>
    <row r="73" spans="1:8" ht="12.75">
      <c r="A73" s="44" t="s">
        <v>68</v>
      </c>
      <c r="B73" s="82">
        <v>149259.6</v>
      </c>
      <c r="C73" s="82">
        <v>4400</v>
      </c>
      <c r="D73" s="82">
        <v>153659.6</v>
      </c>
      <c r="E73" s="83">
        <v>29437.31</v>
      </c>
      <c r="F73" s="84">
        <v>2112</v>
      </c>
      <c r="G73" s="85">
        <v>31549.31</v>
      </c>
      <c r="H73" s="9"/>
    </row>
    <row r="74" spans="1:8" ht="12.75">
      <c r="A74" s="44" t="s">
        <v>69</v>
      </c>
      <c r="B74" s="81">
        <v>655845</v>
      </c>
      <c r="C74" s="82">
        <v>14000</v>
      </c>
      <c r="D74" s="82">
        <v>669845</v>
      </c>
      <c r="E74" s="83">
        <v>65584.5</v>
      </c>
      <c r="F74" s="84">
        <v>5000</v>
      </c>
      <c r="G74" s="85">
        <v>70584.5</v>
      </c>
      <c r="H74" s="9"/>
    </row>
    <row r="75" spans="1:8" ht="12.75">
      <c r="A75" s="44" t="s">
        <v>70</v>
      </c>
      <c r="B75" s="82">
        <v>513600</v>
      </c>
      <c r="C75" s="82">
        <v>13840</v>
      </c>
      <c r="D75" s="82">
        <v>527440</v>
      </c>
      <c r="E75" s="86">
        <v>30816</v>
      </c>
      <c r="F75" s="87">
        <v>2768</v>
      </c>
      <c r="G75" s="85">
        <v>33584</v>
      </c>
      <c r="H75" s="9"/>
    </row>
    <row r="76" spans="1:8" ht="12.75">
      <c r="A76" s="44" t="s">
        <v>71</v>
      </c>
      <c r="B76" s="82">
        <v>672066</v>
      </c>
      <c r="C76" s="82">
        <v>46150</v>
      </c>
      <c r="D76" s="82">
        <v>718216</v>
      </c>
      <c r="E76" s="83">
        <v>22402.2</v>
      </c>
      <c r="F76" s="84">
        <v>2769</v>
      </c>
      <c r="G76" s="85">
        <v>25171.2</v>
      </c>
      <c r="H76" s="9"/>
    </row>
    <row r="77" spans="1:8" ht="12.75">
      <c r="A77" s="44" t="s">
        <v>72</v>
      </c>
      <c r="B77" s="82">
        <v>765084</v>
      </c>
      <c r="C77" s="82" t="s">
        <v>21</v>
      </c>
      <c r="D77" s="82">
        <v>765084</v>
      </c>
      <c r="E77" s="86">
        <v>41442.05</v>
      </c>
      <c r="F77" s="87" t="s">
        <v>21</v>
      </c>
      <c r="G77" s="85">
        <v>41442.05</v>
      </c>
      <c r="H77" s="9"/>
    </row>
    <row r="78" spans="1:8" ht="12.75">
      <c r="A78" s="44" t="s">
        <v>73</v>
      </c>
      <c r="B78" s="82">
        <v>894061.31</v>
      </c>
      <c r="C78" s="82">
        <v>29994.8</v>
      </c>
      <c r="D78" s="82">
        <v>924056.11</v>
      </c>
      <c r="E78" s="86">
        <v>35618.83</v>
      </c>
      <c r="F78" s="87">
        <v>1874.68</v>
      </c>
      <c r="G78" s="85">
        <v>37493.5</v>
      </c>
      <c r="H78" s="9"/>
    </row>
    <row r="79" spans="1:8" ht="12.75">
      <c r="A79" s="45" t="str">
        <f>UPPER(" Andalucía")</f>
        <v> ANDALUCÍA</v>
      </c>
      <c r="B79" s="88">
        <v>4326934.91</v>
      </c>
      <c r="C79" s="88">
        <v>225364.8</v>
      </c>
      <c r="D79" s="88">
        <v>4552299.71</v>
      </c>
      <c r="E79" s="89">
        <v>232380.89</v>
      </c>
      <c r="F79" s="90">
        <v>29123.68</v>
      </c>
      <c r="G79" s="91">
        <v>261504.56</v>
      </c>
      <c r="H79" s="9"/>
    </row>
    <row r="80" spans="1:8" ht="12.75">
      <c r="A80" s="45"/>
      <c r="B80" s="88"/>
      <c r="C80" s="89"/>
      <c r="D80" s="88"/>
      <c r="E80" s="89"/>
      <c r="F80" s="90"/>
      <c r="G80" s="91"/>
      <c r="H80" s="9"/>
    </row>
    <row r="81" spans="1:8" ht="12.75">
      <c r="A81" s="44" t="s">
        <v>74</v>
      </c>
      <c r="B81" s="81">
        <v>47200</v>
      </c>
      <c r="C81" s="86" t="s">
        <v>21</v>
      </c>
      <c r="D81" s="82">
        <v>47200</v>
      </c>
      <c r="E81" s="86" t="s">
        <v>21</v>
      </c>
      <c r="F81" s="87" t="s">
        <v>21</v>
      </c>
      <c r="G81" s="85" t="s">
        <v>21</v>
      </c>
      <c r="H81" s="9"/>
    </row>
    <row r="82" spans="1:8" ht="12.75">
      <c r="A82" s="44" t="s">
        <v>75</v>
      </c>
      <c r="B82" s="81">
        <v>151980</v>
      </c>
      <c r="C82" s="86" t="s">
        <v>21</v>
      </c>
      <c r="D82" s="82">
        <v>151980</v>
      </c>
      <c r="E82" s="86">
        <v>3400</v>
      </c>
      <c r="F82" s="87" t="s">
        <v>21</v>
      </c>
      <c r="G82" s="85">
        <v>3400</v>
      </c>
      <c r="H82" s="9"/>
    </row>
    <row r="83" spans="1:8" ht="12.75">
      <c r="A83" s="45" t="str">
        <f>UPPER(" Canarias")</f>
        <v> CANARIAS</v>
      </c>
      <c r="B83" s="92">
        <v>199180</v>
      </c>
      <c r="C83" s="89" t="s">
        <v>21</v>
      </c>
      <c r="D83" s="88">
        <v>199180</v>
      </c>
      <c r="E83" s="89">
        <v>3400</v>
      </c>
      <c r="F83" s="90" t="s">
        <v>21</v>
      </c>
      <c r="G83" s="91">
        <v>3400</v>
      </c>
      <c r="H83" s="9"/>
    </row>
    <row r="84" spans="1:8" ht="12.75">
      <c r="A84" s="45"/>
      <c r="B84" s="92"/>
      <c r="C84" s="89"/>
      <c r="D84" s="88"/>
      <c r="E84" s="89"/>
      <c r="F84" s="90"/>
      <c r="G84" s="91"/>
      <c r="H84" s="9"/>
    </row>
    <row r="85" spans="1:8" ht="13.5" thickBot="1">
      <c r="A85" s="46" t="s">
        <v>76</v>
      </c>
      <c r="B85" s="96">
        <v>33016507.01</v>
      </c>
      <c r="C85" s="96">
        <v>1194774.3</v>
      </c>
      <c r="D85" s="96">
        <v>34211281.31</v>
      </c>
      <c r="E85" s="97">
        <v>1892283.86</v>
      </c>
      <c r="F85" s="98">
        <v>120627.78</v>
      </c>
      <c r="G85" s="99">
        <v>2012911.63</v>
      </c>
      <c r="H85" s="9"/>
    </row>
    <row r="86" spans="7:8" ht="12.75">
      <c r="G86" s="100"/>
      <c r="H86" s="9"/>
    </row>
  </sheetData>
  <mergeCells count="10">
    <mergeCell ref="F6:F7"/>
    <mergeCell ref="G6:G7"/>
    <mergeCell ref="B6:B7"/>
    <mergeCell ref="C6:C7"/>
    <mergeCell ref="D6:D7"/>
    <mergeCell ref="E6:E7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0"/>
  <dimension ref="A1:K86"/>
  <sheetViews>
    <sheetView showGridLines="0" zoomScale="75" zoomScaleNormal="75" workbookViewId="0" topLeftCell="A48">
      <selection activeCell="G90" sqref="G90"/>
    </sheetView>
  </sheetViews>
  <sheetFormatPr defaultColWidth="11.421875" defaultRowHeight="12.75"/>
  <cols>
    <col min="1" max="1" width="30.7109375" style="73" customWidth="1"/>
    <col min="2" max="7" width="15.8515625" style="73" customWidth="1"/>
    <col min="8" max="16384" width="11.421875" style="73" customWidth="1"/>
  </cols>
  <sheetData>
    <row r="1" spans="1:7" s="72" customFormat="1" ht="17.25">
      <c r="A1" s="116" t="s">
        <v>0</v>
      </c>
      <c r="B1" s="116"/>
      <c r="C1" s="116"/>
      <c r="D1" s="116"/>
      <c r="E1" s="116"/>
      <c r="F1" s="116"/>
      <c r="G1" s="116"/>
    </row>
    <row r="3" spans="1:11" ht="13.5">
      <c r="A3" s="117" t="s">
        <v>118</v>
      </c>
      <c r="B3" s="117"/>
      <c r="C3" s="117"/>
      <c r="D3" s="117"/>
      <c r="E3" s="117"/>
      <c r="F3" s="117"/>
      <c r="G3" s="117"/>
      <c r="H3" s="74"/>
      <c r="I3" s="74"/>
      <c r="J3" s="74"/>
      <c r="K3" s="74"/>
    </row>
    <row r="4" spans="1:11" ht="14.25" thickBot="1">
      <c r="A4" s="74"/>
      <c r="B4" s="74"/>
      <c r="C4" s="74"/>
      <c r="D4" s="74"/>
      <c r="E4" s="74"/>
      <c r="F4" s="74"/>
      <c r="G4" s="74"/>
      <c r="H4" s="75"/>
      <c r="I4" s="74"/>
      <c r="J4" s="74"/>
      <c r="K4" s="74"/>
    </row>
    <row r="5" spans="1:8" ht="12.75">
      <c r="A5" s="70" t="s">
        <v>31</v>
      </c>
      <c r="B5" s="113" t="s">
        <v>9</v>
      </c>
      <c r="C5" s="114"/>
      <c r="D5" s="115"/>
      <c r="E5" s="113" t="s">
        <v>10</v>
      </c>
      <c r="F5" s="114"/>
      <c r="G5" s="114"/>
      <c r="H5" s="9"/>
    </row>
    <row r="6" spans="1:8" ht="12.75" customHeight="1">
      <c r="A6" s="39"/>
      <c r="B6" s="118" t="s">
        <v>112</v>
      </c>
      <c r="C6" s="118" t="s">
        <v>113</v>
      </c>
      <c r="D6" s="118" t="s">
        <v>8</v>
      </c>
      <c r="E6" s="118" t="s">
        <v>112</v>
      </c>
      <c r="F6" s="118" t="s">
        <v>113</v>
      </c>
      <c r="G6" s="120" t="s">
        <v>8</v>
      </c>
      <c r="H6" s="9"/>
    </row>
    <row r="7" spans="1:8" ht="13.5" thickBot="1">
      <c r="A7" s="39" t="s">
        <v>32</v>
      </c>
      <c r="B7" s="119"/>
      <c r="C7" s="119" t="s">
        <v>114</v>
      </c>
      <c r="D7" s="119" t="s">
        <v>115</v>
      </c>
      <c r="E7" s="119"/>
      <c r="F7" s="119"/>
      <c r="G7" s="121"/>
      <c r="H7" s="9"/>
    </row>
    <row r="8" spans="1:8" ht="12.75">
      <c r="A8" s="42" t="s">
        <v>33</v>
      </c>
      <c r="B8" s="76">
        <v>335250</v>
      </c>
      <c r="C8" s="77">
        <v>8250</v>
      </c>
      <c r="D8" s="77">
        <v>343500</v>
      </c>
      <c r="E8" s="78">
        <v>15645</v>
      </c>
      <c r="F8" s="79">
        <v>495</v>
      </c>
      <c r="G8" s="80">
        <v>16140</v>
      </c>
      <c r="H8" s="9"/>
    </row>
    <row r="9" spans="1:8" ht="12.75">
      <c r="A9" s="44" t="s">
        <v>34</v>
      </c>
      <c r="B9" s="81">
        <v>419112</v>
      </c>
      <c r="C9" s="82">
        <v>14448</v>
      </c>
      <c r="D9" s="82">
        <v>433560</v>
      </c>
      <c r="E9" s="83">
        <v>17463</v>
      </c>
      <c r="F9" s="84">
        <v>3250.8</v>
      </c>
      <c r="G9" s="85">
        <v>20713.8</v>
      </c>
      <c r="H9" s="9"/>
    </row>
    <row r="10" spans="1:8" ht="12.75">
      <c r="A10" s="44" t="s">
        <v>35</v>
      </c>
      <c r="B10" s="81">
        <v>1085700</v>
      </c>
      <c r="C10" s="83">
        <v>3480</v>
      </c>
      <c r="D10" s="82">
        <v>1089180</v>
      </c>
      <c r="E10" s="86">
        <v>49350</v>
      </c>
      <c r="F10" s="87">
        <v>174</v>
      </c>
      <c r="G10" s="85">
        <v>49524</v>
      </c>
      <c r="H10" s="9"/>
    </row>
    <row r="11" spans="1:8" ht="12.75">
      <c r="A11" s="44" t="s">
        <v>36</v>
      </c>
      <c r="B11" s="81">
        <v>275000</v>
      </c>
      <c r="C11" s="82">
        <v>2400</v>
      </c>
      <c r="D11" s="82">
        <v>277400</v>
      </c>
      <c r="E11" s="86">
        <v>11000</v>
      </c>
      <c r="F11" s="87">
        <v>210</v>
      </c>
      <c r="G11" s="85">
        <v>11210</v>
      </c>
      <c r="H11" s="9"/>
    </row>
    <row r="12" spans="1:8" ht="12.75">
      <c r="A12" s="45" t="str">
        <f>UPPER(" Galicia")</f>
        <v> GALICIA</v>
      </c>
      <c r="B12" s="88">
        <v>2115062</v>
      </c>
      <c r="C12" s="88">
        <v>28578</v>
      </c>
      <c r="D12" s="88">
        <v>2143640</v>
      </c>
      <c r="E12" s="89">
        <v>93458</v>
      </c>
      <c r="F12" s="90">
        <v>4129.8</v>
      </c>
      <c r="G12" s="91">
        <v>97587.8</v>
      </c>
      <c r="H12" s="9"/>
    </row>
    <row r="13" spans="1:8" ht="12.75">
      <c r="A13" s="45"/>
      <c r="B13" s="88"/>
      <c r="C13" s="89"/>
      <c r="D13" s="88"/>
      <c r="E13" s="89"/>
      <c r="F13" s="90"/>
      <c r="G13" s="91"/>
      <c r="H13" s="9"/>
    </row>
    <row r="14" spans="1:8" ht="12.75">
      <c r="A14" s="45" t="str">
        <f>UPPER(" P. de Asturias")</f>
        <v> P. DE ASTURIAS</v>
      </c>
      <c r="B14" s="92">
        <v>561000</v>
      </c>
      <c r="C14" s="93">
        <v>7875</v>
      </c>
      <c r="D14" s="88">
        <v>568875</v>
      </c>
      <c r="E14" s="93">
        <v>26400</v>
      </c>
      <c r="F14" s="94">
        <v>1785</v>
      </c>
      <c r="G14" s="91">
        <v>28185</v>
      </c>
      <c r="H14" s="9"/>
    </row>
    <row r="15" spans="1:8" ht="12.75">
      <c r="A15" s="45"/>
      <c r="B15" s="92"/>
      <c r="C15" s="93"/>
      <c r="D15" s="88"/>
      <c r="E15" s="93"/>
      <c r="F15" s="94"/>
      <c r="G15" s="91"/>
      <c r="H15" s="9"/>
    </row>
    <row r="16" spans="1:8" ht="12.75">
      <c r="A16" s="45" t="str">
        <f>UPPER(" Cantabria")</f>
        <v> CANTABRIA</v>
      </c>
      <c r="B16" s="92">
        <v>154340.77</v>
      </c>
      <c r="C16" s="93">
        <v>111259.45</v>
      </c>
      <c r="D16" s="88">
        <v>265600.22</v>
      </c>
      <c r="E16" s="89">
        <v>3307.3</v>
      </c>
      <c r="F16" s="90">
        <v>4353.63</v>
      </c>
      <c r="G16" s="91">
        <v>7660.93</v>
      </c>
      <c r="H16" s="9"/>
    </row>
    <row r="17" spans="1:8" ht="12.75">
      <c r="A17" s="45"/>
      <c r="B17" s="92"/>
      <c r="C17" s="93"/>
      <c r="D17" s="88"/>
      <c r="E17" s="89"/>
      <c r="F17" s="90"/>
      <c r="G17" s="91"/>
      <c r="H17" s="9"/>
    </row>
    <row r="18" spans="1:8" ht="12.75">
      <c r="A18" s="44" t="s">
        <v>37</v>
      </c>
      <c r="B18" s="81">
        <v>123600</v>
      </c>
      <c r="C18" s="82" t="s">
        <v>21</v>
      </c>
      <c r="D18" s="82">
        <v>123600</v>
      </c>
      <c r="E18" s="83">
        <v>3090</v>
      </c>
      <c r="F18" s="87" t="s">
        <v>21</v>
      </c>
      <c r="G18" s="85">
        <v>3090</v>
      </c>
      <c r="H18" s="9"/>
    </row>
    <row r="19" spans="1:8" ht="12.75">
      <c r="A19" s="44" t="s">
        <v>38</v>
      </c>
      <c r="B19" s="81">
        <v>75000</v>
      </c>
      <c r="C19" s="86" t="s">
        <v>21</v>
      </c>
      <c r="D19" s="82">
        <v>75000</v>
      </c>
      <c r="E19" s="83">
        <v>2250</v>
      </c>
      <c r="F19" s="87" t="s">
        <v>21</v>
      </c>
      <c r="G19" s="85">
        <v>2250</v>
      </c>
      <c r="H19" s="9"/>
    </row>
    <row r="20" spans="1:8" ht="12.75">
      <c r="A20" s="44" t="s">
        <v>39</v>
      </c>
      <c r="B20" s="81">
        <v>115000</v>
      </c>
      <c r="C20" s="86" t="s">
        <v>21</v>
      </c>
      <c r="D20" s="82">
        <v>115000</v>
      </c>
      <c r="E20" s="83">
        <v>3000</v>
      </c>
      <c r="F20" s="87" t="s">
        <v>21</v>
      </c>
      <c r="G20" s="85">
        <v>3000</v>
      </c>
      <c r="H20" s="9"/>
    </row>
    <row r="21" spans="1:8" ht="12.75">
      <c r="A21" s="45" t="str">
        <f>UPPER(" País Vasco")</f>
        <v> PAÍS VASCO</v>
      </c>
      <c r="B21" s="92">
        <v>313600</v>
      </c>
      <c r="C21" s="88" t="s">
        <v>21</v>
      </c>
      <c r="D21" s="88">
        <v>313600</v>
      </c>
      <c r="E21" s="93">
        <v>8340</v>
      </c>
      <c r="F21" s="90" t="s">
        <v>21</v>
      </c>
      <c r="G21" s="91">
        <v>8340</v>
      </c>
      <c r="H21" s="9"/>
    </row>
    <row r="22" spans="1:8" ht="12.75">
      <c r="A22" s="45"/>
      <c r="B22" s="92"/>
      <c r="C22" s="88"/>
      <c r="D22" s="88"/>
      <c r="E22" s="93"/>
      <c r="F22" s="90"/>
      <c r="G22" s="91"/>
      <c r="H22" s="9"/>
    </row>
    <row r="23" spans="1:8" ht="12.75">
      <c r="A23" s="45" t="str">
        <f>UPPER(" Navarra")</f>
        <v> NAVARRA</v>
      </c>
      <c r="B23" s="92">
        <v>109714.47</v>
      </c>
      <c r="C23" s="88">
        <v>4413.72</v>
      </c>
      <c r="D23" s="88">
        <v>114128.19</v>
      </c>
      <c r="E23" s="93">
        <v>2360.62</v>
      </c>
      <c r="F23" s="94">
        <v>250.85</v>
      </c>
      <c r="G23" s="91">
        <v>2611.47</v>
      </c>
      <c r="H23" s="9"/>
    </row>
    <row r="24" spans="1:8" ht="12.75">
      <c r="A24" s="45"/>
      <c r="B24" s="92"/>
      <c r="C24" s="88"/>
      <c r="D24" s="88"/>
      <c r="E24" s="93"/>
      <c r="F24" s="94"/>
      <c r="G24" s="91"/>
      <c r="H24" s="9"/>
    </row>
    <row r="25" spans="1:8" ht="12.75">
      <c r="A25" s="45" t="str">
        <f>UPPER(" La Rioja")</f>
        <v> LA RIOJA</v>
      </c>
      <c r="B25" s="88">
        <v>117585</v>
      </c>
      <c r="C25" s="88">
        <v>62557.5</v>
      </c>
      <c r="D25" s="88">
        <v>180142.5</v>
      </c>
      <c r="E25" s="89">
        <v>6097</v>
      </c>
      <c r="F25" s="90">
        <v>3292.5</v>
      </c>
      <c r="G25" s="91">
        <v>9389.5</v>
      </c>
      <c r="H25" s="9"/>
    </row>
    <row r="26" spans="1:8" ht="12.75">
      <c r="A26" s="45"/>
      <c r="B26" s="88"/>
      <c r="C26" s="88"/>
      <c r="D26" s="89"/>
      <c r="E26" s="89"/>
      <c r="F26" s="90"/>
      <c r="G26" s="91"/>
      <c r="H26" s="9"/>
    </row>
    <row r="27" spans="1:8" ht="12.75">
      <c r="A27" s="44" t="s">
        <v>40</v>
      </c>
      <c r="B27" s="92">
        <v>156410.52</v>
      </c>
      <c r="C27" s="82">
        <v>30775.55</v>
      </c>
      <c r="D27" s="83">
        <v>187186.07</v>
      </c>
      <c r="E27" s="86">
        <v>7743.1</v>
      </c>
      <c r="F27" s="87">
        <v>2198.25</v>
      </c>
      <c r="G27" s="85">
        <v>9941.35</v>
      </c>
      <c r="H27" s="9"/>
    </row>
    <row r="28" spans="1:8" ht="12.75">
      <c r="A28" s="44" t="s">
        <v>41</v>
      </c>
      <c r="B28" s="82">
        <v>335045</v>
      </c>
      <c r="C28" s="82">
        <v>39150</v>
      </c>
      <c r="D28" s="82">
        <v>374195</v>
      </c>
      <c r="E28" s="86">
        <v>29650</v>
      </c>
      <c r="F28" s="87">
        <v>4350</v>
      </c>
      <c r="G28" s="85">
        <v>34000</v>
      </c>
      <c r="H28" s="9"/>
    </row>
    <row r="29" spans="1:8" ht="12.75">
      <c r="A29" s="44" t="s">
        <v>42</v>
      </c>
      <c r="B29" s="81">
        <v>998786.92</v>
      </c>
      <c r="C29" s="82" t="s">
        <v>21</v>
      </c>
      <c r="D29" s="83">
        <v>998786.92</v>
      </c>
      <c r="E29" s="86">
        <v>45399.41</v>
      </c>
      <c r="F29" s="87" t="s">
        <v>21</v>
      </c>
      <c r="G29" s="85">
        <v>45399.41</v>
      </c>
      <c r="H29" s="9"/>
    </row>
    <row r="30" spans="1:8" ht="12.75">
      <c r="A30" s="45" t="str">
        <f>UPPER(" Aragón")</f>
        <v> ARAGÓN</v>
      </c>
      <c r="B30" s="88">
        <v>1490242.44</v>
      </c>
      <c r="C30" s="88">
        <v>69925.55</v>
      </c>
      <c r="D30" s="88">
        <v>1560167.99</v>
      </c>
      <c r="E30" s="89">
        <v>82792.51</v>
      </c>
      <c r="F30" s="90">
        <v>6548.25</v>
      </c>
      <c r="G30" s="91">
        <v>89340.76</v>
      </c>
      <c r="H30" s="9"/>
    </row>
    <row r="31" spans="1:8" ht="12.75">
      <c r="A31" s="45"/>
      <c r="B31" s="88"/>
      <c r="C31" s="88"/>
      <c r="D31" s="88"/>
      <c r="E31" s="89"/>
      <c r="F31" s="90"/>
      <c r="G31" s="91"/>
      <c r="H31" s="9"/>
    </row>
    <row r="32" spans="1:8" ht="12.75">
      <c r="A32" s="44" t="s">
        <v>43</v>
      </c>
      <c r="B32" s="81">
        <v>292600</v>
      </c>
      <c r="C32" s="82">
        <v>12859</v>
      </c>
      <c r="D32" s="82">
        <v>305459</v>
      </c>
      <c r="E32" s="86">
        <v>17556</v>
      </c>
      <c r="F32" s="87">
        <v>2505</v>
      </c>
      <c r="G32" s="85">
        <v>20061</v>
      </c>
      <c r="H32" s="9"/>
    </row>
    <row r="33" spans="1:8" ht="12.75">
      <c r="A33" s="44" t="s">
        <v>44</v>
      </c>
      <c r="B33" s="81">
        <v>270000</v>
      </c>
      <c r="C33" s="82">
        <v>24650</v>
      </c>
      <c r="D33" s="83">
        <v>294650</v>
      </c>
      <c r="E33" s="83">
        <v>13500</v>
      </c>
      <c r="F33" s="84">
        <v>2900</v>
      </c>
      <c r="G33" s="85">
        <v>16400</v>
      </c>
      <c r="H33" s="9"/>
    </row>
    <row r="34" spans="1:8" ht="12.75">
      <c r="A34" s="44" t="s">
        <v>45</v>
      </c>
      <c r="B34" s="81">
        <v>745164</v>
      </c>
      <c r="C34" s="82">
        <v>43548</v>
      </c>
      <c r="D34" s="83">
        <v>788712</v>
      </c>
      <c r="E34" s="86">
        <v>31935.6</v>
      </c>
      <c r="F34" s="87">
        <v>4354.8</v>
      </c>
      <c r="G34" s="85">
        <v>36290.4</v>
      </c>
      <c r="H34" s="9"/>
    </row>
    <row r="35" spans="1:8" ht="12.75">
      <c r="A35" s="44" t="s">
        <v>46</v>
      </c>
      <c r="B35" s="81">
        <v>341260</v>
      </c>
      <c r="C35" s="82">
        <v>89240</v>
      </c>
      <c r="D35" s="82">
        <v>430500</v>
      </c>
      <c r="E35" s="86">
        <v>20340</v>
      </c>
      <c r="F35" s="87">
        <v>4850</v>
      </c>
      <c r="G35" s="85">
        <v>25190</v>
      </c>
      <c r="H35" s="9"/>
    </row>
    <row r="36" spans="1:8" ht="12.75">
      <c r="A36" s="45" t="str">
        <f>UPPER(" Cataluña")</f>
        <v> CATALUÑA</v>
      </c>
      <c r="B36" s="92">
        <v>1649024</v>
      </c>
      <c r="C36" s="88">
        <v>170297</v>
      </c>
      <c r="D36" s="88">
        <v>1819321</v>
      </c>
      <c r="E36" s="89">
        <v>83331.6</v>
      </c>
      <c r="F36" s="90">
        <v>14609.8</v>
      </c>
      <c r="G36" s="91">
        <v>97941.4</v>
      </c>
      <c r="H36" s="9"/>
    </row>
    <row r="37" spans="1:8" ht="12.75">
      <c r="A37" s="45"/>
      <c r="B37" s="92"/>
      <c r="C37" s="88"/>
      <c r="D37" s="89"/>
      <c r="E37" s="89"/>
      <c r="F37" s="90"/>
      <c r="G37" s="91"/>
      <c r="H37" s="9"/>
    </row>
    <row r="38" spans="1:8" ht="12.75">
      <c r="A38" s="45" t="str">
        <f>UPPER(" Baleares")</f>
        <v> BALEARES</v>
      </c>
      <c r="B38" s="92">
        <v>15940</v>
      </c>
      <c r="C38" s="88">
        <v>99018.95</v>
      </c>
      <c r="D38" s="93">
        <v>114958.95</v>
      </c>
      <c r="E38" s="93">
        <v>478.2</v>
      </c>
      <c r="F38" s="94">
        <v>3040.5</v>
      </c>
      <c r="G38" s="91">
        <v>3518.7</v>
      </c>
      <c r="H38" s="9"/>
    </row>
    <row r="39" spans="1:8" ht="12.75">
      <c r="A39" s="45"/>
      <c r="B39" s="92"/>
      <c r="C39" s="88"/>
      <c r="D39" s="93"/>
      <c r="E39" s="93"/>
      <c r="F39" s="94"/>
      <c r="G39" s="91"/>
      <c r="H39" s="9"/>
    </row>
    <row r="40" spans="1:8" ht="12.75">
      <c r="A40" s="44" t="s">
        <v>47</v>
      </c>
      <c r="B40" s="82">
        <v>64350</v>
      </c>
      <c r="C40" s="82" t="s">
        <v>21</v>
      </c>
      <c r="D40" s="82">
        <v>64350</v>
      </c>
      <c r="E40" s="86">
        <v>5850</v>
      </c>
      <c r="F40" s="87" t="s">
        <v>21</v>
      </c>
      <c r="G40" s="85">
        <v>5850</v>
      </c>
      <c r="H40" s="9"/>
    </row>
    <row r="41" spans="1:8" ht="12.75">
      <c r="A41" s="44" t="s">
        <v>48</v>
      </c>
      <c r="B41" s="81">
        <v>394200</v>
      </c>
      <c r="C41" s="82">
        <v>240</v>
      </c>
      <c r="D41" s="82">
        <v>394440</v>
      </c>
      <c r="E41" s="86">
        <v>11826</v>
      </c>
      <c r="F41" s="87">
        <v>16</v>
      </c>
      <c r="G41" s="85">
        <v>11842</v>
      </c>
      <c r="H41" s="9"/>
    </row>
    <row r="42" spans="1:8" ht="12.75">
      <c r="A42" s="44" t="s">
        <v>49</v>
      </c>
      <c r="B42" s="82">
        <v>565644</v>
      </c>
      <c r="C42" s="82">
        <v>3640</v>
      </c>
      <c r="D42" s="82">
        <v>569284</v>
      </c>
      <c r="E42" s="86">
        <v>14141.1</v>
      </c>
      <c r="F42" s="87">
        <v>182</v>
      </c>
      <c r="G42" s="85">
        <v>14323.1</v>
      </c>
      <c r="H42" s="9"/>
    </row>
    <row r="43" spans="1:8" ht="12.75">
      <c r="A43" s="44" t="s">
        <v>50</v>
      </c>
      <c r="B43" s="81">
        <v>114900</v>
      </c>
      <c r="C43" s="81">
        <v>5500</v>
      </c>
      <c r="D43" s="82">
        <v>120400</v>
      </c>
      <c r="E43" s="86">
        <v>5745</v>
      </c>
      <c r="F43" s="87">
        <v>700</v>
      </c>
      <c r="G43" s="85">
        <v>6445</v>
      </c>
      <c r="H43" s="9"/>
    </row>
    <row r="44" spans="1:8" ht="12.75">
      <c r="A44" s="44" t="s">
        <v>51</v>
      </c>
      <c r="B44" s="81">
        <v>1900000</v>
      </c>
      <c r="C44" s="82">
        <v>81000</v>
      </c>
      <c r="D44" s="82">
        <v>1981000</v>
      </c>
      <c r="E44" s="86">
        <v>72200</v>
      </c>
      <c r="F44" s="87">
        <v>6840</v>
      </c>
      <c r="G44" s="85">
        <v>79040</v>
      </c>
      <c r="H44" s="9"/>
    </row>
    <row r="45" spans="1:8" ht="12.75">
      <c r="A45" s="44" t="s">
        <v>52</v>
      </c>
      <c r="B45" s="82">
        <v>117910</v>
      </c>
      <c r="C45" s="82" t="s">
        <v>21</v>
      </c>
      <c r="D45" s="82">
        <v>117910</v>
      </c>
      <c r="E45" s="86">
        <v>5895.5</v>
      </c>
      <c r="F45" s="87" t="s">
        <v>21</v>
      </c>
      <c r="G45" s="85">
        <v>5895.5</v>
      </c>
      <c r="H45" s="9"/>
    </row>
    <row r="46" spans="1:8" ht="12.75">
      <c r="A46" s="44" t="s">
        <v>53</v>
      </c>
      <c r="B46" s="82">
        <v>111000</v>
      </c>
      <c r="C46" s="82">
        <v>4320</v>
      </c>
      <c r="D46" s="82">
        <v>115320</v>
      </c>
      <c r="E46" s="86">
        <v>4440</v>
      </c>
      <c r="F46" s="87">
        <v>540</v>
      </c>
      <c r="G46" s="85">
        <v>4980</v>
      </c>
      <c r="H46" s="9"/>
    </row>
    <row r="47" spans="1:8" ht="12.75">
      <c r="A47" s="44" t="s">
        <v>54</v>
      </c>
      <c r="B47" s="81">
        <v>39000</v>
      </c>
      <c r="C47" s="82" t="s">
        <v>21</v>
      </c>
      <c r="D47" s="82">
        <v>39000</v>
      </c>
      <c r="E47" s="86">
        <v>3900</v>
      </c>
      <c r="F47" s="87" t="s">
        <v>21</v>
      </c>
      <c r="G47" s="85">
        <v>3900</v>
      </c>
      <c r="H47" s="9"/>
    </row>
    <row r="48" spans="1:8" ht="12.75">
      <c r="A48" s="44" t="s">
        <v>55</v>
      </c>
      <c r="B48" s="81">
        <v>594657</v>
      </c>
      <c r="C48" s="82" t="s">
        <v>21</v>
      </c>
      <c r="D48" s="82">
        <v>594657</v>
      </c>
      <c r="E48" s="86">
        <v>14158.5</v>
      </c>
      <c r="F48" s="87" t="s">
        <v>21</v>
      </c>
      <c r="G48" s="85">
        <v>14158.5</v>
      </c>
      <c r="H48" s="9"/>
    </row>
    <row r="49" spans="1:8" ht="12.75">
      <c r="A49" s="45" t="str">
        <f>UPPER(" Castilla y León")</f>
        <v> CASTILLA Y LEÓN</v>
      </c>
      <c r="B49" s="88">
        <v>3901661</v>
      </c>
      <c r="C49" s="88">
        <v>94700</v>
      </c>
      <c r="D49" s="88">
        <v>3996361</v>
      </c>
      <c r="E49" s="89">
        <v>138156.1</v>
      </c>
      <c r="F49" s="90">
        <v>8278</v>
      </c>
      <c r="G49" s="91">
        <v>146434.1</v>
      </c>
      <c r="H49" s="9"/>
    </row>
    <row r="50" spans="1:8" ht="12.75">
      <c r="A50" s="45"/>
      <c r="B50" s="88"/>
      <c r="C50" s="88"/>
      <c r="D50" s="88"/>
      <c r="E50" s="89"/>
      <c r="F50" s="90"/>
      <c r="G50" s="91"/>
      <c r="H50" s="9"/>
    </row>
    <row r="51" spans="1:8" ht="12.75">
      <c r="A51" s="45" t="str">
        <f>UPPER(" Madrid")</f>
        <v> MADRID</v>
      </c>
      <c r="B51" s="88">
        <v>151400</v>
      </c>
      <c r="C51" s="88">
        <v>68040</v>
      </c>
      <c r="D51" s="88">
        <v>219440</v>
      </c>
      <c r="E51" s="93">
        <v>5299</v>
      </c>
      <c r="F51" s="94">
        <v>5670</v>
      </c>
      <c r="G51" s="91">
        <v>10969</v>
      </c>
      <c r="H51" s="9"/>
    </row>
    <row r="52" spans="1:8" ht="12.75">
      <c r="A52" s="45"/>
      <c r="B52" s="88"/>
      <c r="C52" s="88"/>
      <c r="D52" s="88"/>
      <c r="E52" s="93"/>
      <c r="F52" s="94"/>
      <c r="G52" s="91"/>
      <c r="H52" s="9"/>
    </row>
    <row r="53" spans="1:8" ht="12.75">
      <c r="A53" s="44" t="s">
        <v>56</v>
      </c>
      <c r="B53" s="81">
        <v>457200</v>
      </c>
      <c r="C53" s="82">
        <v>9600</v>
      </c>
      <c r="D53" s="81">
        <v>466800</v>
      </c>
      <c r="E53" s="86">
        <v>38100</v>
      </c>
      <c r="F53" s="87">
        <v>1440</v>
      </c>
      <c r="G53" s="85">
        <v>39540</v>
      </c>
      <c r="H53" s="9"/>
    </row>
    <row r="54" spans="1:8" ht="12.75">
      <c r="A54" s="44" t="s">
        <v>57</v>
      </c>
      <c r="B54" s="82">
        <v>379969.38</v>
      </c>
      <c r="C54" s="82">
        <v>6688</v>
      </c>
      <c r="D54" s="81">
        <v>386657.38</v>
      </c>
      <c r="E54" s="86">
        <v>33507</v>
      </c>
      <c r="F54" s="87">
        <v>1672</v>
      </c>
      <c r="G54" s="85">
        <v>35179</v>
      </c>
      <c r="H54" s="9"/>
    </row>
    <row r="55" spans="1:8" ht="12.75">
      <c r="A55" s="44" t="s">
        <v>58</v>
      </c>
      <c r="B55" s="82">
        <v>432718</v>
      </c>
      <c r="C55" s="82">
        <v>119160</v>
      </c>
      <c r="D55" s="83">
        <v>551878</v>
      </c>
      <c r="E55" s="86">
        <v>8321.5</v>
      </c>
      <c r="F55" s="87">
        <v>1986</v>
      </c>
      <c r="G55" s="85">
        <v>10307.5</v>
      </c>
      <c r="H55" s="9"/>
    </row>
    <row r="56" spans="1:8" ht="12.75">
      <c r="A56" s="44" t="s">
        <v>59</v>
      </c>
      <c r="B56" s="81">
        <v>342681.3</v>
      </c>
      <c r="C56" s="82">
        <v>5031</v>
      </c>
      <c r="D56" s="81">
        <v>347712.3</v>
      </c>
      <c r="E56" s="86">
        <v>14939.2</v>
      </c>
      <c r="F56" s="87">
        <v>180</v>
      </c>
      <c r="G56" s="85">
        <v>15119.2</v>
      </c>
      <c r="H56" s="9"/>
    </row>
    <row r="57" spans="1:8" ht="12.75">
      <c r="A57" s="44" t="s">
        <v>60</v>
      </c>
      <c r="B57" s="82">
        <v>221016</v>
      </c>
      <c r="C57" s="82">
        <v>3900</v>
      </c>
      <c r="D57" s="82">
        <v>224916</v>
      </c>
      <c r="E57" s="86">
        <v>27627</v>
      </c>
      <c r="F57" s="87">
        <v>1300</v>
      </c>
      <c r="G57" s="85">
        <v>28927</v>
      </c>
      <c r="H57" s="9"/>
    </row>
    <row r="58" spans="1:8" ht="12.75">
      <c r="A58" s="45" t="str">
        <f>UPPER(" Castilla-La Mancha")</f>
        <v> CASTILLA-LA MANCHA</v>
      </c>
      <c r="B58" s="88">
        <v>1833584.68</v>
      </c>
      <c r="C58" s="88">
        <v>144379</v>
      </c>
      <c r="D58" s="88">
        <v>1977963.68</v>
      </c>
      <c r="E58" s="89">
        <v>122494.7</v>
      </c>
      <c r="F58" s="90">
        <v>6578</v>
      </c>
      <c r="G58" s="91">
        <v>129072.7</v>
      </c>
      <c r="H58" s="9"/>
    </row>
    <row r="59" spans="1:8" ht="12.75">
      <c r="A59" s="45"/>
      <c r="B59" s="88"/>
      <c r="C59" s="88"/>
      <c r="D59" s="89"/>
      <c r="E59" s="89"/>
      <c r="F59" s="90"/>
      <c r="G59" s="91"/>
      <c r="H59" s="9"/>
    </row>
    <row r="60" spans="1:8" ht="12.75">
      <c r="A60" s="44" t="s">
        <v>61</v>
      </c>
      <c r="B60" s="81">
        <v>1105000</v>
      </c>
      <c r="C60" s="82">
        <v>11407</v>
      </c>
      <c r="D60" s="83">
        <v>1116407</v>
      </c>
      <c r="E60" s="83">
        <v>35912.5</v>
      </c>
      <c r="F60" s="84">
        <v>674.05</v>
      </c>
      <c r="G60" s="85">
        <v>36586.55</v>
      </c>
      <c r="H60" s="9"/>
    </row>
    <row r="61" spans="1:8" ht="12.75">
      <c r="A61" s="44" t="s">
        <v>62</v>
      </c>
      <c r="B61" s="81">
        <v>1229376</v>
      </c>
      <c r="C61" s="82" t="s">
        <v>21</v>
      </c>
      <c r="D61" s="83">
        <v>1229376</v>
      </c>
      <c r="E61" s="86">
        <v>51224</v>
      </c>
      <c r="F61" s="87" t="s">
        <v>21</v>
      </c>
      <c r="G61" s="85">
        <v>51224</v>
      </c>
      <c r="H61" s="9"/>
    </row>
    <row r="62" spans="1:8" ht="12.75">
      <c r="A62" s="44" t="s">
        <v>63</v>
      </c>
      <c r="B62" s="82">
        <v>3777526.5</v>
      </c>
      <c r="C62" s="82">
        <v>15558.27</v>
      </c>
      <c r="D62" s="82">
        <v>3793084.77</v>
      </c>
      <c r="E62" s="86">
        <v>190417.04</v>
      </c>
      <c r="F62" s="87">
        <v>2219</v>
      </c>
      <c r="G62" s="85">
        <v>192636.04</v>
      </c>
      <c r="H62" s="9"/>
    </row>
    <row r="63" spans="1:8" ht="12.75">
      <c r="A63" s="45" t="str">
        <f>UPPER(" C. Valenciana")</f>
        <v> C. VALENCIANA</v>
      </c>
      <c r="B63" s="88">
        <v>6111902.5</v>
      </c>
      <c r="C63" s="88">
        <v>26965.27</v>
      </c>
      <c r="D63" s="88">
        <v>6138867.77</v>
      </c>
      <c r="E63" s="89">
        <v>277553.54</v>
      </c>
      <c r="F63" s="90">
        <v>2893.05</v>
      </c>
      <c r="G63" s="91">
        <v>280446.59</v>
      </c>
      <c r="H63" s="9"/>
    </row>
    <row r="64" spans="1:8" ht="12.75">
      <c r="A64" s="45"/>
      <c r="B64" s="88"/>
      <c r="C64" s="88"/>
      <c r="D64" s="88"/>
      <c r="E64" s="89"/>
      <c r="F64" s="90"/>
      <c r="G64" s="91"/>
      <c r="H64" s="9"/>
    </row>
    <row r="65" spans="1:8" ht="12.75">
      <c r="A65" s="45" t="str">
        <f>UPPER(" R. de Murcia")</f>
        <v> R. DE MURCIA</v>
      </c>
      <c r="B65" s="92">
        <v>1375750</v>
      </c>
      <c r="C65" s="88" t="s">
        <v>21</v>
      </c>
      <c r="D65" s="88">
        <v>1375750</v>
      </c>
      <c r="E65" s="89">
        <v>31146.28</v>
      </c>
      <c r="F65" s="90" t="s">
        <v>21</v>
      </c>
      <c r="G65" s="91">
        <v>31146.28</v>
      </c>
      <c r="H65" s="9"/>
    </row>
    <row r="66" spans="1:8" ht="12.75">
      <c r="A66" s="45"/>
      <c r="B66" s="92"/>
      <c r="C66" s="88"/>
      <c r="D66" s="88"/>
      <c r="E66" s="89"/>
      <c r="F66" s="90"/>
      <c r="G66" s="91"/>
      <c r="H66" s="9"/>
    </row>
    <row r="67" spans="1:8" ht="12.75">
      <c r="A67" s="44" t="s">
        <v>64</v>
      </c>
      <c r="B67" s="82">
        <v>1196746.8</v>
      </c>
      <c r="C67" s="82" t="s">
        <v>21</v>
      </c>
      <c r="D67" s="82">
        <v>1196746.8</v>
      </c>
      <c r="E67" s="86">
        <v>127522.2</v>
      </c>
      <c r="F67" s="87">
        <v>5175.3</v>
      </c>
      <c r="G67" s="85">
        <v>132697.5</v>
      </c>
      <c r="H67" s="9"/>
    </row>
    <row r="68" spans="1:8" ht="12.75">
      <c r="A68" s="44" t="s">
        <v>65</v>
      </c>
      <c r="B68" s="82">
        <v>801592.13</v>
      </c>
      <c r="C68" s="82" t="s">
        <v>21</v>
      </c>
      <c r="D68" s="82">
        <v>801592.13</v>
      </c>
      <c r="E68" s="86">
        <v>108775.55</v>
      </c>
      <c r="F68" s="87">
        <v>4473.95</v>
      </c>
      <c r="G68" s="85">
        <v>113249.5</v>
      </c>
      <c r="H68" s="9"/>
    </row>
    <row r="69" spans="1:8" ht="12.75">
      <c r="A69" s="45" t="str">
        <f>UPPER(" Extremadura")</f>
        <v> EXTREMADURA</v>
      </c>
      <c r="B69" s="88">
        <v>1998338.93</v>
      </c>
      <c r="C69" s="88" t="s">
        <v>21</v>
      </c>
      <c r="D69" s="88">
        <v>1998338.93</v>
      </c>
      <c r="E69" s="89">
        <v>236297.75</v>
      </c>
      <c r="F69" s="90">
        <v>9649.25</v>
      </c>
      <c r="G69" s="95">
        <v>245947</v>
      </c>
      <c r="H69" s="9"/>
    </row>
    <row r="70" spans="1:8" ht="12.75">
      <c r="A70" s="45"/>
      <c r="B70" s="88"/>
      <c r="C70" s="88"/>
      <c r="D70" s="88"/>
      <c r="E70" s="89"/>
      <c r="F70" s="90"/>
      <c r="G70" s="95"/>
      <c r="H70" s="9"/>
    </row>
    <row r="71" spans="1:8" ht="12.75">
      <c r="A71" s="44" t="s">
        <v>66</v>
      </c>
      <c r="B71" s="82">
        <v>373020</v>
      </c>
      <c r="C71" s="82">
        <v>1137.5</v>
      </c>
      <c r="D71" s="82">
        <v>374157.5</v>
      </c>
      <c r="E71" s="86" t="s">
        <v>21</v>
      </c>
      <c r="F71" s="87" t="s">
        <v>21</v>
      </c>
      <c r="G71" s="85" t="s">
        <v>21</v>
      </c>
      <c r="H71" s="9"/>
    </row>
    <row r="72" spans="1:8" ht="12.75">
      <c r="A72" s="44" t="s">
        <v>67</v>
      </c>
      <c r="B72" s="82">
        <v>177000</v>
      </c>
      <c r="C72" s="82">
        <v>111750</v>
      </c>
      <c r="D72" s="82">
        <v>288750</v>
      </c>
      <c r="E72" s="83">
        <v>6600</v>
      </c>
      <c r="F72" s="84">
        <v>14155</v>
      </c>
      <c r="G72" s="85">
        <v>20755</v>
      </c>
      <c r="H72" s="9"/>
    </row>
    <row r="73" spans="1:8" ht="12.75">
      <c r="A73" s="44" t="s">
        <v>68</v>
      </c>
      <c r="B73" s="82">
        <v>125703</v>
      </c>
      <c r="C73" s="82">
        <v>4042</v>
      </c>
      <c r="D73" s="82">
        <v>129745</v>
      </c>
      <c r="E73" s="83">
        <v>20950.5</v>
      </c>
      <c r="F73" s="84">
        <v>2021</v>
      </c>
      <c r="G73" s="85">
        <v>22971.5</v>
      </c>
      <c r="H73" s="9"/>
    </row>
    <row r="74" spans="1:8" ht="12.75">
      <c r="A74" s="44" t="s">
        <v>69</v>
      </c>
      <c r="B74" s="81">
        <v>671355</v>
      </c>
      <c r="C74" s="82">
        <v>15400</v>
      </c>
      <c r="D74" s="82">
        <v>686755</v>
      </c>
      <c r="E74" s="83">
        <v>67135.5</v>
      </c>
      <c r="F74" s="84">
        <v>5500</v>
      </c>
      <c r="G74" s="85">
        <v>72635.5</v>
      </c>
      <c r="H74" s="9"/>
    </row>
    <row r="75" spans="1:8" ht="12.75">
      <c r="A75" s="44" t="s">
        <v>70</v>
      </c>
      <c r="B75" s="82">
        <v>432824</v>
      </c>
      <c r="C75" s="82">
        <v>11757</v>
      </c>
      <c r="D75" s="82">
        <v>444581</v>
      </c>
      <c r="E75" s="86">
        <v>43282.4</v>
      </c>
      <c r="F75" s="87">
        <v>3527.1</v>
      </c>
      <c r="G75" s="85">
        <v>46809.5</v>
      </c>
      <c r="H75" s="9"/>
    </row>
    <row r="76" spans="1:8" ht="12.75">
      <c r="A76" s="44" t="s">
        <v>71</v>
      </c>
      <c r="B76" s="82">
        <v>668340</v>
      </c>
      <c r="C76" s="82">
        <v>45890</v>
      </c>
      <c r="D76" s="82">
        <v>714230</v>
      </c>
      <c r="E76" s="83">
        <v>22278</v>
      </c>
      <c r="F76" s="84">
        <v>2753.4</v>
      </c>
      <c r="G76" s="85">
        <v>25031.4</v>
      </c>
      <c r="H76" s="9"/>
    </row>
    <row r="77" spans="1:8" ht="12.75">
      <c r="A77" s="44" t="s">
        <v>72</v>
      </c>
      <c r="B77" s="82">
        <v>438210.5</v>
      </c>
      <c r="C77" s="82" t="s">
        <v>21</v>
      </c>
      <c r="D77" s="82">
        <v>438210.5</v>
      </c>
      <c r="E77" s="86">
        <v>33708.5</v>
      </c>
      <c r="F77" s="87" t="s">
        <v>21</v>
      </c>
      <c r="G77" s="85">
        <v>33708.5</v>
      </c>
      <c r="H77" s="9"/>
    </row>
    <row r="78" spans="1:8" ht="12.75">
      <c r="A78" s="44" t="s">
        <v>73</v>
      </c>
      <c r="B78" s="82">
        <v>826918</v>
      </c>
      <c r="C78" s="82">
        <v>29994.8</v>
      </c>
      <c r="D78" s="82">
        <v>856912.8</v>
      </c>
      <c r="E78" s="86">
        <v>33076.72</v>
      </c>
      <c r="F78" s="87">
        <v>1499.74</v>
      </c>
      <c r="G78" s="85">
        <v>34576.46</v>
      </c>
      <c r="H78" s="9"/>
    </row>
    <row r="79" spans="1:8" ht="12.75">
      <c r="A79" s="45" t="str">
        <f>UPPER(" Andalucía")</f>
        <v> ANDALUCÍA</v>
      </c>
      <c r="B79" s="88">
        <v>3713370.5</v>
      </c>
      <c r="C79" s="88">
        <v>219971.3</v>
      </c>
      <c r="D79" s="88">
        <v>3933341.8</v>
      </c>
      <c r="E79" s="89">
        <v>227031.62</v>
      </c>
      <c r="F79" s="90">
        <v>29456.24</v>
      </c>
      <c r="G79" s="91">
        <v>256487.86</v>
      </c>
      <c r="H79" s="9"/>
    </row>
    <row r="80" spans="1:8" ht="12.75">
      <c r="A80" s="45"/>
      <c r="B80" s="88"/>
      <c r="C80" s="89"/>
      <c r="D80" s="88"/>
      <c r="E80" s="89"/>
      <c r="F80" s="90"/>
      <c r="G80" s="91"/>
      <c r="H80" s="9"/>
    </row>
    <row r="81" spans="1:8" ht="12.75">
      <c r="A81" s="44" t="s">
        <v>74</v>
      </c>
      <c r="B81" s="81">
        <v>102840</v>
      </c>
      <c r="C81" s="86" t="s">
        <v>21</v>
      </c>
      <c r="D81" s="82">
        <v>102840</v>
      </c>
      <c r="E81" s="102">
        <v>1371.2</v>
      </c>
      <c r="F81" s="87" t="s">
        <v>21</v>
      </c>
      <c r="G81" s="85">
        <v>1371.2</v>
      </c>
      <c r="H81" s="9"/>
    </row>
    <row r="82" spans="1:8" ht="12.75">
      <c r="A82" s="44" t="s">
        <v>75</v>
      </c>
      <c r="B82" s="81">
        <v>406467</v>
      </c>
      <c r="C82" s="86" t="s">
        <v>21</v>
      </c>
      <c r="D82" s="82">
        <v>406467</v>
      </c>
      <c r="E82" s="86">
        <v>3420</v>
      </c>
      <c r="F82" s="87" t="s">
        <v>21</v>
      </c>
      <c r="G82" s="85">
        <v>3420</v>
      </c>
      <c r="H82" s="9"/>
    </row>
    <row r="83" spans="1:8" ht="12.75">
      <c r="A83" s="45" t="str">
        <f>UPPER(" Canarias")</f>
        <v> CANARIAS</v>
      </c>
      <c r="B83" s="92">
        <v>509307</v>
      </c>
      <c r="C83" s="89" t="s">
        <v>21</v>
      </c>
      <c r="D83" s="88">
        <v>509307</v>
      </c>
      <c r="E83" s="89">
        <v>4791.2</v>
      </c>
      <c r="F83" s="90" t="s">
        <v>21</v>
      </c>
      <c r="G83" s="91">
        <v>4791.2</v>
      </c>
      <c r="H83" s="9"/>
    </row>
    <row r="84" spans="1:8" ht="12.75">
      <c r="A84" s="45"/>
      <c r="B84" s="92"/>
      <c r="C84" s="89"/>
      <c r="D84" s="88"/>
      <c r="E84" s="89"/>
      <c r="F84" s="90"/>
      <c r="G84" s="91"/>
      <c r="H84" s="9"/>
    </row>
    <row r="85" spans="1:8" ht="13.5" thickBot="1">
      <c r="A85" s="46" t="s">
        <v>76</v>
      </c>
      <c r="B85" s="96">
        <v>26121823.29</v>
      </c>
      <c r="C85" s="96">
        <v>1107980.74</v>
      </c>
      <c r="D85" s="96">
        <v>27229804.03</v>
      </c>
      <c r="E85" s="97">
        <v>1349335.42</v>
      </c>
      <c r="F85" s="98">
        <v>100534.87</v>
      </c>
      <c r="G85" s="99">
        <v>1449870.29</v>
      </c>
      <c r="H85" s="9"/>
    </row>
    <row r="86" ht="12.75">
      <c r="H86" s="9"/>
    </row>
  </sheetData>
  <mergeCells count="10">
    <mergeCell ref="A1:G1"/>
    <mergeCell ref="A3:G3"/>
    <mergeCell ref="B5:D5"/>
    <mergeCell ref="E5:G5"/>
    <mergeCell ref="F6:F7"/>
    <mergeCell ref="G6:G7"/>
    <mergeCell ref="B6:B7"/>
    <mergeCell ref="C6:C7"/>
    <mergeCell ref="D6:D7"/>
    <mergeCell ref="E6:E7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9"/>
  <dimension ref="A1:J77"/>
  <sheetViews>
    <sheetView showGridLines="0" zoomScale="75" zoomScaleNormal="75" workbookViewId="0" topLeftCell="A4">
      <selection activeCell="H22" sqref="H22"/>
    </sheetView>
  </sheetViews>
  <sheetFormatPr defaultColWidth="11.421875" defaultRowHeight="12.75"/>
  <cols>
    <col min="1" max="1" width="37.00390625" style="4" customWidth="1"/>
    <col min="2" max="4" width="11.421875" style="4" customWidth="1"/>
    <col min="5" max="5" width="11.421875" style="7" customWidth="1"/>
    <col min="6" max="6" width="11.421875" style="43" customWidth="1"/>
    <col min="7" max="16384" width="11.421875" style="4" customWidth="1"/>
  </cols>
  <sheetData>
    <row r="1" spans="1:6" s="2" customFormat="1" ht="17.25">
      <c r="A1" s="122" t="s">
        <v>0</v>
      </c>
      <c r="B1" s="122"/>
      <c r="C1" s="122"/>
      <c r="D1" s="122"/>
      <c r="E1" s="122"/>
      <c r="F1" s="51"/>
    </row>
    <row r="3" spans="1:5" ht="13.5">
      <c r="A3" s="123" t="s">
        <v>119</v>
      </c>
      <c r="B3" s="123"/>
      <c r="C3" s="123"/>
      <c r="D3" s="123"/>
      <c r="E3" s="123"/>
    </row>
    <row r="4" spans="1:5" ht="13.5">
      <c r="A4" s="25"/>
      <c r="B4" s="25"/>
      <c r="C4" s="25"/>
      <c r="D4" s="25"/>
      <c r="E4" s="38"/>
    </row>
    <row r="5" spans="1:5" ht="12.75">
      <c r="A5" s="124" t="s">
        <v>79</v>
      </c>
      <c r="B5" s="126" t="s">
        <v>17</v>
      </c>
      <c r="C5" s="127"/>
      <c r="D5" s="128" t="s">
        <v>18</v>
      </c>
      <c r="E5" s="129"/>
    </row>
    <row r="6" spans="1:5" ht="13.5" thickBot="1">
      <c r="A6" s="125"/>
      <c r="B6" s="26">
        <v>2004</v>
      </c>
      <c r="C6" s="26">
        <v>2005</v>
      </c>
      <c r="D6" s="26">
        <v>2004</v>
      </c>
      <c r="E6" s="101">
        <v>2005</v>
      </c>
    </row>
    <row r="7" spans="1:5" ht="12.75">
      <c r="A7" s="27" t="s">
        <v>19</v>
      </c>
      <c r="B7" s="28">
        <v>13637</v>
      </c>
      <c r="C7" s="28">
        <v>14824</v>
      </c>
      <c r="D7" s="28">
        <v>10495</v>
      </c>
      <c r="E7" s="29">
        <v>10050</v>
      </c>
    </row>
    <row r="8" spans="1:5" ht="12.75">
      <c r="A8" s="30"/>
      <c r="B8" s="31"/>
      <c r="C8" s="31"/>
      <c r="D8" s="31"/>
      <c r="E8" s="32"/>
    </row>
    <row r="9" spans="1:5" s="7" customFormat="1" ht="12" customHeight="1">
      <c r="A9" s="47" t="s">
        <v>77</v>
      </c>
      <c r="B9" s="61"/>
      <c r="C9" s="61"/>
      <c r="D9" s="61"/>
      <c r="E9" s="62"/>
    </row>
    <row r="10" spans="1:5" s="7" customFormat="1" ht="12" customHeight="1">
      <c r="A10" s="63" t="s">
        <v>20</v>
      </c>
      <c r="B10" s="61">
        <f>SUM(B11:B34)</f>
        <v>3407</v>
      </c>
      <c r="C10" s="61">
        <f>SUM(C11:C34)</f>
        <v>2998</v>
      </c>
      <c r="D10" s="61">
        <f>SUM(D11:D34)</f>
        <v>8213</v>
      </c>
      <c r="E10" s="62">
        <f>SUM(E11:E34)</f>
        <v>8936</v>
      </c>
    </row>
    <row r="11" spans="1:5" s="7" customFormat="1" ht="12" customHeight="1">
      <c r="A11" s="64" t="s">
        <v>81</v>
      </c>
      <c r="B11" s="65">
        <v>2130</v>
      </c>
      <c r="C11" s="65">
        <v>1555</v>
      </c>
      <c r="D11" s="65">
        <v>287</v>
      </c>
      <c r="E11" s="66">
        <v>1771</v>
      </c>
    </row>
    <row r="12" spans="1:5" s="7" customFormat="1" ht="12" customHeight="1">
      <c r="A12" s="64" t="s">
        <v>82</v>
      </c>
      <c r="B12" s="65">
        <v>1</v>
      </c>
      <c r="C12" s="65">
        <v>1</v>
      </c>
      <c r="D12" s="65">
        <v>112</v>
      </c>
      <c r="E12" s="66">
        <v>453</v>
      </c>
    </row>
    <row r="13" spans="1:5" s="7" customFormat="1" ht="12" customHeight="1">
      <c r="A13" s="64" t="s">
        <v>83</v>
      </c>
      <c r="B13" s="65">
        <v>100</v>
      </c>
      <c r="C13" s="65">
        <v>108</v>
      </c>
      <c r="D13" s="65" t="s">
        <v>21</v>
      </c>
      <c r="E13" s="66">
        <v>107</v>
      </c>
    </row>
    <row r="14" spans="1:5" s="7" customFormat="1" ht="12" customHeight="1">
      <c r="A14" s="64" t="s">
        <v>84</v>
      </c>
      <c r="B14" s="65" t="s">
        <v>21</v>
      </c>
      <c r="C14" s="65" t="s">
        <v>21</v>
      </c>
      <c r="D14" s="65">
        <v>162</v>
      </c>
      <c r="E14" s="66" t="s">
        <v>21</v>
      </c>
    </row>
    <row r="15" spans="1:5" s="7" customFormat="1" ht="12" customHeight="1">
      <c r="A15" s="64" t="s">
        <v>85</v>
      </c>
      <c r="B15" s="65">
        <v>20</v>
      </c>
      <c r="C15" s="65">
        <v>1</v>
      </c>
      <c r="D15" s="65" t="s">
        <v>21</v>
      </c>
      <c r="E15" s="66">
        <v>124</v>
      </c>
    </row>
    <row r="16" spans="1:5" s="7" customFormat="1" ht="12" customHeight="1">
      <c r="A16" s="64" t="s">
        <v>86</v>
      </c>
      <c r="B16" s="65" t="s">
        <v>21</v>
      </c>
      <c r="C16" s="65" t="s">
        <v>21</v>
      </c>
      <c r="D16" s="65" t="s">
        <v>21</v>
      </c>
      <c r="E16" s="66" t="s">
        <v>21</v>
      </c>
    </row>
    <row r="17" spans="1:5" s="7" customFormat="1" ht="12" customHeight="1">
      <c r="A17" s="64" t="s">
        <v>87</v>
      </c>
      <c r="B17" s="65" t="s">
        <v>21</v>
      </c>
      <c r="C17" s="65" t="s">
        <v>21</v>
      </c>
      <c r="D17" s="65">
        <v>7</v>
      </c>
      <c r="E17" s="66">
        <v>1</v>
      </c>
    </row>
    <row r="18" spans="1:5" s="7" customFormat="1" ht="12" customHeight="1">
      <c r="A18" s="64" t="s">
        <v>88</v>
      </c>
      <c r="B18" s="65" t="s">
        <v>21</v>
      </c>
      <c r="C18" s="65" t="s">
        <v>21</v>
      </c>
      <c r="D18" s="65" t="s">
        <v>21</v>
      </c>
      <c r="E18" s="66">
        <v>1</v>
      </c>
    </row>
    <row r="19" spans="1:5" s="7" customFormat="1" ht="12" customHeight="1">
      <c r="A19" s="64" t="s">
        <v>89</v>
      </c>
      <c r="B19" s="65" t="s">
        <v>21</v>
      </c>
      <c r="C19" s="65" t="s">
        <v>21</v>
      </c>
      <c r="D19" s="65">
        <v>4690</v>
      </c>
      <c r="E19" s="66" t="s">
        <v>21</v>
      </c>
    </row>
    <row r="20" spans="1:5" s="7" customFormat="1" ht="12" customHeight="1">
      <c r="A20" s="64" t="s">
        <v>90</v>
      </c>
      <c r="B20" s="65">
        <v>491</v>
      </c>
      <c r="C20" s="65">
        <v>663</v>
      </c>
      <c r="D20" s="65">
        <v>731</v>
      </c>
      <c r="E20" s="66">
        <v>4187</v>
      </c>
    </row>
    <row r="21" spans="1:5" s="7" customFormat="1" ht="12" customHeight="1">
      <c r="A21" s="64" t="s">
        <v>91</v>
      </c>
      <c r="B21" s="65">
        <v>44</v>
      </c>
      <c r="C21" s="65">
        <v>27</v>
      </c>
      <c r="D21" s="65">
        <v>132</v>
      </c>
      <c r="E21" s="66">
        <v>482</v>
      </c>
    </row>
    <row r="22" spans="1:5" s="7" customFormat="1" ht="12" customHeight="1">
      <c r="A22" s="64" t="s">
        <v>92</v>
      </c>
      <c r="B22" s="65">
        <v>9</v>
      </c>
      <c r="C22" s="65">
        <v>27</v>
      </c>
      <c r="D22" s="65" t="s">
        <v>21</v>
      </c>
      <c r="E22" s="66">
        <v>76</v>
      </c>
    </row>
    <row r="23" spans="1:5" s="7" customFormat="1" ht="12" customHeight="1">
      <c r="A23" s="64" t="s">
        <v>93</v>
      </c>
      <c r="B23" s="65" t="s">
        <v>21</v>
      </c>
      <c r="C23" s="65">
        <v>133</v>
      </c>
      <c r="D23" s="65">
        <v>1</v>
      </c>
      <c r="E23" s="66" t="s">
        <v>21</v>
      </c>
    </row>
    <row r="24" spans="1:5" s="7" customFormat="1" ht="12" customHeight="1">
      <c r="A24" s="64" t="s">
        <v>94</v>
      </c>
      <c r="B24" s="65" t="s">
        <v>21</v>
      </c>
      <c r="C24" s="65" t="s">
        <v>21</v>
      </c>
      <c r="D24" s="65">
        <v>445</v>
      </c>
      <c r="E24" s="66" t="s">
        <v>21</v>
      </c>
    </row>
    <row r="25" spans="1:5" s="7" customFormat="1" ht="12" customHeight="1">
      <c r="A25" s="64" t="s">
        <v>95</v>
      </c>
      <c r="B25" s="65">
        <v>1</v>
      </c>
      <c r="C25" s="65">
        <v>103</v>
      </c>
      <c r="D25" s="65" t="s">
        <v>21</v>
      </c>
      <c r="E25" s="66">
        <v>128</v>
      </c>
    </row>
    <row r="26" spans="1:5" s="7" customFormat="1" ht="12" customHeight="1">
      <c r="A26" s="64" t="s">
        <v>96</v>
      </c>
      <c r="B26" s="65" t="s">
        <v>21</v>
      </c>
      <c r="C26" s="65" t="s">
        <v>21</v>
      </c>
      <c r="D26" s="65">
        <v>27</v>
      </c>
      <c r="E26" s="66" t="s">
        <v>21</v>
      </c>
    </row>
    <row r="27" spans="1:5" s="7" customFormat="1" ht="12" customHeight="1">
      <c r="A27" s="64" t="s">
        <v>97</v>
      </c>
      <c r="B27" s="65" t="s">
        <v>21</v>
      </c>
      <c r="C27" s="65" t="s">
        <v>21</v>
      </c>
      <c r="D27" s="65" t="s">
        <v>21</v>
      </c>
      <c r="E27" s="66">
        <v>1</v>
      </c>
    </row>
    <row r="28" spans="1:5" s="7" customFormat="1" ht="12" customHeight="1">
      <c r="A28" s="64" t="s">
        <v>98</v>
      </c>
      <c r="B28" s="65" t="s">
        <v>21</v>
      </c>
      <c r="C28" s="65" t="s">
        <v>21</v>
      </c>
      <c r="D28" s="65">
        <v>2</v>
      </c>
      <c r="E28" s="66" t="s">
        <v>21</v>
      </c>
    </row>
    <row r="29" spans="1:5" s="7" customFormat="1" ht="12" customHeight="1">
      <c r="A29" s="64" t="s">
        <v>99</v>
      </c>
      <c r="B29" s="65" t="s">
        <v>21</v>
      </c>
      <c r="C29" s="65" t="s">
        <v>21</v>
      </c>
      <c r="D29" s="65">
        <v>2</v>
      </c>
      <c r="E29" s="66" t="s">
        <v>21</v>
      </c>
    </row>
    <row r="30" spans="1:5" s="7" customFormat="1" ht="12" customHeight="1">
      <c r="A30" s="64" t="s">
        <v>100</v>
      </c>
      <c r="B30" s="65">
        <v>188</v>
      </c>
      <c r="C30" s="65" t="s">
        <v>21</v>
      </c>
      <c r="D30" s="65">
        <v>888</v>
      </c>
      <c r="E30" s="66">
        <v>3</v>
      </c>
    </row>
    <row r="31" spans="1:5" s="7" customFormat="1" ht="12" customHeight="1">
      <c r="A31" s="64" t="s">
        <v>101</v>
      </c>
      <c r="B31" s="65">
        <v>291</v>
      </c>
      <c r="C31" s="65">
        <v>296</v>
      </c>
      <c r="D31" s="65">
        <v>579</v>
      </c>
      <c r="E31" s="66">
        <v>781</v>
      </c>
    </row>
    <row r="32" spans="1:5" s="7" customFormat="1" ht="12" customHeight="1">
      <c r="A32" s="64" t="s">
        <v>102</v>
      </c>
      <c r="B32" s="65">
        <v>70</v>
      </c>
      <c r="C32" s="65">
        <v>83</v>
      </c>
      <c r="D32" s="65">
        <v>31</v>
      </c>
      <c r="E32" s="66">
        <v>427</v>
      </c>
    </row>
    <row r="33" spans="1:5" s="7" customFormat="1" ht="12" customHeight="1">
      <c r="A33" s="64" t="s">
        <v>103</v>
      </c>
      <c r="B33" s="65">
        <v>62</v>
      </c>
      <c r="C33" s="65">
        <v>1</v>
      </c>
      <c r="D33" s="65">
        <v>117</v>
      </c>
      <c r="E33" s="66">
        <v>222</v>
      </c>
    </row>
    <row r="34" spans="1:5" s="7" customFormat="1" ht="12" customHeight="1">
      <c r="A34" s="64" t="s">
        <v>104</v>
      </c>
      <c r="B34" s="65" t="s">
        <v>21</v>
      </c>
      <c r="C34" s="65" t="s">
        <v>21</v>
      </c>
      <c r="D34" s="65" t="s">
        <v>21</v>
      </c>
      <c r="E34" s="66">
        <v>172</v>
      </c>
    </row>
    <row r="35" spans="1:5" s="7" customFormat="1" ht="12" customHeight="1">
      <c r="A35" s="67" t="s">
        <v>22</v>
      </c>
      <c r="B35" s="65"/>
      <c r="C35" s="65"/>
      <c r="D35" s="65"/>
      <c r="E35" s="66"/>
    </row>
    <row r="36" spans="1:5" s="7" customFormat="1" ht="12" customHeight="1">
      <c r="A36" s="68" t="s">
        <v>23</v>
      </c>
      <c r="B36" s="65"/>
      <c r="C36" s="65"/>
      <c r="D36" s="65"/>
      <c r="E36" s="66"/>
    </row>
    <row r="37" spans="1:5" s="7" customFormat="1" ht="12" customHeight="1">
      <c r="A37" s="64" t="s">
        <v>105</v>
      </c>
      <c r="B37" s="65" t="s">
        <v>21</v>
      </c>
      <c r="C37" s="65" t="s">
        <v>21</v>
      </c>
      <c r="D37" s="65" t="s">
        <v>21</v>
      </c>
      <c r="E37" s="66" t="s">
        <v>21</v>
      </c>
    </row>
    <row r="38" spans="1:5" s="7" customFormat="1" ht="12" customHeight="1">
      <c r="A38" s="64" t="s">
        <v>106</v>
      </c>
      <c r="B38" s="65">
        <v>102</v>
      </c>
      <c r="C38" s="65">
        <v>47</v>
      </c>
      <c r="D38" s="65" t="s">
        <v>21</v>
      </c>
      <c r="E38" s="66" t="s">
        <v>21</v>
      </c>
    </row>
    <row r="39" spans="1:5" s="7" customFormat="1" ht="12" customHeight="1">
      <c r="A39" s="69" t="s">
        <v>107</v>
      </c>
      <c r="B39" s="65" t="s">
        <v>21</v>
      </c>
      <c r="C39" s="65" t="s">
        <v>21</v>
      </c>
      <c r="D39" s="65" t="s">
        <v>21</v>
      </c>
      <c r="E39" s="66" t="s">
        <v>21</v>
      </c>
    </row>
    <row r="40" spans="1:5" s="7" customFormat="1" ht="12" customHeight="1">
      <c r="A40" s="64" t="s">
        <v>108</v>
      </c>
      <c r="B40" s="65">
        <v>197</v>
      </c>
      <c r="C40" s="65">
        <v>40</v>
      </c>
      <c r="D40" s="65" t="s">
        <v>21</v>
      </c>
      <c r="E40" s="66" t="s">
        <v>21</v>
      </c>
    </row>
    <row r="41" spans="1:5" s="7" customFormat="1" ht="12" customHeight="1">
      <c r="A41" s="69" t="s">
        <v>109</v>
      </c>
      <c r="B41" s="65">
        <v>587</v>
      </c>
      <c r="C41" s="65" t="s">
        <v>21</v>
      </c>
      <c r="D41" s="65">
        <v>3</v>
      </c>
      <c r="E41" s="66" t="s">
        <v>21</v>
      </c>
    </row>
    <row r="42" spans="1:5" ht="12.75">
      <c r="A42" s="30" t="s">
        <v>22</v>
      </c>
      <c r="B42" s="34"/>
      <c r="C42" s="34"/>
      <c r="D42" s="34"/>
      <c r="E42" s="35"/>
    </row>
    <row r="43" spans="1:5" ht="12.75">
      <c r="A43" s="47" t="s">
        <v>78</v>
      </c>
      <c r="B43" s="34"/>
      <c r="C43" s="34"/>
      <c r="D43" s="34"/>
      <c r="E43" s="35"/>
    </row>
    <row r="44" spans="1:5" ht="12.75">
      <c r="A44" s="33" t="s">
        <v>24</v>
      </c>
      <c r="B44" s="34">
        <v>5095</v>
      </c>
      <c r="C44" s="48">
        <v>7173</v>
      </c>
      <c r="D44" s="34" t="s">
        <v>21</v>
      </c>
      <c r="E44" s="35" t="s">
        <v>21</v>
      </c>
    </row>
    <row r="45" spans="1:5" ht="12.75">
      <c r="A45" s="33" t="s">
        <v>25</v>
      </c>
      <c r="B45" s="34" t="s">
        <v>21</v>
      </c>
      <c r="C45" s="34">
        <v>41</v>
      </c>
      <c r="D45" s="34" t="s">
        <v>21</v>
      </c>
      <c r="E45" s="35" t="s">
        <v>21</v>
      </c>
    </row>
    <row r="46" spans="1:5" ht="12.75">
      <c r="A46" s="33" t="s">
        <v>26</v>
      </c>
      <c r="B46" s="34">
        <v>1038</v>
      </c>
      <c r="C46" s="48">
        <v>453</v>
      </c>
      <c r="D46" s="34" t="s">
        <v>21</v>
      </c>
      <c r="E46" s="35" t="s">
        <v>21</v>
      </c>
    </row>
    <row r="47" spans="1:5" ht="12.75">
      <c r="A47" s="33" t="s">
        <v>27</v>
      </c>
      <c r="B47" s="34">
        <v>1</v>
      </c>
      <c r="C47" s="34" t="s">
        <v>21</v>
      </c>
      <c r="D47" s="34">
        <v>30</v>
      </c>
      <c r="E47" s="49">
        <v>35</v>
      </c>
    </row>
    <row r="48" spans="1:5" ht="12.75">
      <c r="A48" s="33" t="s">
        <v>28</v>
      </c>
      <c r="B48" s="34" t="s">
        <v>21</v>
      </c>
      <c r="C48" s="34" t="s">
        <v>21</v>
      </c>
      <c r="D48" s="34">
        <v>74</v>
      </c>
      <c r="E48" s="49">
        <v>39</v>
      </c>
    </row>
    <row r="49" spans="1:5" ht="12.75">
      <c r="A49" s="33" t="s">
        <v>29</v>
      </c>
      <c r="B49" s="34">
        <v>178</v>
      </c>
      <c r="C49" s="48">
        <v>64</v>
      </c>
      <c r="D49" s="34" t="s">
        <v>21</v>
      </c>
      <c r="E49" s="35" t="s">
        <v>21</v>
      </c>
    </row>
    <row r="50" spans="1:5" ht="13.5" thickBot="1">
      <c r="A50" s="36" t="s">
        <v>30</v>
      </c>
      <c r="B50" s="37" t="s">
        <v>21</v>
      </c>
      <c r="C50" s="37">
        <v>1</v>
      </c>
      <c r="D50" s="37">
        <v>25</v>
      </c>
      <c r="E50" s="50">
        <v>36</v>
      </c>
    </row>
    <row r="51" spans="1:10" s="7" customFormat="1" ht="12.75">
      <c r="A51" s="55" t="s">
        <v>80</v>
      </c>
      <c r="B51" s="56"/>
      <c r="C51" s="56"/>
      <c r="E51" s="56"/>
      <c r="G51" s="57"/>
      <c r="H51" s="58"/>
      <c r="I51" s="59"/>
      <c r="J51" s="59"/>
    </row>
    <row r="52" ht="12.75">
      <c r="A52" s="4" t="s">
        <v>22</v>
      </c>
    </row>
    <row r="53" ht="12.75">
      <c r="A53" s="4" t="s">
        <v>22</v>
      </c>
    </row>
    <row r="54" ht="12.75">
      <c r="A54" s="4" t="s">
        <v>22</v>
      </c>
    </row>
    <row r="55" ht="12.75">
      <c r="A55" s="4" t="s">
        <v>22</v>
      </c>
    </row>
    <row r="56" ht="12.75">
      <c r="A56" s="4" t="s">
        <v>22</v>
      </c>
    </row>
    <row r="57" ht="12.75">
      <c r="A57" s="4" t="s">
        <v>22</v>
      </c>
    </row>
    <row r="58" ht="12.75">
      <c r="A58" s="4" t="s">
        <v>22</v>
      </c>
    </row>
    <row r="59" ht="12.75">
      <c r="A59" s="4" t="s">
        <v>22</v>
      </c>
    </row>
    <row r="60" ht="12.75">
      <c r="A60" s="4" t="s">
        <v>22</v>
      </c>
    </row>
    <row r="61" ht="12.75">
      <c r="A61" s="4" t="s">
        <v>22</v>
      </c>
    </row>
    <row r="62" ht="12.75">
      <c r="A62" s="4" t="s">
        <v>22</v>
      </c>
    </row>
    <row r="63" ht="12.75">
      <c r="A63" s="4" t="s">
        <v>22</v>
      </c>
    </row>
    <row r="64" ht="12.75">
      <c r="A64" s="4" t="s">
        <v>22</v>
      </c>
    </row>
    <row r="65" ht="12.75">
      <c r="A65" s="4" t="s">
        <v>22</v>
      </c>
    </row>
    <row r="66" ht="12.75">
      <c r="A66" s="4" t="s">
        <v>22</v>
      </c>
    </row>
    <row r="67" ht="12.75">
      <c r="A67" s="4" t="s">
        <v>22</v>
      </c>
    </row>
    <row r="68" ht="12.75">
      <c r="A68" s="4" t="s">
        <v>22</v>
      </c>
    </row>
    <row r="69" ht="12.75">
      <c r="A69" s="4" t="s">
        <v>22</v>
      </c>
    </row>
    <row r="70" ht="12.75">
      <c r="A70" s="4" t="s">
        <v>22</v>
      </c>
    </row>
    <row r="71" ht="12.75">
      <c r="A71" s="4" t="s">
        <v>22</v>
      </c>
    </row>
    <row r="72" ht="12.75">
      <c r="A72" s="4" t="s">
        <v>22</v>
      </c>
    </row>
    <row r="73" ht="12.75">
      <c r="A73" s="4" t="s">
        <v>22</v>
      </c>
    </row>
    <row r="74" ht="12.75">
      <c r="A74" s="4" t="s">
        <v>22</v>
      </c>
    </row>
    <row r="75" ht="12.75">
      <c r="A75" s="4" t="s">
        <v>22</v>
      </c>
    </row>
    <row r="76" ht="12.75">
      <c r="A76" s="4" t="s">
        <v>22</v>
      </c>
    </row>
    <row r="77" ht="12.75">
      <c r="A77" s="4" t="s">
        <v>22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jgarcial</cp:lastModifiedBy>
  <cp:lastPrinted>2007-07-19T08:19:56Z</cp:lastPrinted>
  <dcterms:created xsi:type="dcterms:W3CDTF">2003-08-07T08:19:34Z</dcterms:created>
  <dcterms:modified xsi:type="dcterms:W3CDTF">2007-07-26T08:23:07Z</dcterms:modified>
  <cp:category/>
  <cp:version/>
  <cp:contentType/>
  <cp:contentStatus/>
</cp:coreProperties>
</file>