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85" windowWidth="12390" windowHeight="4140" activeTab="0"/>
  </bookViews>
  <sheets>
    <sheet name="Indice" sheetId="1" r:id="rId1"/>
    <sheet name="31.1" sheetId="2" r:id="rId2"/>
    <sheet name="31.2" sheetId="3" r:id="rId3"/>
    <sheet name="31.3" sheetId="4" r:id="rId4"/>
    <sheet name="31.4" sheetId="5" r:id="rId5"/>
    <sheet name="31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1">'31.1'!$A$1:$M$27</definedName>
    <definedName name="_xlnm.Print_Area" localSheetId="3">'31.3'!$A$1:$H$79</definedName>
    <definedName name="_xlnm.Print_Area" localSheetId="4">'31.4'!$A$1:$G$78</definedName>
    <definedName name="_xlnm.Print_Area" localSheetId="5">'31.5'!$A$1:$J$78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<sst xmlns="http://schemas.openxmlformats.org/spreadsheetml/2006/main" count="603" uniqueCount="160">
  <si>
    <t>RED CONTABLE AGRARIA NACIONAL</t>
  </si>
  <si>
    <t>Cereales</t>
  </si>
  <si>
    <t xml:space="preserve">Raíces </t>
  </si>
  <si>
    <t>Otros</t>
  </si>
  <si>
    <t>Horticul-</t>
  </si>
  <si>
    <t>cultivos</t>
  </si>
  <si>
    <t>tura aire</t>
  </si>
  <si>
    <t>tura in-</t>
  </si>
  <si>
    <t>tubérculos</t>
  </si>
  <si>
    <t>generales</t>
  </si>
  <si>
    <t>libre</t>
  </si>
  <si>
    <t>vernadero</t>
  </si>
  <si>
    <t xml:space="preserve">  Explotaciones representadas</t>
  </si>
  <si>
    <t xml:space="preserve">  Explotaciones muestra</t>
  </si>
  <si>
    <t xml:space="preserve">     Producción bruta vegetal</t>
  </si>
  <si>
    <t xml:space="preserve">     Producción bruta animal</t>
  </si>
  <si>
    <t xml:space="preserve">     Otra producción bruta</t>
  </si>
  <si>
    <t xml:space="preserve">     Semillas y plantas</t>
  </si>
  <si>
    <t xml:space="preserve">     Abonos</t>
  </si>
  <si>
    <t xml:space="preserve">     Fitosanitarios</t>
  </si>
  <si>
    <t xml:space="preserve">     Otros costes específicos de los cultivos</t>
  </si>
  <si>
    <t xml:space="preserve">     Piensos comprados</t>
  </si>
  <si>
    <t xml:space="preserve">     Piensos reemplazados</t>
  </si>
  <si>
    <t xml:space="preserve">     Otros costes específicos de los ganados</t>
  </si>
  <si>
    <t xml:space="preserve">     Trabajos por terceros y alquiler de máquinas</t>
  </si>
  <si>
    <t xml:space="preserve">     Mantenimiento de máquinas, edificios y mejoras</t>
  </si>
  <si>
    <t xml:space="preserve">     Energía</t>
  </si>
  <si>
    <t xml:space="preserve">     Agua</t>
  </si>
  <si>
    <t xml:space="preserve">     Otros costes no específicos</t>
  </si>
  <si>
    <t xml:space="preserve">     Amortizaciones</t>
  </si>
  <si>
    <t xml:space="preserve">     Salarios y cargas sociales</t>
  </si>
  <si>
    <t xml:space="preserve">     Arrendamientos pagados</t>
  </si>
  <si>
    <t xml:space="preserve">     Intereses pagados</t>
  </si>
  <si>
    <t xml:space="preserve">     Contribuciones e impuestos</t>
  </si>
  <si>
    <t xml:space="preserve">     Inversiones en capital</t>
  </si>
  <si>
    <t xml:space="preserve">     Inmovilizado material</t>
  </si>
  <si>
    <t xml:space="preserve">     Tierras</t>
  </si>
  <si>
    <t xml:space="preserve">     Cultivos permanentes</t>
  </si>
  <si>
    <t xml:space="preserve">     Edificios y mejoras</t>
  </si>
  <si>
    <t xml:space="preserve">     Maquinaria y equipo</t>
  </si>
  <si>
    <t xml:space="preserve">     Ganado reproductor</t>
  </si>
  <si>
    <t xml:space="preserve">     Inmovilizado financiero</t>
  </si>
  <si>
    <t xml:space="preserve">     Activo circulante</t>
  </si>
  <si>
    <t xml:space="preserve">     Fondos propios</t>
  </si>
  <si>
    <t xml:space="preserve">     Acreedores largo plazo</t>
  </si>
  <si>
    <t xml:space="preserve">     Acreedores corto plazo</t>
  </si>
  <si>
    <t xml:space="preserve">     Producción final agraria</t>
  </si>
  <si>
    <t xml:space="preserve">     Valor añadido bruto precios mercado</t>
  </si>
  <si>
    <t xml:space="preserve">     Valor añadido bruto coste factores</t>
  </si>
  <si>
    <t xml:space="preserve">     Valor añadido neto coste factores</t>
  </si>
  <si>
    <t xml:space="preserve">     Disponibilidades empresariales</t>
  </si>
  <si>
    <t>VI   RATIOS</t>
  </si>
  <si>
    <t>Mixtas</t>
  </si>
  <si>
    <t xml:space="preserve">Mixtas de </t>
  </si>
  <si>
    <t>Frutales</t>
  </si>
  <si>
    <t xml:space="preserve">Frutales </t>
  </si>
  <si>
    <t>de cítricos</t>
  </si>
  <si>
    <t>Olivi-</t>
  </si>
  <si>
    <t>diversos</t>
  </si>
  <si>
    <t>de hueso</t>
  </si>
  <si>
    <t>de fruto</t>
  </si>
  <si>
    <t>Cítricos</t>
  </si>
  <si>
    <t>y otros</t>
  </si>
  <si>
    <t>cultura</t>
  </si>
  <si>
    <t>y pepita</t>
  </si>
  <si>
    <t>seco</t>
  </si>
  <si>
    <t>frutales</t>
  </si>
  <si>
    <t>Bovino</t>
  </si>
  <si>
    <t>Bovino de</t>
  </si>
  <si>
    <t xml:space="preserve">Bovino </t>
  </si>
  <si>
    <t>de</t>
  </si>
  <si>
    <t>leche, cría</t>
  </si>
  <si>
    <t>Ovino</t>
  </si>
  <si>
    <t>Porcino</t>
  </si>
  <si>
    <t>de leche</t>
  </si>
  <si>
    <t>de cría</t>
  </si>
  <si>
    <t>engorde</t>
  </si>
  <si>
    <t>y engorde</t>
  </si>
  <si>
    <t>herbívoros</t>
  </si>
  <si>
    <t xml:space="preserve"> </t>
  </si>
  <si>
    <t xml:space="preserve">Porcino </t>
  </si>
  <si>
    <t>Todas</t>
  </si>
  <si>
    <t xml:space="preserve">de cría y </t>
  </si>
  <si>
    <t>Avicultura</t>
  </si>
  <si>
    <t>orientación</t>
  </si>
  <si>
    <t>de cultivos</t>
  </si>
  <si>
    <t>las</t>
  </si>
  <si>
    <t>carne</t>
  </si>
  <si>
    <t>ganado</t>
  </si>
  <si>
    <t>y ganados</t>
  </si>
  <si>
    <t>orientaciones</t>
  </si>
  <si>
    <t>(SAU): Superficie agricola utilizada</t>
  </si>
  <si>
    <t>(Ha): Hectáreas.</t>
  </si>
  <si>
    <t>(UG): Unidades ganaderas.</t>
  </si>
  <si>
    <t>(SAU): Superficie agrícola utilizada</t>
  </si>
  <si>
    <t>(UTA): Unidades de trabajo-año.</t>
  </si>
  <si>
    <t>Tabaco</t>
  </si>
  <si>
    <t>Algodón</t>
  </si>
  <si>
    <t>Floricultura</t>
  </si>
  <si>
    <t xml:space="preserve">Mixtas </t>
  </si>
  <si>
    <t>Granívoros</t>
  </si>
  <si>
    <t xml:space="preserve"> e invernad.</t>
  </si>
  <si>
    <t>I    CARACTERÍSTICAS GENERALES</t>
  </si>
  <si>
    <t>Euros</t>
  </si>
  <si>
    <t>Miles de pesetas</t>
  </si>
  <si>
    <t xml:space="preserve">y </t>
  </si>
  <si>
    <t>oleag. y legumin.</t>
  </si>
  <si>
    <t>aire libre</t>
  </si>
  <si>
    <t>Horticultura</t>
  </si>
  <si>
    <t xml:space="preserve">Media por Hectárea de SAU a Precios Corrientes  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</si>
  <si>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</si>
  <si>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</si>
  <si>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</si>
  <si>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</si>
  <si>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</si>
  <si>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</si>
  <si>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</si>
  <si>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 xml:space="preserve">    9. Disponibilidades empresariales</t>
  </si>
  <si>
    <t>permanentes</t>
  </si>
  <si>
    <t>II   PRODUCCIÓN (Euros)</t>
  </si>
  <si>
    <t xml:space="preserve">III  COSTES (Euros) </t>
  </si>
  <si>
    <t>V    RESULTADOS (Euros)</t>
  </si>
  <si>
    <t>IV   BALANCE (Euros)</t>
  </si>
  <si>
    <t>(-)8. Salarios, arrendamientos e intereses pagados</t>
  </si>
  <si>
    <t xml:space="preserve">    Disp. empresario/Producción bruta (%)</t>
  </si>
  <si>
    <t xml:space="preserve">    Producción bruta/Activo circulante (%)</t>
  </si>
  <si>
    <t>excep. arroz</t>
  </si>
  <si>
    <t xml:space="preserve">     SAU total (Ha)</t>
  </si>
  <si>
    <t xml:space="preserve">     SAU en propiedad (Ha)</t>
  </si>
  <si>
    <t xml:space="preserve">     SAU en regadío (Ha)</t>
  </si>
  <si>
    <t xml:space="preserve">     Ganado total (UG)</t>
  </si>
  <si>
    <t xml:space="preserve">     Mano de obra total (UTA)</t>
  </si>
  <si>
    <t xml:space="preserve">     Mano de obra asalariada (UTA)</t>
  </si>
  <si>
    <t xml:space="preserve">     Subvenciones de la explotación (Euros)</t>
  </si>
  <si>
    <t xml:space="preserve">     Pagos compensatorios herbáceos (Euros)</t>
  </si>
  <si>
    <t xml:space="preserve">    Producción bruta vegetal/SAU (Euros/Ha)</t>
  </si>
  <si>
    <t xml:space="preserve">    Producción bruta animal/UG (Euros/UG)</t>
  </si>
  <si>
    <t xml:space="preserve">    Costes especificos cultivos/SAU (Euros/Ha)</t>
  </si>
  <si>
    <t xml:space="preserve">    Costes especificos ganados/UG (Euros/UG)</t>
  </si>
  <si>
    <t xml:space="preserve">    Valor añadido neto/UTA (Euros/UTA)</t>
  </si>
  <si>
    <t>Herbáceos</t>
  </si>
  <si>
    <t>extensivos</t>
  </si>
  <si>
    <t>mixtos</t>
  </si>
  <si>
    <t>–</t>
  </si>
  <si>
    <t>2005 (P)</t>
  </si>
  <si>
    <t>2006 (P)</t>
  </si>
  <si>
    <t>(P) Provisional</t>
  </si>
  <si>
    <t xml:space="preserve"> 31.1.  EVOLUCION DE LOS PRINCIPALES INDICADORES ECONOMICOS</t>
  </si>
  <si>
    <r>
      <t xml:space="preserve"> 31.2.  RESUMEN NACIONAL DE LAS PRINCIPALES ORIENTACIONES TECNICO-ECONOMICAS </t>
    </r>
    <r>
      <rPr>
        <b/>
        <vertAlign val="superscript"/>
        <sz val="11"/>
        <rFont val="Arial"/>
        <family val="2"/>
      </rPr>
      <t>(P)</t>
    </r>
    <r>
      <rPr>
        <b/>
        <sz val="11"/>
        <rFont val="Arial"/>
        <family val="2"/>
      </rPr>
      <t xml:space="preserve">, 2006 </t>
    </r>
  </si>
  <si>
    <r>
      <t xml:space="preserve"> 31.3.  RESUMEN NACIONAL DE LAS PRINCIPALES ORIENTACIONES TECNICO-ECONOMICAS </t>
    </r>
    <r>
      <rPr>
        <b/>
        <vertAlign val="superscript"/>
        <sz val="11"/>
        <rFont val="Arial"/>
        <family val="2"/>
      </rPr>
      <t>(P)</t>
    </r>
    <r>
      <rPr>
        <b/>
        <sz val="11"/>
        <rFont val="Arial"/>
        <family val="2"/>
      </rPr>
      <t>, 2006 (continuación)</t>
    </r>
  </si>
  <si>
    <r>
      <t>31.5.  RESUMEN NACIONAL DE LAS PRINCIPALES ORIENTACIONES TECNICO-ECONOMICAS</t>
    </r>
    <r>
      <rPr>
        <b/>
        <vertAlign val="superscript"/>
        <sz val="11"/>
        <rFont val="Arial"/>
        <family val="2"/>
      </rPr>
      <t>(P)</t>
    </r>
    <r>
      <rPr>
        <b/>
        <sz val="11"/>
        <rFont val="Arial"/>
        <family val="2"/>
      </rPr>
      <t>, 2006 (conclusión)</t>
    </r>
  </si>
  <si>
    <r>
      <t xml:space="preserve"> 31.4.  RESUMEN NACIONAL DE LAS PRINCIPALES ORIENTACIONES TECNICO-ECONOMICAS </t>
    </r>
    <r>
      <rPr>
        <b/>
        <vertAlign val="superscript"/>
        <sz val="11"/>
        <rFont val="Arial"/>
        <family val="2"/>
      </rPr>
      <t>(P)</t>
    </r>
    <r>
      <rPr>
        <b/>
        <sz val="11"/>
        <rFont val="Arial"/>
        <family val="2"/>
      </rPr>
      <t>, 2006 (continuación)</t>
    </r>
  </si>
  <si>
    <t>ANUARIO DE ESTADÍSTICA AGROALIMENTARIA Y PESQUERA 2007</t>
  </si>
  <si>
    <t>CAPITULO 31: RED CONTABLE AGRARIA NACIONAL</t>
  </si>
  <si>
    <t>31.1.  EVOLUCION DE LOS PRINCIPALES INDICADORES ECONOMICOS Media por Hectárea de SAU a Precios Corrientes</t>
  </si>
  <si>
    <t>Volver al Indice</t>
  </si>
  <si>
    <t xml:space="preserve">31.2.  RESUMEN NACIONAL DE LAS PRINCIPALES ORIENTACIONES TECNICO-ECONOMICAS (P), 2006 </t>
  </si>
  <si>
    <t xml:space="preserve">31.3.  RESUMEN NACIONAL DE LAS PRINCIPALES ORIENTACIONES TECNICO-ECONOMICAS (P), 2006 (continuación) </t>
  </si>
  <si>
    <t xml:space="preserve">31.4.  RESUMEN NACIONAL DE LAS PRINCIPALES ORIENTACIONES TECNICO-ECONOMICAS (P), 2006 (continuación) </t>
  </si>
  <si>
    <t xml:space="preserve">31.5.  RESUMEN NACIONAL DE LAS PRINCIPALES ORIENTACIONES TECNICO-ECONOMICAS(P), 2006 (conclusión)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</si>
</sst>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"/>
    <numFmt numFmtId="171" formatCode="0.0"/>
    <numFmt numFmtId="172" formatCode="#,##0.000"/>
    <numFmt numFmtId="173" formatCode="#,##0;\(0.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23" applyFont="1">
      <alignment/>
      <protection/>
    </xf>
    <xf numFmtId="0" fontId="0" fillId="0" borderId="0" xfId="23" applyFont="1" applyAlignment="1">
      <alignment horizontal="centerContinuous"/>
      <protection/>
    </xf>
    <xf numFmtId="0" fontId="0" fillId="0" borderId="0" xfId="23" applyFont="1">
      <alignment/>
      <protection/>
    </xf>
    <xf numFmtId="169" fontId="0" fillId="0" borderId="1" xfId="23" applyNumberFormat="1" applyFont="1" applyBorder="1" applyProtection="1">
      <alignment/>
      <protection/>
    </xf>
    <xf numFmtId="169" fontId="0" fillId="0" borderId="2" xfId="23" applyNumberFormat="1" applyFont="1" applyBorder="1" applyProtection="1">
      <alignment/>
      <protection/>
    </xf>
    <xf numFmtId="169" fontId="0" fillId="0" borderId="3" xfId="23" applyNumberFormat="1" applyFont="1" applyBorder="1" applyProtection="1">
      <alignment/>
      <protection/>
    </xf>
    <xf numFmtId="169" fontId="0" fillId="0" borderId="4" xfId="23" applyNumberFormat="1" applyFont="1" applyBorder="1" applyProtection="1">
      <alignment/>
      <protection/>
    </xf>
    <xf numFmtId="0" fontId="6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5" xfId="24" applyFont="1" applyBorder="1">
      <alignment/>
      <protection/>
    </xf>
    <xf numFmtId="0" fontId="0" fillId="0" borderId="6" xfId="24" applyFont="1" applyBorder="1">
      <alignment/>
      <protection/>
    </xf>
    <xf numFmtId="0" fontId="1" fillId="0" borderId="5" xfId="24" applyFont="1" applyBorder="1">
      <alignment/>
      <protection/>
    </xf>
    <xf numFmtId="0" fontId="7" fillId="0" borderId="0" xfId="25" applyFont="1">
      <alignment/>
      <protection/>
    </xf>
    <xf numFmtId="0" fontId="9" fillId="0" borderId="0" xfId="25" applyFont="1">
      <alignment/>
      <protection/>
    </xf>
    <xf numFmtId="0" fontId="0" fillId="0" borderId="0" xfId="25" applyFont="1">
      <alignment/>
      <protection/>
    </xf>
    <xf numFmtId="171" fontId="0" fillId="0" borderId="0" xfId="25" applyNumberFormat="1" applyFont="1">
      <alignment/>
      <protection/>
    </xf>
    <xf numFmtId="0" fontId="0" fillId="0" borderId="0" xfId="25" applyFont="1" applyAlignment="1">
      <alignment horizontal="fill"/>
      <protection/>
    </xf>
    <xf numFmtId="0" fontId="7" fillId="0" borderId="0" xfId="26" applyFont="1">
      <alignment/>
      <protection/>
    </xf>
    <xf numFmtId="0" fontId="9" fillId="0" borderId="0" xfId="26" applyFont="1">
      <alignment/>
      <protection/>
    </xf>
    <xf numFmtId="0" fontId="0" fillId="0" borderId="0" xfId="26" applyFont="1">
      <alignment/>
      <protection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68" fontId="0" fillId="0" borderId="0" xfId="26" applyNumberFormat="1" applyFont="1" applyProtection="1">
      <alignment/>
      <protection/>
    </xf>
    <xf numFmtId="169" fontId="0" fillId="0" borderId="0" xfId="26" applyNumberFormat="1" applyFont="1" applyProtection="1">
      <alignment/>
      <protection/>
    </xf>
    <xf numFmtId="171" fontId="0" fillId="0" borderId="0" xfId="0" applyNumberFormat="1" applyFont="1" applyBorder="1" applyAlignment="1">
      <alignment horizontal="right" wrapText="1"/>
    </xf>
    <xf numFmtId="0" fontId="0" fillId="0" borderId="0" xfId="26" applyFont="1" applyAlignment="1">
      <alignment horizontal="fill"/>
      <protection/>
    </xf>
    <xf numFmtId="3" fontId="7" fillId="0" borderId="0" xfId="27" applyNumberFormat="1" applyFont="1">
      <alignment/>
      <protection/>
    </xf>
    <xf numFmtId="3" fontId="9" fillId="0" borderId="0" xfId="27" applyNumberFormat="1" applyFont="1">
      <alignment/>
      <protection/>
    </xf>
    <xf numFmtId="3" fontId="0" fillId="0" borderId="0" xfId="27" applyNumberFormat="1" applyFont="1">
      <alignment/>
      <protection/>
    </xf>
    <xf numFmtId="3" fontId="0" fillId="0" borderId="5" xfId="27" applyNumberFormat="1" applyFont="1" applyBorder="1">
      <alignment/>
      <protection/>
    </xf>
    <xf numFmtId="0" fontId="0" fillId="0" borderId="1" xfId="27" applyNumberFormat="1" applyFont="1" applyBorder="1" applyAlignment="1">
      <alignment horizontal="center"/>
      <protection/>
    </xf>
    <xf numFmtId="3" fontId="0" fillId="0" borderId="1" xfId="27" applyNumberFormat="1" applyFont="1" applyBorder="1" applyAlignment="1">
      <alignment horizontal="center"/>
      <protection/>
    </xf>
    <xf numFmtId="3" fontId="0" fillId="0" borderId="2" xfId="27" applyNumberFormat="1" applyFont="1" applyBorder="1" applyAlignment="1">
      <alignment horizontal="center"/>
      <protection/>
    </xf>
    <xf numFmtId="3" fontId="0" fillId="0" borderId="0" xfId="27" applyNumberFormat="1" applyFont="1" applyProtection="1">
      <alignment/>
      <protection/>
    </xf>
    <xf numFmtId="3" fontId="0" fillId="0" borderId="0" xfId="27" applyNumberFormat="1" applyFont="1" applyBorder="1">
      <alignment/>
      <protection/>
    </xf>
    <xf numFmtId="3" fontId="0" fillId="0" borderId="0" xfId="27" applyNumberFormat="1" applyFont="1" applyBorder="1" applyProtection="1">
      <alignment/>
      <protection/>
    </xf>
    <xf numFmtId="3" fontId="0" fillId="0" borderId="0" xfId="27" applyNumberFormat="1" applyFont="1" applyBorder="1" applyAlignment="1">
      <alignment horizontal="fill"/>
      <protection/>
    </xf>
    <xf numFmtId="0" fontId="0" fillId="0" borderId="0" xfId="21" applyFont="1" applyProtection="1">
      <alignment/>
      <protection/>
    </xf>
    <xf numFmtId="170" fontId="0" fillId="0" borderId="0" xfId="24" applyNumberFormat="1" applyFont="1" applyBorder="1" applyAlignment="1" applyProtection="1">
      <alignment horizontal="right"/>
      <protection/>
    </xf>
    <xf numFmtId="170" fontId="0" fillId="0" borderId="0" xfId="24" applyNumberFormat="1" applyFont="1" applyBorder="1" applyAlignment="1">
      <alignment horizontal="right" wrapText="1"/>
      <protection/>
    </xf>
    <xf numFmtId="0" fontId="0" fillId="0" borderId="0" xfId="22" applyFont="1" applyFill="1">
      <alignment/>
      <protection/>
    </xf>
    <xf numFmtId="4" fontId="7" fillId="0" borderId="0" xfId="27" applyNumberFormat="1" applyFont="1">
      <alignment/>
      <protection/>
    </xf>
    <xf numFmtId="4" fontId="9" fillId="0" borderId="0" xfId="27" applyNumberFormat="1" applyFont="1">
      <alignment/>
      <protection/>
    </xf>
    <xf numFmtId="4" fontId="0" fillId="0" borderId="0" xfId="27" applyNumberFormat="1" applyFont="1">
      <alignment/>
      <protection/>
    </xf>
    <xf numFmtId="4" fontId="0" fillId="0" borderId="0" xfId="27" applyNumberFormat="1" applyFont="1" applyProtection="1">
      <alignment/>
      <protection/>
    </xf>
    <xf numFmtId="172" fontId="0" fillId="0" borderId="0" xfId="27" applyNumberFormat="1" applyFont="1" applyAlignment="1" applyProtection="1">
      <alignment horizontal="left" indent="8"/>
      <protection/>
    </xf>
    <xf numFmtId="0" fontId="8" fillId="0" borderId="0" xfId="23" applyFont="1" applyAlignment="1">
      <alignment horizontal="center"/>
      <protection/>
    </xf>
    <xf numFmtId="0" fontId="0" fillId="0" borderId="0" xfId="0" applyAlignment="1">
      <alignment/>
    </xf>
    <xf numFmtId="0" fontId="7" fillId="0" borderId="0" xfId="25" applyFont="1" applyAlignment="1">
      <alignment horizontal="right"/>
      <protection/>
    </xf>
    <xf numFmtId="0" fontId="0" fillId="0" borderId="0" xfId="25" applyFont="1" applyAlignment="1">
      <alignment horizontal="right"/>
      <protection/>
    </xf>
    <xf numFmtId="0" fontId="9" fillId="0" borderId="0" xfId="24" applyFont="1" applyAlignment="1">
      <alignment horizontal="right"/>
      <protection/>
    </xf>
    <xf numFmtId="0" fontId="0" fillId="0" borderId="0" xfId="24" applyFont="1" applyAlignment="1">
      <alignment horizontal="right"/>
      <protection/>
    </xf>
    <xf numFmtId="0" fontId="0" fillId="0" borderId="0" xfId="22" applyFont="1" applyFill="1" applyAlignment="1">
      <alignment horizontal="right"/>
      <protection/>
    </xf>
    <xf numFmtId="0" fontId="0" fillId="0" borderId="0" xfId="23" applyFont="1" applyBorder="1">
      <alignment/>
      <protection/>
    </xf>
    <xf numFmtId="0" fontId="0" fillId="0" borderId="0" xfId="25" applyFont="1" applyBorder="1" applyAlignment="1">
      <alignment horizontal="right"/>
      <protection/>
    </xf>
    <xf numFmtId="0" fontId="0" fillId="0" borderId="0" xfId="24" applyFont="1" applyBorder="1" applyAlignment="1">
      <alignment horizontal="right"/>
      <protection/>
    </xf>
    <xf numFmtId="0" fontId="0" fillId="0" borderId="0" xfId="25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4" xfId="23" applyFont="1" applyBorder="1">
      <alignment/>
      <protection/>
    </xf>
    <xf numFmtId="49" fontId="11" fillId="0" borderId="0" xfId="0" applyNumberFormat="1" applyFont="1" applyAlignment="1">
      <alignment/>
    </xf>
    <xf numFmtId="49" fontId="11" fillId="0" borderId="7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1" fontId="1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71" fontId="11" fillId="0" borderId="2" xfId="0" applyNumberFormat="1" applyFont="1" applyBorder="1" applyAlignment="1">
      <alignment/>
    </xf>
    <xf numFmtId="0" fontId="0" fillId="0" borderId="3" xfId="27" applyNumberFormat="1" applyFont="1" applyBorder="1" applyAlignment="1">
      <alignment horizontal="center"/>
      <protection/>
    </xf>
    <xf numFmtId="3" fontId="0" fillId="0" borderId="3" xfId="27" applyNumberFormat="1" applyFont="1" applyBorder="1" applyAlignment="1">
      <alignment horizontal="center"/>
      <protection/>
    </xf>
    <xf numFmtId="3" fontId="0" fillId="0" borderId="4" xfId="27" applyNumberFormat="1" applyFont="1" applyBorder="1" applyAlignment="1">
      <alignment horizontal="center"/>
      <protection/>
    </xf>
    <xf numFmtId="0" fontId="0" fillId="0" borderId="0" xfId="26" applyFont="1" applyBorder="1">
      <alignment/>
      <protection/>
    </xf>
    <xf numFmtId="3" fontId="0" fillId="0" borderId="6" xfId="27" applyNumberFormat="1" applyFont="1" applyBorder="1">
      <alignment/>
      <protection/>
    </xf>
    <xf numFmtId="0" fontId="0" fillId="0" borderId="8" xfId="27" applyNumberFormat="1" applyFont="1" applyBorder="1" applyAlignment="1">
      <alignment horizontal="center"/>
      <protection/>
    </xf>
    <xf numFmtId="3" fontId="0" fillId="0" borderId="8" xfId="27" applyNumberFormat="1" applyFont="1" applyBorder="1" applyAlignment="1">
      <alignment horizontal="center"/>
      <protection/>
    </xf>
    <xf numFmtId="3" fontId="0" fillId="0" borderId="8" xfId="27" applyNumberFormat="1" applyFont="1" applyBorder="1">
      <alignment/>
      <protection/>
    </xf>
    <xf numFmtId="3" fontId="0" fillId="0" borderId="9" xfId="27" applyNumberFormat="1" applyFont="1" applyBorder="1" applyAlignment="1">
      <alignment horizontal="center"/>
      <protection/>
    </xf>
    <xf numFmtId="0" fontId="11" fillId="0" borderId="6" xfId="24" applyFont="1" applyBorder="1">
      <alignment/>
      <protection/>
    </xf>
    <xf numFmtId="0" fontId="11" fillId="0" borderId="8" xfId="24" applyFont="1" applyBorder="1" applyAlignment="1">
      <alignment horizontal="center"/>
      <protection/>
    </xf>
    <xf numFmtId="0" fontId="11" fillId="0" borderId="9" xfId="24" applyFont="1" applyBorder="1" applyAlignment="1">
      <alignment horizontal="center"/>
      <protection/>
    </xf>
    <xf numFmtId="0" fontId="11" fillId="0" borderId="0" xfId="24" applyFont="1" applyAlignment="1">
      <alignment horizontal="right"/>
      <protection/>
    </xf>
    <xf numFmtId="0" fontId="11" fillId="0" borderId="0" xfId="24" applyFont="1">
      <alignment/>
      <protection/>
    </xf>
    <xf numFmtId="0" fontId="11" fillId="0" borderId="5" xfId="24" applyFont="1" applyBorder="1">
      <alignment/>
      <protection/>
    </xf>
    <xf numFmtId="0" fontId="11" fillId="0" borderId="1" xfId="24" applyFont="1" applyBorder="1" applyAlignment="1">
      <alignment horizontal="center"/>
      <protection/>
    </xf>
    <xf numFmtId="0" fontId="11" fillId="0" borderId="2" xfId="24" applyFont="1" applyBorder="1" applyAlignment="1">
      <alignment horizontal="center"/>
      <protection/>
    </xf>
    <xf numFmtId="0" fontId="11" fillId="0" borderId="3" xfId="24" applyFont="1" applyBorder="1" applyAlignment="1">
      <alignment horizontal="center"/>
      <protection/>
    </xf>
    <xf numFmtId="0" fontId="11" fillId="0" borderId="4" xfId="24" applyFont="1" applyBorder="1" applyAlignment="1">
      <alignment horizontal="center"/>
      <protection/>
    </xf>
    <xf numFmtId="0" fontId="11" fillId="0" borderId="6" xfId="25" applyFont="1" applyBorder="1">
      <alignment/>
      <protection/>
    </xf>
    <xf numFmtId="0" fontId="11" fillId="0" borderId="8" xfId="25" applyFont="1" applyBorder="1" applyAlignment="1">
      <alignment horizontal="center"/>
      <protection/>
    </xf>
    <xf numFmtId="0" fontId="11" fillId="0" borderId="8" xfId="25" applyFont="1" applyBorder="1" applyAlignment="1">
      <alignment horizontal="center" vertical="center" wrapText="1"/>
      <protection/>
    </xf>
    <xf numFmtId="0" fontId="11" fillId="0" borderId="8" xfId="25" applyFont="1" applyBorder="1">
      <alignment/>
      <protection/>
    </xf>
    <xf numFmtId="0" fontId="11" fillId="0" borderId="9" xfId="25" applyFont="1" applyBorder="1" applyAlignment="1">
      <alignment horizontal="center"/>
      <protection/>
    </xf>
    <xf numFmtId="0" fontId="11" fillId="0" borderId="0" xfId="25" applyFont="1">
      <alignment/>
      <protection/>
    </xf>
    <xf numFmtId="0" fontId="11" fillId="0" borderId="5" xfId="25" applyFont="1" applyBorder="1">
      <alignment/>
      <protection/>
    </xf>
    <xf numFmtId="0" fontId="11" fillId="0" borderId="1" xfId="25" applyFont="1" applyBorder="1" applyAlignment="1">
      <alignment horizontal="center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1" fillId="0" borderId="2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 vertical="center" wrapText="1"/>
      <protection/>
    </xf>
    <xf numFmtId="0" fontId="11" fillId="0" borderId="3" xfId="25" applyFont="1" applyBorder="1">
      <alignment/>
      <protection/>
    </xf>
    <xf numFmtId="0" fontId="11" fillId="0" borderId="4" xfId="25" applyFont="1" applyBorder="1" applyAlignment="1">
      <alignment horizontal="center"/>
      <protection/>
    </xf>
    <xf numFmtId="0" fontId="11" fillId="0" borderId="6" xfId="26" applyFont="1" applyBorder="1">
      <alignment/>
      <protection/>
    </xf>
    <xf numFmtId="0" fontId="11" fillId="0" borderId="8" xfId="26" applyFont="1" applyBorder="1">
      <alignment/>
      <protection/>
    </xf>
    <xf numFmtId="0" fontId="11" fillId="0" borderId="8" xfId="26" applyFont="1" applyBorder="1" applyAlignment="1">
      <alignment horizontal="center"/>
      <protection/>
    </xf>
    <xf numFmtId="0" fontId="11" fillId="0" borderId="9" xfId="26" applyFont="1" applyBorder="1">
      <alignment/>
      <protection/>
    </xf>
    <xf numFmtId="0" fontId="11" fillId="0" borderId="0" xfId="26" applyFont="1">
      <alignment/>
      <protection/>
    </xf>
    <xf numFmtId="0" fontId="11" fillId="0" borderId="5" xfId="26" applyFont="1" applyBorder="1">
      <alignment/>
      <protection/>
    </xf>
    <xf numFmtId="0" fontId="11" fillId="0" borderId="1" xfId="26" applyFont="1" applyBorder="1" applyAlignment="1">
      <alignment horizontal="center"/>
      <protection/>
    </xf>
    <xf numFmtId="0" fontId="11" fillId="0" borderId="2" xfId="26" applyFont="1" applyBorder="1" applyAlignment="1">
      <alignment horizontal="center"/>
      <protection/>
    </xf>
    <xf numFmtId="0" fontId="11" fillId="0" borderId="3" xfId="26" applyFont="1" applyBorder="1" applyAlignment="1">
      <alignment horizontal="center"/>
      <protection/>
    </xf>
    <xf numFmtId="0" fontId="11" fillId="0" borderId="3" xfId="26" applyFont="1" applyBorder="1">
      <alignment/>
      <protection/>
    </xf>
    <xf numFmtId="0" fontId="11" fillId="0" borderId="4" xfId="26" applyFont="1" applyBorder="1" applyAlignment="1">
      <alignment horizontal="center"/>
      <protection/>
    </xf>
    <xf numFmtId="3" fontId="11" fillId="0" borderId="0" xfId="0" applyNumberFormat="1" applyFont="1" applyBorder="1" applyAlignment="1">
      <alignment horizontal="right" wrapText="1"/>
    </xf>
    <xf numFmtId="0" fontId="11" fillId="0" borderId="8" xfId="25" applyFont="1" applyBorder="1">
      <alignment/>
      <protection/>
    </xf>
    <xf numFmtId="0" fontId="11" fillId="0" borderId="8" xfId="25" applyFont="1" applyBorder="1" applyAlignment="1">
      <alignment horizontal="center"/>
      <protection/>
    </xf>
    <xf numFmtId="0" fontId="11" fillId="0" borderId="1" xfId="25" applyFont="1" applyBorder="1" applyAlignment="1">
      <alignment horizontal="center"/>
      <protection/>
    </xf>
    <xf numFmtId="0" fontId="11" fillId="0" borderId="3" xfId="25" applyFont="1" applyBorder="1">
      <alignment/>
      <protection/>
    </xf>
    <xf numFmtId="0" fontId="11" fillId="0" borderId="3" xfId="25" applyFont="1" applyBorder="1" applyAlignment="1">
      <alignment horizontal="center"/>
      <protection/>
    </xf>
    <xf numFmtId="3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171" fontId="11" fillId="0" borderId="1" xfId="0" applyNumberFormat="1" applyFont="1" applyBorder="1" applyAlignment="1">
      <alignment/>
    </xf>
    <xf numFmtId="0" fontId="11" fillId="0" borderId="0" xfId="25" applyFont="1">
      <alignment/>
      <protection/>
    </xf>
    <xf numFmtId="0" fontId="11" fillId="0" borderId="0" xfId="25" applyFont="1" applyAlignment="1">
      <alignment horizontal="fill"/>
      <protection/>
    </xf>
    <xf numFmtId="0" fontId="0" fillId="0" borderId="7" xfId="23" applyFont="1" applyBorder="1">
      <alignment/>
      <protection/>
    </xf>
    <xf numFmtId="0" fontId="0" fillId="0" borderId="10" xfId="23" applyFont="1" applyBorder="1" applyAlignment="1">
      <alignment horizontal="right"/>
      <protection/>
    </xf>
    <xf numFmtId="0" fontId="0" fillId="0" borderId="11" xfId="23" applyFont="1" applyBorder="1" applyAlignment="1">
      <alignment horizontal="right"/>
      <protection/>
    </xf>
    <xf numFmtId="0" fontId="8" fillId="0" borderId="12" xfId="23" applyFont="1" applyBorder="1" applyAlignment="1">
      <alignment horizontal="center"/>
      <protection/>
    </xf>
    <xf numFmtId="0" fontId="0" fillId="0" borderId="12" xfId="23" applyFont="1" applyBorder="1">
      <alignment/>
      <protection/>
    </xf>
    <xf numFmtId="0" fontId="0" fillId="0" borderId="13" xfId="23" applyFont="1" applyBorder="1">
      <alignment/>
      <protection/>
    </xf>
    <xf numFmtId="169" fontId="0" fillId="0" borderId="14" xfId="23" applyNumberFormat="1" applyFont="1" applyBorder="1" applyProtection="1">
      <alignment/>
      <protection/>
    </xf>
    <xf numFmtId="169" fontId="0" fillId="0" borderId="13" xfId="23" applyNumberFormat="1" applyFont="1" applyBorder="1" applyProtection="1">
      <alignment/>
      <protection/>
    </xf>
    <xf numFmtId="3" fontId="11" fillId="0" borderId="0" xfId="24" applyNumberFormat="1" applyFont="1">
      <alignment/>
      <protection/>
    </xf>
    <xf numFmtId="170" fontId="11" fillId="0" borderId="0" xfId="24" applyNumberFormat="1" applyFont="1">
      <alignment/>
      <protection/>
    </xf>
    <xf numFmtId="0" fontId="11" fillId="0" borderId="0" xfId="24" applyFont="1" applyBorder="1" applyAlignment="1">
      <alignment horizontal="fill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5" applyFont="1" applyBorder="1">
      <alignment/>
      <protection/>
    </xf>
    <xf numFmtId="37" fontId="1" fillId="2" borderId="1" xfId="20" applyFont="1" applyFill="1" applyBorder="1" applyAlignment="1">
      <alignment horizontal="right"/>
      <protection/>
    </xf>
    <xf numFmtId="37" fontId="1" fillId="2" borderId="2" xfId="20" applyFont="1" applyFill="1" applyBorder="1" applyAlignment="1">
      <alignment horizontal="right"/>
      <protection/>
    </xf>
    <xf numFmtId="37" fontId="1" fillId="2" borderId="4" xfId="20" applyFont="1" applyFill="1" applyBorder="1" applyAlignment="1">
      <alignment horizontal="right"/>
      <protection/>
    </xf>
    <xf numFmtId="0" fontId="0" fillId="0" borderId="0" xfId="0" applyFont="1" applyBorder="1" applyAlignment="1" quotePrefix="1">
      <alignment/>
    </xf>
    <xf numFmtId="37" fontId="1" fillId="2" borderId="3" xfId="20" applyFont="1" applyFill="1" applyBorder="1" applyAlignment="1">
      <alignment horizontal="right"/>
      <protection/>
    </xf>
    <xf numFmtId="0" fontId="11" fillId="0" borderId="9" xfId="26" applyFont="1" applyBorder="1" applyAlignment="1">
      <alignment horizontal="center"/>
      <protection/>
    </xf>
    <xf numFmtId="0" fontId="0" fillId="0" borderId="15" xfId="23" applyFont="1" applyBorder="1" applyAlignment="1">
      <alignment horizontal="right"/>
      <protection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169" fontId="0" fillId="0" borderId="8" xfId="23" applyNumberFormat="1" applyFont="1" applyBorder="1" applyProtection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0" fillId="0" borderId="0" xfId="0" applyAlignment="1">
      <alignment/>
    </xf>
    <xf numFmtId="0" fontId="8" fillId="0" borderId="0" xfId="24" applyFont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0" fontId="8" fillId="0" borderId="0" xfId="26" applyFont="1" applyAlignment="1">
      <alignment horizontal="center"/>
      <protection/>
    </xf>
    <xf numFmtId="3" fontId="8" fillId="0" borderId="0" xfId="27" applyNumberFormat="1" applyFont="1" applyAlignment="1">
      <alignment horizontal="center"/>
      <protection/>
    </xf>
    <xf numFmtId="0" fontId="4" fillId="0" borderId="0" xfId="15" applyAlignment="1">
      <alignment/>
    </xf>
    <xf numFmtId="0" fontId="4" fillId="0" borderId="0" xfId="15" applyAlignment="1">
      <alignment horizontal="centerContinuous"/>
    </xf>
    <xf numFmtId="3" fontId="4" fillId="0" borderId="0" xfId="15" applyNumberFormat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4" fillId="2" borderId="0" xfId="15" applyFill="1" applyAlignment="1">
      <alignment horizontal="left"/>
    </xf>
  </cellXfs>
  <cellStyles count="1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EXAGRI1" xfId="21"/>
    <cellStyle name="Normal_EXAGRI2" xfId="22"/>
    <cellStyle name="Normal_REDCON1" xfId="23"/>
    <cellStyle name="Normal_REDCON2" xfId="24"/>
    <cellStyle name="Normal_REDCON3" xfId="25"/>
    <cellStyle name="Normal_REDCON4" xfId="26"/>
    <cellStyle name="Normal_REDCON5" xfId="27"/>
    <cellStyle name="pepe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52975" y="27908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752975" y="27908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165" customWidth="1"/>
  </cols>
  <sheetData>
    <row r="1" ht="20.25">
      <c r="E1" s="166" t="s">
        <v>152</v>
      </c>
    </row>
    <row r="4" ht="15.75">
      <c r="E4" s="167" t="s">
        <v>153</v>
      </c>
    </row>
    <row r="8" s="168" customFormat="1" ht="12.75">
      <c r="A8" s="168" t="s">
        <v>154</v>
      </c>
    </row>
    <row r="9" s="168" customFormat="1" ht="12.75">
      <c r="A9" s="168" t="s">
        <v>156</v>
      </c>
    </row>
    <row r="10" s="168" customFormat="1" ht="12.75">
      <c r="A10" s="168" t="s">
        <v>157</v>
      </c>
    </row>
    <row r="11" s="168" customFormat="1" ht="12.75">
      <c r="A11" s="168" t="s">
        <v>158</v>
      </c>
    </row>
    <row r="12" s="168" customFormat="1" ht="12.75">
      <c r="A12" s="168" t="s">
        <v>159</v>
      </c>
    </row>
  </sheetData>
  <mergeCells count="5">
    <mergeCell ref="A12:IV12"/>
    <mergeCell ref="A8:IV8"/>
    <mergeCell ref="A9:IV9"/>
    <mergeCell ref="A10:IV10"/>
    <mergeCell ref="A11:IV11"/>
  </mergeCells>
  <hyperlinks>
    <hyperlink ref="A8" location="'31.1'!A1" display="31.1.  EVOLUCION DE LOS PRINCIPALES INDICADORES ECONOMICOS Media por Hectárea de SAU a Precios Corrientes"/>
    <hyperlink ref="A9" location="'31.2'!A1" display="31.2.  RESUMEN NACIONAL DE LAS PRINCIPALES ORIENTACIONES TECNICO-ECONOMICAS (P), 2006 "/>
    <hyperlink ref="A10" location="'31.3'!A1" display="31.3.  RESUMEN NACIONAL DE LAS PRINCIPALES ORIENTACIONES TECNICO-ECONOMICAS (P), 2006 (continuación) "/>
    <hyperlink ref="A11" location="'31.4'!A1" display="31.4.  RESUMEN NACIONAL DE LAS PRINCIPALES ORIENTACIONES TECNICO-ECONOMICAS (P), 2006 (continuación) "/>
    <hyperlink ref="A12" location="'31.5'!A1" display="31.5.  RESUMEN NACIONAL DE LAS PRINCIPALES ORIENTACIONES TECNICO-ECONOMICAS(P), 2006 (conclusión) 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27"/>
  <sheetViews>
    <sheetView showGridLines="0" zoomScale="75" zoomScaleNormal="75" zoomScaleSheetLayoutView="75" workbookViewId="0" topLeftCell="A1">
      <selection activeCell="F35" sqref="F35"/>
    </sheetView>
  </sheetViews>
  <sheetFormatPr defaultColWidth="12.57421875" defaultRowHeight="12.75"/>
  <cols>
    <col min="1" max="1" width="44.421875" style="3" customWidth="1"/>
    <col min="2" max="7" width="6.7109375" style="3" customWidth="1"/>
    <col min="8" max="8" width="7.7109375" style="3" customWidth="1"/>
    <col min="9" max="10" width="7.7109375" style="54" customWidth="1"/>
    <col min="11" max="11" width="7.57421875" style="3" customWidth="1"/>
    <col min="12" max="12" width="7.7109375" style="3" customWidth="1"/>
    <col min="13" max="13" width="7.8515625" style="3" customWidth="1"/>
    <col min="14" max="16384" width="19.140625" style="3" customWidth="1"/>
  </cols>
  <sheetData>
    <row r="1" spans="1:13" s="1" customFormat="1" ht="18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7" ht="12.75">
      <c r="A2" s="163" t="s">
        <v>155</v>
      </c>
      <c r="B2" s="2"/>
      <c r="C2" s="2"/>
      <c r="D2" s="2"/>
      <c r="E2" s="2"/>
      <c r="F2" s="2"/>
      <c r="G2" s="2"/>
    </row>
    <row r="3" spans="1:13" ht="15">
      <c r="A3" s="156" t="s">
        <v>147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5">
      <c r="A4" s="156" t="s">
        <v>109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0" ht="15">
      <c r="A5" s="47"/>
      <c r="B5" s="48"/>
      <c r="C5" s="48"/>
      <c r="D5" s="48"/>
      <c r="E5" s="48"/>
      <c r="F5" s="48"/>
      <c r="G5" s="48"/>
      <c r="H5" s="48"/>
      <c r="I5" s="48"/>
      <c r="J5" s="48"/>
    </row>
    <row r="6" spans="1:13" ht="15.75" thickBot="1">
      <c r="A6" s="47"/>
      <c r="B6" s="48"/>
      <c r="C6" s="48"/>
      <c r="D6" s="48"/>
      <c r="E6" s="48"/>
      <c r="F6" s="48"/>
      <c r="G6" s="48"/>
      <c r="H6" s="48"/>
      <c r="I6" s="130"/>
      <c r="J6" s="130"/>
      <c r="K6" s="130"/>
      <c r="L6" s="130"/>
      <c r="M6" s="130"/>
    </row>
    <row r="7" spans="1:13" ht="12.75" customHeight="1">
      <c r="A7" s="133"/>
      <c r="B7" s="153" t="s">
        <v>104</v>
      </c>
      <c r="C7" s="154"/>
      <c r="D7" s="154"/>
      <c r="E7" s="154"/>
      <c r="F7" s="154"/>
      <c r="G7" s="154"/>
      <c r="H7" s="154"/>
      <c r="I7" s="150"/>
      <c r="J7" s="151" t="s">
        <v>103</v>
      </c>
      <c r="K7" s="134"/>
      <c r="L7" s="134"/>
      <c r="M7" s="134"/>
    </row>
    <row r="8" spans="1:13" ht="13.5" thickBot="1">
      <c r="A8" s="130"/>
      <c r="B8" s="135">
        <v>1995</v>
      </c>
      <c r="C8" s="58">
        <v>1996</v>
      </c>
      <c r="D8" s="58">
        <v>1997</v>
      </c>
      <c r="E8" s="58">
        <v>1998</v>
      </c>
      <c r="F8" s="58">
        <v>1999</v>
      </c>
      <c r="G8" s="59">
        <v>2000</v>
      </c>
      <c r="H8" s="59">
        <v>2001</v>
      </c>
      <c r="I8" s="149">
        <v>2002</v>
      </c>
      <c r="J8" s="131">
        <v>2003</v>
      </c>
      <c r="K8" s="132">
        <v>2004</v>
      </c>
      <c r="L8" s="132" t="s">
        <v>144</v>
      </c>
      <c r="M8" s="132" t="s">
        <v>145</v>
      </c>
    </row>
    <row r="9" spans="1:13" ht="12.75">
      <c r="A9" s="134" t="s">
        <v>110</v>
      </c>
      <c r="B9" s="136">
        <v>147.3</v>
      </c>
      <c r="C9" s="4">
        <v>165.1</v>
      </c>
      <c r="D9" s="4">
        <v>168</v>
      </c>
      <c r="E9" s="5">
        <v>161.7</v>
      </c>
      <c r="F9" s="5">
        <v>167.9</v>
      </c>
      <c r="G9" s="5">
        <v>180.06666666666666</v>
      </c>
      <c r="H9" s="5">
        <f>5318/28.8</f>
        <v>184.65277777777777</v>
      </c>
      <c r="I9" s="152">
        <v>1143.1</v>
      </c>
      <c r="J9" s="5">
        <v>1126.7</v>
      </c>
      <c r="K9" s="5">
        <f>(24255+11442+487)/25.6</f>
        <v>1413.4375</v>
      </c>
      <c r="L9" s="5">
        <f>(19825+11631+585)/25.3</f>
        <v>1266.4426877470355</v>
      </c>
      <c r="M9" s="5">
        <f>(20459+12148+646)/25.8</f>
        <v>1288.875968992248</v>
      </c>
    </row>
    <row r="10" spans="1:13" ht="12.75">
      <c r="A10" s="54"/>
      <c r="B10" s="136"/>
      <c r="C10" s="4"/>
      <c r="D10" s="4"/>
      <c r="E10" s="5"/>
      <c r="F10" s="5"/>
      <c r="G10" s="5"/>
      <c r="H10" s="5"/>
      <c r="I10" s="4"/>
      <c r="J10" s="5"/>
      <c r="K10" s="5"/>
      <c r="L10" s="5"/>
      <c r="M10" s="5"/>
    </row>
    <row r="11" spans="1:13" ht="12.75">
      <c r="A11" s="54" t="s">
        <v>111</v>
      </c>
      <c r="B11" s="136">
        <v>61.8</v>
      </c>
      <c r="C11" s="4">
        <v>65.5</v>
      </c>
      <c r="D11" s="4">
        <v>69.9</v>
      </c>
      <c r="E11" s="5">
        <v>59.3</v>
      </c>
      <c r="F11" s="5">
        <v>65.3</v>
      </c>
      <c r="G11" s="5">
        <v>66.87</v>
      </c>
      <c r="H11" s="5">
        <f>2038/28.8</f>
        <v>70.76388888888889</v>
      </c>
      <c r="I11" s="4">
        <v>447.3</v>
      </c>
      <c r="J11" s="5">
        <v>464.3</v>
      </c>
      <c r="K11" s="5">
        <f>K9-K13</f>
        <v>597.578125</v>
      </c>
      <c r="L11" s="5">
        <f>L9-L13</f>
        <v>574.189723320158</v>
      </c>
      <c r="M11" s="5">
        <f>M9-M13</f>
        <v>560.6589147286822</v>
      </c>
    </row>
    <row r="12" spans="1:13" ht="12.75">
      <c r="A12" s="54"/>
      <c r="B12" s="136"/>
      <c r="C12" s="4"/>
      <c r="D12" s="4"/>
      <c r="E12" s="5"/>
      <c r="F12" s="5"/>
      <c r="G12" s="5"/>
      <c r="H12" s="5"/>
      <c r="I12" s="4"/>
      <c r="J12" s="5"/>
      <c r="K12" s="5"/>
      <c r="L12" s="5"/>
      <c r="M12" s="5"/>
    </row>
    <row r="13" spans="1:13" ht="12.75">
      <c r="A13" s="54" t="s">
        <v>112</v>
      </c>
      <c r="B13" s="136">
        <v>85.5</v>
      </c>
      <c r="C13" s="4">
        <v>99.6</v>
      </c>
      <c r="D13" s="4">
        <v>96.7</v>
      </c>
      <c r="E13" s="5">
        <v>96.2</v>
      </c>
      <c r="F13" s="5">
        <v>99.1</v>
      </c>
      <c r="G13" s="5">
        <v>107.5</v>
      </c>
      <c r="H13" s="5">
        <f>3106/28.8</f>
        <v>107.84722222222221</v>
      </c>
      <c r="I13" s="4">
        <v>655.8</v>
      </c>
      <c r="J13" s="5">
        <v>662.4</v>
      </c>
      <c r="K13" s="5">
        <f>20886/25.6</f>
        <v>815.859375</v>
      </c>
      <c r="L13" s="5">
        <f>17514/25.3</f>
        <v>692.2529644268775</v>
      </c>
      <c r="M13" s="5">
        <f>18788/25.8</f>
        <v>728.2170542635658</v>
      </c>
    </row>
    <row r="14" spans="1:13" ht="12.75">
      <c r="A14" s="54"/>
      <c r="B14" s="136"/>
      <c r="C14" s="4"/>
      <c r="D14" s="4"/>
      <c r="E14" s="5"/>
      <c r="F14" s="5"/>
      <c r="G14" s="5"/>
      <c r="H14" s="5"/>
      <c r="I14" s="4"/>
      <c r="J14" s="5"/>
      <c r="K14" s="5"/>
      <c r="L14" s="5"/>
      <c r="M14" s="5"/>
    </row>
    <row r="15" spans="1:13" ht="12.75">
      <c r="A15" s="54" t="s">
        <v>113</v>
      </c>
      <c r="B15" s="136">
        <v>25.8</v>
      </c>
      <c r="C15" s="4">
        <v>27.9</v>
      </c>
      <c r="D15" s="4">
        <v>30.6</v>
      </c>
      <c r="E15" s="5">
        <v>29.7</v>
      </c>
      <c r="F15" s="5">
        <v>30.6</v>
      </c>
      <c r="G15" s="5">
        <v>33.46666666666667</v>
      </c>
      <c r="H15" s="5">
        <f>1056/28.8</f>
        <v>36.666666666666664</v>
      </c>
      <c r="I15" s="4">
        <v>218.9</v>
      </c>
      <c r="J15" s="5">
        <v>219.3</v>
      </c>
      <c r="K15" s="5">
        <f>(6253-260)/25.6</f>
        <v>234.1015625</v>
      </c>
      <c r="L15" s="5">
        <f>(6102-168)/25.3</f>
        <v>234.54545454545453</v>
      </c>
      <c r="M15" s="5">
        <f>(5964-519)/25.8</f>
        <v>211.04651162790697</v>
      </c>
    </row>
    <row r="16" spans="1:13" ht="12.75">
      <c r="A16" s="54"/>
      <c r="B16" s="136"/>
      <c r="C16" s="4"/>
      <c r="D16" s="4"/>
      <c r="E16" s="5"/>
      <c r="F16" s="5"/>
      <c r="G16" s="5"/>
      <c r="H16" s="5"/>
      <c r="I16" s="4"/>
      <c r="J16" s="5"/>
      <c r="K16" s="5"/>
      <c r="L16" s="5"/>
      <c r="M16" s="5"/>
    </row>
    <row r="17" spans="1:13" ht="12.75">
      <c r="A17" s="54" t="s">
        <v>114</v>
      </c>
      <c r="B17" s="136">
        <v>111.3</v>
      </c>
      <c r="C17" s="4">
        <v>127.5</v>
      </c>
      <c r="D17" s="4">
        <v>127.3</v>
      </c>
      <c r="E17" s="5">
        <v>126.4</v>
      </c>
      <c r="F17" s="5">
        <v>130.6</v>
      </c>
      <c r="G17" s="5">
        <v>140.96666666666667</v>
      </c>
      <c r="H17" s="5">
        <f>4167/28.8</f>
        <v>144.6875</v>
      </c>
      <c r="I17" s="4">
        <v>876.9</v>
      </c>
      <c r="J17" s="5">
        <v>881.7</v>
      </c>
      <c r="K17" s="5">
        <f>27240/25.6</f>
        <v>1064.0625</v>
      </c>
      <c r="L17" s="5">
        <f>23874/25.3</f>
        <v>943.6363636363636</v>
      </c>
      <c r="M17" s="5">
        <f>24864/25.8</f>
        <v>963.7209302325581</v>
      </c>
    </row>
    <row r="18" spans="1:13" ht="12.75">
      <c r="A18" s="54"/>
      <c r="B18" s="136"/>
      <c r="C18" s="4"/>
      <c r="D18" s="4"/>
      <c r="E18" s="5"/>
      <c r="F18" s="5"/>
      <c r="G18" s="5"/>
      <c r="H18" s="5"/>
      <c r="I18" s="4"/>
      <c r="J18" s="5"/>
      <c r="K18" s="5"/>
      <c r="L18" s="5"/>
      <c r="M18" s="5"/>
    </row>
    <row r="19" spans="1:13" ht="15.75" customHeight="1">
      <c r="A19" s="54" t="s">
        <v>115</v>
      </c>
      <c r="B19" s="136">
        <v>13.8</v>
      </c>
      <c r="C19" s="4">
        <v>12</v>
      </c>
      <c r="D19" s="4">
        <v>11.1</v>
      </c>
      <c r="E19" s="5">
        <v>11.1</v>
      </c>
      <c r="F19" s="5">
        <v>12.2</v>
      </c>
      <c r="G19" s="5">
        <v>11.666666666666666</v>
      </c>
      <c r="H19" s="5">
        <f>339/28.8</f>
        <v>11.770833333333334</v>
      </c>
      <c r="I19" s="4">
        <v>72.4</v>
      </c>
      <c r="J19" s="5">
        <v>65.6</v>
      </c>
      <c r="K19" s="5">
        <f>1904/25.6</f>
        <v>74.375</v>
      </c>
      <c r="L19" s="5">
        <f>1773/25.3</f>
        <v>70.0790513833992</v>
      </c>
      <c r="M19" s="5">
        <f>1934/25.8</f>
        <v>74.96124031007751</v>
      </c>
    </row>
    <row r="20" spans="1:13" ht="15.75" customHeight="1">
      <c r="A20" s="54"/>
      <c r="B20" s="136"/>
      <c r="C20" s="4"/>
      <c r="D20" s="4"/>
      <c r="E20" s="5"/>
      <c r="F20" s="5"/>
      <c r="G20" s="5"/>
      <c r="H20" s="5"/>
      <c r="I20" s="4"/>
      <c r="J20" s="5"/>
      <c r="K20" s="5"/>
      <c r="L20" s="5"/>
      <c r="M20" s="5"/>
    </row>
    <row r="21" spans="1:13" ht="15.75" customHeight="1">
      <c r="A21" s="54" t="s">
        <v>116</v>
      </c>
      <c r="B21" s="136">
        <v>97.5</v>
      </c>
      <c r="C21" s="4">
        <v>115.5</v>
      </c>
      <c r="D21" s="4">
        <v>116.1</v>
      </c>
      <c r="E21" s="5">
        <v>115.3</v>
      </c>
      <c r="F21" s="5">
        <v>118.4</v>
      </c>
      <c r="G21" s="5">
        <v>129.3</v>
      </c>
      <c r="H21" s="5">
        <f>3828/28.8</f>
        <v>132.91666666666666</v>
      </c>
      <c r="I21" s="4">
        <v>804.5</v>
      </c>
      <c r="J21" s="5">
        <v>816.1</v>
      </c>
      <c r="K21" s="5">
        <f>25336/25.6</f>
        <v>989.6875</v>
      </c>
      <c r="L21" s="5">
        <f>22101/25.3</f>
        <v>873.5573122529644</v>
      </c>
      <c r="M21" s="5">
        <f>22930/25.8</f>
        <v>888.7596899224806</v>
      </c>
    </row>
    <row r="22" spans="1:13" ht="15.75" customHeight="1">
      <c r="A22" s="54"/>
      <c r="B22" s="136"/>
      <c r="C22" s="4"/>
      <c r="D22" s="4"/>
      <c r="E22" s="5"/>
      <c r="F22" s="5"/>
      <c r="G22" s="5"/>
      <c r="H22" s="5"/>
      <c r="I22" s="4"/>
      <c r="J22" s="5"/>
      <c r="K22" s="5"/>
      <c r="L22" s="5"/>
      <c r="M22" s="5"/>
    </row>
    <row r="23" spans="1:13" ht="12.75">
      <c r="A23" s="54" t="s">
        <v>123</v>
      </c>
      <c r="B23" s="136">
        <v>12.7</v>
      </c>
      <c r="C23" s="4">
        <v>17.4</v>
      </c>
      <c r="D23" s="4">
        <v>18.8</v>
      </c>
      <c r="E23" s="5">
        <v>17.8</v>
      </c>
      <c r="F23" s="5">
        <v>20.3</v>
      </c>
      <c r="G23" s="5">
        <v>18.366666666666667</v>
      </c>
      <c r="H23" s="5">
        <f>(456+122+47)/28.8</f>
        <v>21.70138888888889</v>
      </c>
      <c r="I23" s="4">
        <v>139.6</v>
      </c>
      <c r="J23" s="5">
        <v>124.5</v>
      </c>
      <c r="K23" s="5">
        <f>(3040+878+214)/25.6</f>
        <v>161.40625</v>
      </c>
      <c r="L23" s="5">
        <f>(2713+861+168)/25.3</f>
        <v>147.90513833992094</v>
      </c>
      <c r="M23" s="5">
        <f>(2541+868+154)/25.8</f>
        <v>138.10077519379846</v>
      </c>
    </row>
    <row r="24" spans="1:13" ht="12.75">
      <c r="A24" s="54"/>
      <c r="B24" s="136"/>
      <c r="C24" s="4"/>
      <c r="D24" s="4"/>
      <c r="E24" s="5"/>
      <c r="F24" s="5"/>
      <c r="G24" s="5"/>
      <c r="H24" s="5"/>
      <c r="I24" s="4"/>
      <c r="J24" s="5"/>
      <c r="K24" s="5"/>
      <c r="L24" s="5"/>
      <c r="M24" s="5"/>
    </row>
    <row r="25" spans="1:13" ht="13.5" thickBot="1">
      <c r="A25" s="130" t="s">
        <v>117</v>
      </c>
      <c r="B25" s="137">
        <v>84.8</v>
      </c>
      <c r="C25" s="6">
        <v>98.1</v>
      </c>
      <c r="D25" s="6">
        <v>97.2</v>
      </c>
      <c r="E25" s="7">
        <v>97.5</v>
      </c>
      <c r="F25" s="7">
        <v>95.1</v>
      </c>
      <c r="G25" s="7">
        <v>110.93333333333334</v>
      </c>
      <c r="H25" s="7">
        <f>3203/28.8</f>
        <v>111.21527777777777</v>
      </c>
      <c r="I25" s="6">
        <v>665</v>
      </c>
      <c r="J25" s="7">
        <v>691.6</v>
      </c>
      <c r="K25" s="7">
        <f>21204/25.6</f>
        <v>828.28125</v>
      </c>
      <c r="L25" s="7">
        <f>18359/25.3</f>
        <v>725.6521739130435</v>
      </c>
      <c r="M25" s="7">
        <f>19367/25.8</f>
        <v>750.6589147286821</v>
      </c>
    </row>
    <row r="26" ht="12.75">
      <c r="A26" s="146" t="s">
        <v>146</v>
      </c>
    </row>
    <row r="27" ht="12.75">
      <c r="A27" s="3" t="s">
        <v>91</v>
      </c>
    </row>
  </sheetData>
  <mergeCells count="4">
    <mergeCell ref="B7:H7"/>
    <mergeCell ref="A1:M1"/>
    <mergeCell ref="A3:M3"/>
    <mergeCell ref="A4:M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6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80"/>
  <sheetViews>
    <sheetView showGridLines="0" zoomScale="75" zoomScaleNormal="75" zoomScaleSheetLayoutView="50" workbookViewId="0" topLeftCell="A1">
      <selection activeCell="A3" sqref="A3:J3"/>
    </sheetView>
  </sheetViews>
  <sheetFormatPr defaultColWidth="12.57421875" defaultRowHeight="12.75"/>
  <cols>
    <col min="1" max="1" width="40.28125" style="9" customWidth="1"/>
    <col min="2" max="2" width="13.7109375" style="52" customWidth="1"/>
    <col min="3" max="3" width="9.140625" style="52" bestFit="1" customWidth="1"/>
    <col min="4" max="4" width="9.57421875" style="52" bestFit="1" customWidth="1"/>
    <col min="5" max="5" width="9.140625" style="52" bestFit="1" customWidth="1"/>
    <col min="6" max="6" width="7.7109375" style="52" customWidth="1"/>
    <col min="7" max="7" width="9.421875" style="52" customWidth="1"/>
    <col min="8" max="8" width="11.00390625" style="52" customWidth="1"/>
    <col min="9" max="9" width="11.28125" style="52" customWidth="1"/>
    <col min="10" max="10" width="10.8515625" style="56" customWidth="1"/>
    <col min="11" max="14" width="19.140625" style="52" customWidth="1"/>
    <col min="15" max="16384" width="19.140625" style="9" customWidth="1"/>
  </cols>
  <sheetData>
    <row r="1" spans="1:14" s="13" customFormat="1" ht="18">
      <c r="A1" s="155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49"/>
      <c r="L1" s="49"/>
      <c r="M1" s="49"/>
      <c r="N1" s="49"/>
    </row>
    <row r="2" spans="1:14" s="15" customFormat="1" ht="12.75">
      <c r="A2" s="162" t="s">
        <v>155</v>
      </c>
      <c r="B2" s="50"/>
      <c r="C2" s="50"/>
      <c r="D2" s="50"/>
      <c r="E2" s="50"/>
      <c r="F2" s="50"/>
      <c r="G2" s="50"/>
      <c r="H2" s="50"/>
      <c r="I2" s="50"/>
      <c r="J2" s="55"/>
      <c r="K2" s="50"/>
      <c r="L2" s="50"/>
      <c r="M2" s="50"/>
      <c r="N2" s="50"/>
    </row>
    <row r="3" spans="1:11" ht="17.25">
      <c r="A3" s="158" t="s">
        <v>148</v>
      </c>
      <c r="B3" s="157"/>
      <c r="C3" s="157"/>
      <c r="D3" s="157"/>
      <c r="E3" s="157"/>
      <c r="F3" s="157"/>
      <c r="G3" s="157"/>
      <c r="H3" s="157"/>
      <c r="I3" s="157"/>
      <c r="J3" s="157"/>
      <c r="K3" s="51"/>
    </row>
    <row r="4" spans="1:14" s="87" customFormat="1" ht="12.75" customHeight="1" thickBo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86"/>
      <c r="L4" s="86"/>
      <c r="M4" s="86"/>
      <c r="N4" s="86"/>
    </row>
    <row r="5" spans="1:14" s="87" customFormat="1" ht="12.75">
      <c r="A5" s="83"/>
      <c r="B5" s="84" t="s">
        <v>1</v>
      </c>
      <c r="C5" s="84" t="s">
        <v>2</v>
      </c>
      <c r="D5" s="84" t="s">
        <v>140</v>
      </c>
      <c r="E5" s="84"/>
      <c r="F5" s="84"/>
      <c r="G5" s="84" t="s">
        <v>3</v>
      </c>
      <c r="H5" s="84" t="s">
        <v>4</v>
      </c>
      <c r="I5" s="84" t="s">
        <v>4</v>
      </c>
      <c r="J5" s="85" t="s">
        <v>108</v>
      </c>
      <c r="K5" s="86"/>
      <c r="L5" s="86"/>
      <c r="M5" s="86"/>
      <c r="N5" s="86"/>
    </row>
    <row r="6" spans="1:14" s="87" customFormat="1" ht="12.75">
      <c r="A6" s="88"/>
      <c r="B6" s="89" t="s">
        <v>106</v>
      </c>
      <c r="C6" s="89" t="s">
        <v>105</v>
      </c>
      <c r="D6" s="89" t="s">
        <v>141</v>
      </c>
      <c r="E6" s="89" t="s">
        <v>96</v>
      </c>
      <c r="F6" s="89" t="s">
        <v>97</v>
      </c>
      <c r="G6" s="89" t="s">
        <v>5</v>
      </c>
      <c r="H6" s="89" t="s">
        <v>6</v>
      </c>
      <c r="I6" s="89" t="s">
        <v>7</v>
      </c>
      <c r="J6" s="90" t="s">
        <v>107</v>
      </c>
      <c r="K6" s="86"/>
      <c r="L6" s="86"/>
      <c r="M6" s="86"/>
      <c r="N6" s="86"/>
    </row>
    <row r="7" spans="1:14" s="87" customFormat="1" ht="13.5" thickBot="1">
      <c r="A7" s="88"/>
      <c r="B7" s="91" t="s">
        <v>126</v>
      </c>
      <c r="C7" s="91" t="s">
        <v>8</v>
      </c>
      <c r="D7" s="91" t="s">
        <v>142</v>
      </c>
      <c r="E7" s="91"/>
      <c r="F7" s="91"/>
      <c r="G7" s="91" t="s">
        <v>9</v>
      </c>
      <c r="H7" s="91" t="s">
        <v>10</v>
      </c>
      <c r="I7" s="91" t="s">
        <v>11</v>
      </c>
      <c r="J7" s="92" t="s">
        <v>101</v>
      </c>
      <c r="K7" s="86"/>
      <c r="L7" s="86"/>
      <c r="M7" s="86"/>
      <c r="N7" s="86"/>
    </row>
    <row r="8" spans="1:10" ht="12.75">
      <c r="A8" s="11" t="s">
        <v>13</v>
      </c>
      <c r="B8" s="62">
        <v>1051</v>
      </c>
      <c r="C8" s="62">
        <v>63</v>
      </c>
      <c r="D8" s="62">
        <v>123</v>
      </c>
      <c r="E8" s="62">
        <v>19</v>
      </c>
      <c r="F8" s="62">
        <v>179</v>
      </c>
      <c r="G8" s="62">
        <v>244</v>
      </c>
      <c r="H8" s="62">
        <v>359</v>
      </c>
      <c r="I8" s="62">
        <v>462</v>
      </c>
      <c r="J8" s="68">
        <v>16</v>
      </c>
    </row>
    <row r="9" spans="1:10" ht="12.75">
      <c r="A9" s="10" t="s">
        <v>12</v>
      </c>
      <c r="B9" s="62">
        <v>98748</v>
      </c>
      <c r="C9" s="62">
        <v>1853</v>
      </c>
      <c r="D9" s="62">
        <v>4807</v>
      </c>
      <c r="E9" s="62">
        <v>1590</v>
      </c>
      <c r="F9" s="62">
        <v>3817</v>
      </c>
      <c r="G9" s="62">
        <v>13824</v>
      </c>
      <c r="H9" s="62">
        <v>12524</v>
      </c>
      <c r="I9" s="62">
        <v>20548</v>
      </c>
      <c r="J9" s="69">
        <v>229</v>
      </c>
    </row>
    <row r="10" spans="1:10" ht="12.75">
      <c r="A10" s="10"/>
      <c r="B10" s="63"/>
      <c r="C10" s="63"/>
      <c r="D10" s="63"/>
      <c r="E10" s="63"/>
      <c r="F10" s="63"/>
      <c r="G10" s="63"/>
      <c r="H10" s="63"/>
      <c r="I10" s="63"/>
      <c r="J10" s="70"/>
    </row>
    <row r="11" spans="1:10" ht="12.75">
      <c r="A11" s="12" t="s">
        <v>102</v>
      </c>
      <c r="B11" s="64"/>
      <c r="C11" s="64"/>
      <c r="D11" s="64"/>
      <c r="E11" s="64"/>
      <c r="F11" s="64"/>
      <c r="G11" s="64"/>
      <c r="H11" s="64"/>
      <c r="I11" s="64"/>
      <c r="J11" s="71"/>
    </row>
    <row r="12" spans="1:10" ht="12.75">
      <c r="A12" s="10" t="s">
        <v>127</v>
      </c>
      <c r="B12" s="65">
        <v>59.8</v>
      </c>
      <c r="C12" s="65">
        <v>23.8</v>
      </c>
      <c r="D12" s="65">
        <v>49.1</v>
      </c>
      <c r="E12" s="65">
        <v>11.7</v>
      </c>
      <c r="F12" s="65">
        <v>14.7</v>
      </c>
      <c r="G12" s="65">
        <v>42.3</v>
      </c>
      <c r="H12" s="65">
        <v>5.4</v>
      </c>
      <c r="I12" s="65">
        <v>1.5</v>
      </c>
      <c r="J12" s="73">
        <v>3.4</v>
      </c>
    </row>
    <row r="13" spans="1:10" ht="12.75">
      <c r="A13" s="10" t="s">
        <v>128</v>
      </c>
      <c r="B13" s="65">
        <v>36.4</v>
      </c>
      <c r="C13" s="65">
        <v>20.1</v>
      </c>
      <c r="D13" s="65">
        <v>22.9</v>
      </c>
      <c r="E13" s="65">
        <v>4.1</v>
      </c>
      <c r="F13" s="65">
        <v>10.9</v>
      </c>
      <c r="G13" s="65">
        <v>24.6</v>
      </c>
      <c r="H13" s="65">
        <v>4.1</v>
      </c>
      <c r="I13" s="65">
        <v>1.4</v>
      </c>
      <c r="J13" s="73">
        <v>3.1</v>
      </c>
    </row>
    <row r="14" spans="1:10" ht="12.75">
      <c r="A14" s="10" t="s">
        <v>129</v>
      </c>
      <c r="B14" s="65">
        <v>7.671</v>
      </c>
      <c r="C14" s="65">
        <v>16.64</v>
      </c>
      <c r="D14" s="65">
        <v>13.374</v>
      </c>
      <c r="E14" s="65">
        <v>8.594</v>
      </c>
      <c r="F14" s="65">
        <v>13.729000000000001</v>
      </c>
      <c r="G14" s="65">
        <v>17.035999999999998</v>
      </c>
      <c r="H14" s="65">
        <v>3.852</v>
      </c>
      <c r="I14" s="65">
        <v>1.452</v>
      </c>
      <c r="J14" s="73">
        <v>3.293</v>
      </c>
    </row>
    <row r="15" spans="1:10" ht="12.75">
      <c r="A15" s="10" t="s">
        <v>130</v>
      </c>
      <c r="B15" s="65">
        <v>1.1</v>
      </c>
      <c r="C15" s="143" t="s">
        <v>143</v>
      </c>
      <c r="D15" s="143" t="s">
        <v>143</v>
      </c>
      <c r="E15" s="65">
        <v>0.6</v>
      </c>
      <c r="F15" s="143" t="s">
        <v>143</v>
      </c>
      <c r="G15" s="65">
        <v>2.7</v>
      </c>
      <c r="H15" s="65">
        <v>0.3</v>
      </c>
      <c r="I15" s="143" t="s">
        <v>143</v>
      </c>
      <c r="J15" s="144" t="s">
        <v>143</v>
      </c>
    </row>
    <row r="16" spans="1:10" ht="12.75">
      <c r="A16" s="10" t="s">
        <v>131</v>
      </c>
      <c r="B16" s="65">
        <v>0.7</v>
      </c>
      <c r="C16" s="65">
        <v>1</v>
      </c>
      <c r="D16" s="65">
        <v>0.9</v>
      </c>
      <c r="E16" s="65">
        <v>0.8</v>
      </c>
      <c r="F16" s="65">
        <v>0.9</v>
      </c>
      <c r="G16" s="65">
        <v>1</v>
      </c>
      <c r="H16" s="65">
        <v>1.1</v>
      </c>
      <c r="I16" s="65">
        <v>2.1</v>
      </c>
      <c r="J16" s="73">
        <v>1.3</v>
      </c>
    </row>
    <row r="17" spans="1:10" ht="12.75">
      <c r="A17" s="10" t="s">
        <v>132</v>
      </c>
      <c r="B17" s="143" t="s">
        <v>143</v>
      </c>
      <c r="C17" s="65">
        <v>0.2</v>
      </c>
      <c r="D17" s="65">
        <v>0.1</v>
      </c>
      <c r="E17" s="65">
        <v>0.3</v>
      </c>
      <c r="F17" s="65">
        <v>0.1</v>
      </c>
      <c r="G17" s="65">
        <v>0.2</v>
      </c>
      <c r="H17" s="65">
        <v>0.3</v>
      </c>
      <c r="I17" s="65">
        <v>1</v>
      </c>
      <c r="J17" s="73">
        <v>0.5</v>
      </c>
    </row>
    <row r="18" spans="1:10" ht="12.75">
      <c r="A18" s="10" t="s">
        <v>133</v>
      </c>
      <c r="B18" s="62">
        <v>11605</v>
      </c>
      <c r="C18" s="62">
        <v>2391</v>
      </c>
      <c r="D18" s="62">
        <v>10237</v>
      </c>
      <c r="E18" s="62">
        <v>18739</v>
      </c>
      <c r="F18" s="62">
        <v>17133</v>
      </c>
      <c r="G18" s="62">
        <v>12637</v>
      </c>
      <c r="H18" s="62">
        <v>421</v>
      </c>
      <c r="I18" s="63">
        <v>123</v>
      </c>
      <c r="J18" s="70">
        <v>12</v>
      </c>
    </row>
    <row r="19" spans="1:10" ht="12.75">
      <c r="A19" s="10" t="s">
        <v>134</v>
      </c>
      <c r="B19" s="62">
        <v>2084</v>
      </c>
      <c r="C19" s="62">
        <v>236</v>
      </c>
      <c r="D19" s="62">
        <v>1627</v>
      </c>
      <c r="E19" s="62">
        <v>381</v>
      </c>
      <c r="F19" s="62">
        <v>89</v>
      </c>
      <c r="G19" s="62">
        <v>948</v>
      </c>
      <c r="H19" s="62">
        <v>57</v>
      </c>
      <c r="I19" s="143" t="s">
        <v>143</v>
      </c>
      <c r="J19" s="70">
        <v>3</v>
      </c>
    </row>
    <row r="20" spans="1:10" ht="12.75">
      <c r="A20" s="10"/>
      <c r="B20" s="62"/>
      <c r="C20" s="62"/>
      <c r="D20" s="62"/>
      <c r="E20" s="62"/>
      <c r="F20" s="62"/>
      <c r="G20" s="62"/>
      <c r="H20" s="62"/>
      <c r="I20" s="63"/>
      <c r="J20" s="70"/>
    </row>
    <row r="21" spans="1:10" ht="12.75">
      <c r="A21" s="12" t="s">
        <v>119</v>
      </c>
      <c r="B21" s="66"/>
      <c r="C21" s="66"/>
      <c r="D21" s="66"/>
      <c r="E21" s="66"/>
      <c r="F21" s="66"/>
      <c r="G21" s="66"/>
      <c r="H21" s="66"/>
      <c r="I21" s="64"/>
      <c r="J21" s="71"/>
    </row>
    <row r="22" spans="1:10" ht="12.75">
      <c r="A22" s="10" t="s">
        <v>14</v>
      </c>
      <c r="B22" s="62">
        <v>22105</v>
      </c>
      <c r="C22" s="62">
        <v>73173</v>
      </c>
      <c r="D22" s="62">
        <v>41943</v>
      </c>
      <c r="E22" s="62">
        <v>11437</v>
      </c>
      <c r="F22" s="62">
        <v>23775</v>
      </c>
      <c r="G22" s="62">
        <v>35965</v>
      </c>
      <c r="H22" s="62">
        <v>39204</v>
      </c>
      <c r="I22" s="62">
        <v>56365</v>
      </c>
      <c r="J22" s="69">
        <v>54165</v>
      </c>
    </row>
    <row r="23" spans="1:10" ht="12.75">
      <c r="A23" s="10" t="s">
        <v>15</v>
      </c>
      <c r="B23" s="62">
        <v>1450</v>
      </c>
      <c r="C23" s="62">
        <v>23</v>
      </c>
      <c r="D23" s="62">
        <v>35</v>
      </c>
      <c r="E23" s="62">
        <v>414</v>
      </c>
      <c r="F23" s="143" t="s">
        <v>143</v>
      </c>
      <c r="G23" s="62">
        <v>3781</v>
      </c>
      <c r="H23" s="62">
        <v>373</v>
      </c>
      <c r="I23" s="62">
        <v>54</v>
      </c>
      <c r="J23" s="144" t="s">
        <v>143</v>
      </c>
    </row>
    <row r="24" spans="1:10" ht="12.75">
      <c r="A24" s="10" t="s">
        <v>16</v>
      </c>
      <c r="B24" s="62">
        <v>924</v>
      </c>
      <c r="C24" s="62">
        <v>50</v>
      </c>
      <c r="D24" s="62">
        <v>1</v>
      </c>
      <c r="E24" s="143" t="s">
        <v>143</v>
      </c>
      <c r="F24" s="62">
        <v>587</v>
      </c>
      <c r="G24" s="62">
        <v>1666</v>
      </c>
      <c r="H24" s="62">
        <v>601</v>
      </c>
      <c r="I24" s="62">
        <v>250</v>
      </c>
      <c r="J24" s="69">
        <v>92</v>
      </c>
    </row>
    <row r="25" spans="1:10" ht="12.75">
      <c r="A25" s="10"/>
      <c r="B25" s="62"/>
      <c r="C25" s="62"/>
      <c r="D25" s="62"/>
      <c r="E25" s="62"/>
      <c r="F25" s="62"/>
      <c r="G25" s="62"/>
      <c r="H25" s="62"/>
      <c r="I25" s="66"/>
      <c r="J25" s="69"/>
    </row>
    <row r="26" spans="1:10" ht="12.75">
      <c r="A26" s="12" t="s">
        <v>120</v>
      </c>
      <c r="B26" s="66"/>
      <c r="C26" s="66"/>
      <c r="D26" s="66"/>
      <c r="E26" s="66"/>
      <c r="F26" s="66"/>
      <c r="G26" s="66"/>
      <c r="H26" s="66"/>
      <c r="I26" s="66"/>
      <c r="J26" s="72"/>
    </row>
    <row r="27" spans="1:10" ht="12.75">
      <c r="A27" s="10" t="s">
        <v>17</v>
      </c>
      <c r="B27" s="62">
        <v>2086</v>
      </c>
      <c r="C27" s="62">
        <v>4779</v>
      </c>
      <c r="D27" s="62">
        <v>4532</v>
      </c>
      <c r="E27" s="62">
        <v>1982</v>
      </c>
      <c r="F27" s="62">
        <v>1558</v>
      </c>
      <c r="G27" s="62">
        <v>2728</v>
      </c>
      <c r="H27" s="62">
        <v>2661</v>
      </c>
      <c r="I27" s="62">
        <v>2213</v>
      </c>
      <c r="J27" s="69">
        <v>2415</v>
      </c>
    </row>
    <row r="28" spans="1:10" ht="12.75">
      <c r="A28" s="10" t="s">
        <v>18</v>
      </c>
      <c r="B28" s="62">
        <v>3040</v>
      </c>
      <c r="C28" s="62">
        <v>5672</v>
      </c>
      <c r="D28" s="62">
        <v>5259</v>
      </c>
      <c r="E28" s="62">
        <v>2411</v>
      </c>
      <c r="F28" s="62">
        <v>2829</v>
      </c>
      <c r="G28" s="62">
        <v>3489</v>
      </c>
      <c r="H28" s="62">
        <v>1985</v>
      </c>
      <c r="I28" s="62">
        <v>3012</v>
      </c>
      <c r="J28" s="69">
        <v>1488</v>
      </c>
    </row>
    <row r="29" spans="1:10" ht="12.75">
      <c r="A29" s="10" t="s">
        <v>19</v>
      </c>
      <c r="B29" s="62">
        <v>818</v>
      </c>
      <c r="C29" s="62">
        <v>3498</v>
      </c>
      <c r="D29" s="62">
        <v>2874</v>
      </c>
      <c r="E29" s="62">
        <v>1794</v>
      </c>
      <c r="F29" s="62">
        <v>2438</v>
      </c>
      <c r="G29" s="62">
        <v>2182</v>
      </c>
      <c r="H29" s="62">
        <v>1681</v>
      </c>
      <c r="I29" s="62">
        <v>2429</v>
      </c>
      <c r="J29" s="69">
        <v>1962</v>
      </c>
    </row>
    <row r="30" spans="1:10" ht="12.75">
      <c r="A30" s="10" t="s">
        <v>20</v>
      </c>
      <c r="B30" s="62">
        <v>152</v>
      </c>
      <c r="C30" s="62">
        <v>43</v>
      </c>
      <c r="D30" s="62">
        <v>239</v>
      </c>
      <c r="E30" s="62">
        <v>1514</v>
      </c>
      <c r="F30" s="62">
        <v>97</v>
      </c>
      <c r="G30" s="62">
        <v>764</v>
      </c>
      <c r="H30" s="62">
        <v>746</v>
      </c>
      <c r="I30" s="62">
        <v>1057</v>
      </c>
      <c r="J30" s="69">
        <v>549</v>
      </c>
    </row>
    <row r="31" spans="1:10" ht="12.75">
      <c r="A31" s="10" t="s">
        <v>21</v>
      </c>
      <c r="B31" s="62">
        <v>399</v>
      </c>
      <c r="C31" s="62">
        <v>13</v>
      </c>
      <c r="D31" s="62">
        <v>21</v>
      </c>
      <c r="E31" s="62">
        <v>27</v>
      </c>
      <c r="F31" s="143" t="s">
        <v>143</v>
      </c>
      <c r="G31" s="62">
        <v>1184</v>
      </c>
      <c r="H31" s="62">
        <v>117</v>
      </c>
      <c r="I31" s="62">
        <v>14</v>
      </c>
      <c r="J31" s="144" t="s">
        <v>143</v>
      </c>
    </row>
    <row r="32" spans="1:10" ht="12.75">
      <c r="A32" s="10" t="s">
        <v>22</v>
      </c>
      <c r="B32" s="62">
        <v>115</v>
      </c>
      <c r="C32" s="143" t="s">
        <v>143</v>
      </c>
      <c r="D32" s="143" t="s">
        <v>143</v>
      </c>
      <c r="E32" s="62">
        <v>187</v>
      </c>
      <c r="F32" s="143" t="s">
        <v>143</v>
      </c>
      <c r="G32" s="62">
        <v>431</v>
      </c>
      <c r="H32" s="62">
        <v>4</v>
      </c>
      <c r="I32" s="143" t="s">
        <v>143</v>
      </c>
      <c r="J32" s="144" t="s">
        <v>143</v>
      </c>
    </row>
    <row r="33" spans="1:10" ht="12.75">
      <c r="A33" s="10" t="s">
        <v>23</v>
      </c>
      <c r="B33" s="62">
        <v>43</v>
      </c>
      <c r="C33" s="143" t="s">
        <v>143</v>
      </c>
      <c r="D33" s="62">
        <v>3</v>
      </c>
      <c r="E33" s="62">
        <v>34</v>
      </c>
      <c r="F33" s="143" t="s">
        <v>143</v>
      </c>
      <c r="G33" s="62">
        <v>181</v>
      </c>
      <c r="H33" s="62">
        <v>13</v>
      </c>
      <c r="I33" s="143" t="s">
        <v>143</v>
      </c>
      <c r="J33" s="144" t="s">
        <v>143</v>
      </c>
    </row>
    <row r="34" spans="1:10" ht="12.75">
      <c r="A34" s="10" t="s">
        <v>24</v>
      </c>
      <c r="B34" s="62">
        <v>1738</v>
      </c>
      <c r="C34" s="62">
        <v>2199</v>
      </c>
      <c r="D34" s="62">
        <v>3402</v>
      </c>
      <c r="E34" s="62">
        <v>741</v>
      </c>
      <c r="F34" s="62">
        <v>2708</v>
      </c>
      <c r="G34" s="62">
        <v>3178</v>
      </c>
      <c r="H34" s="62">
        <v>544</v>
      </c>
      <c r="I34" s="62">
        <v>901</v>
      </c>
      <c r="J34" s="69">
        <v>614</v>
      </c>
    </row>
    <row r="35" spans="1:10" ht="12.75">
      <c r="A35" s="10" t="s">
        <v>25</v>
      </c>
      <c r="B35" s="62">
        <v>1344</v>
      </c>
      <c r="C35" s="62">
        <v>528</v>
      </c>
      <c r="D35" s="62">
        <v>1878</v>
      </c>
      <c r="E35" s="62">
        <v>868</v>
      </c>
      <c r="F35" s="62">
        <v>634</v>
      </c>
      <c r="G35" s="62">
        <v>1627</v>
      </c>
      <c r="H35" s="62">
        <v>282</v>
      </c>
      <c r="I35" s="62">
        <v>1057</v>
      </c>
      <c r="J35" s="69">
        <v>1359</v>
      </c>
    </row>
    <row r="36" spans="1:10" ht="12.75">
      <c r="A36" s="10" t="s">
        <v>26</v>
      </c>
      <c r="B36" s="62">
        <v>2395</v>
      </c>
      <c r="C36" s="62">
        <v>3141</v>
      </c>
      <c r="D36" s="62">
        <v>3773</v>
      </c>
      <c r="E36" s="62">
        <v>659</v>
      </c>
      <c r="F36" s="62">
        <v>1828</v>
      </c>
      <c r="G36" s="62">
        <v>2385</v>
      </c>
      <c r="H36" s="62">
        <v>1504</v>
      </c>
      <c r="I36" s="62">
        <v>1586</v>
      </c>
      <c r="J36" s="69">
        <v>1507</v>
      </c>
    </row>
    <row r="37" spans="1:10" ht="12.75">
      <c r="A37" s="10" t="s">
        <v>27</v>
      </c>
      <c r="B37" s="62">
        <v>865</v>
      </c>
      <c r="C37" s="62">
        <v>3240</v>
      </c>
      <c r="D37" s="62">
        <v>3709</v>
      </c>
      <c r="E37" s="62">
        <v>2336</v>
      </c>
      <c r="F37" s="62">
        <v>2586</v>
      </c>
      <c r="G37" s="62">
        <v>2385</v>
      </c>
      <c r="H37" s="62">
        <v>1530</v>
      </c>
      <c r="I37" s="62">
        <v>1516</v>
      </c>
      <c r="J37" s="69">
        <v>1554</v>
      </c>
    </row>
    <row r="38" spans="1:10" ht="12.75">
      <c r="A38" s="10" t="s">
        <v>28</v>
      </c>
      <c r="B38" s="62">
        <v>839</v>
      </c>
      <c r="C38" s="62">
        <v>575</v>
      </c>
      <c r="D38" s="62">
        <v>1200</v>
      </c>
      <c r="E38" s="62">
        <v>1079</v>
      </c>
      <c r="F38" s="62">
        <v>710</v>
      </c>
      <c r="G38" s="62">
        <v>863</v>
      </c>
      <c r="H38" s="62">
        <v>411</v>
      </c>
      <c r="I38" s="62">
        <v>961</v>
      </c>
      <c r="J38" s="69">
        <v>974</v>
      </c>
    </row>
    <row r="39" spans="1:10" ht="12.75">
      <c r="A39" s="10" t="s">
        <v>29</v>
      </c>
      <c r="B39" s="62">
        <v>2097</v>
      </c>
      <c r="C39" s="62">
        <v>1979</v>
      </c>
      <c r="D39" s="62">
        <v>2794</v>
      </c>
      <c r="E39" s="62">
        <v>2242</v>
      </c>
      <c r="F39" s="62">
        <v>1571</v>
      </c>
      <c r="G39" s="62">
        <v>2813</v>
      </c>
      <c r="H39" s="62">
        <v>1223</v>
      </c>
      <c r="I39" s="62">
        <v>3846</v>
      </c>
      <c r="J39" s="69">
        <v>5513</v>
      </c>
    </row>
    <row r="40" spans="1:10" ht="12.75">
      <c r="A40" s="10" t="s">
        <v>30</v>
      </c>
      <c r="B40" s="62">
        <v>734</v>
      </c>
      <c r="C40" s="62">
        <v>3015</v>
      </c>
      <c r="D40" s="62">
        <v>1150</v>
      </c>
      <c r="E40" s="62">
        <v>2896</v>
      </c>
      <c r="F40" s="62">
        <v>1546</v>
      </c>
      <c r="G40" s="62">
        <v>2045</v>
      </c>
      <c r="H40" s="62">
        <v>3596</v>
      </c>
      <c r="I40" s="62">
        <v>11053</v>
      </c>
      <c r="J40" s="69">
        <v>5009</v>
      </c>
    </row>
    <row r="41" spans="1:10" ht="12.75">
      <c r="A41" s="10" t="s">
        <v>31</v>
      </c>
      <c r="B41" s="62">
        <v>2218</v>
      </c>
      <c r="C41" s="62">
        <v>1438</v>
      </c>
      <c r="D41" s="62">
        <v>3705</v>
      </c>
      <c r="E41" s="62">
        <v>1802</v>
      </c>
      <c r="F41" s="62">
        <v>2932</v>
      </c>
      <c r="G41" s="62">
        <v>2609</v>
      </c>
      <c r="H41" s="62">
        <v>509</v>
      </c>
      <c r="I41" s="62">
        <v>77</v>
      </c>
      <c r="J41" s="69">
        <v>126</v>
      </c>
    </row>
    <row r="42" spans="1:10" ht="12.75">
      <c r="A42" s="10" t="s">
        <v>32</v>
      </c>
      <c r="B42" s="62">
        <v>145</v>
      </c>
      <c r="C42" s="62">
        <v>16</v>
      </c>
      <c r="D42" s="62">
        <v>322</v>
      </c>
      <c r="E42" s="62">
        <v>251</v>
      </c>
      <c r="F42" s="62">
        <v>15</v>
      </c>
      <c r="G42" s="62">
        <v>389</v>
      </c>
      <c r="H42" s="62">
        <v>31</v>
      </c>
      <c r="I42" s="62">
        <v>838</v>
      </c>
      <c r="J42" s="69">
        <v>735</v>
      </c>
    </row>
    <row r="43" spans="1:10" ht="12.75">
      <c r="A43" s="10" t="s">
        <v>33</v>
      </c>
      <c r="B43" s="62">
        <v>361</v>
      </c>
      <c r="C43" s="62">
        <v>755</v>
      </c>
      <c r="D43" s="62">
        <v>379</v>
      </c>
      <c r="E43" s="62">
        <v>252</v>
      </c>
      <c r="F43" s="62">
        <v>357</v>
      </c>
      <c r="G43" s="62">
        <v>443</v>
      </c>
      <c r="H43" s="62">
        <v>174</v>
      </c>
      <c r="I43" s="62">
        <v>491</v>
      </c>
      <c r="J43" s="69">
        <v>19</v>
      </c>
    </row>
    <row r="44" spans="1:10" ht="12.75">
      <c r="A44" s="10" t="s">
        <v>34</v>
      </c>
      <c r="B44" s="144" t="s">
        <v>143</v>
      </c>
      <c r="C44" s="144" t="s">
        <v>143</v>
      </c>
      <c r="D44" s="144" t="s">
        <v>143</v>
      </c>
      <c r="E44" s="144" t="s">
        <v>143</v>
      </c>
      <c r="F44" s="144" t="s">
        <v>143</v>
      </c>
      <c r="G44" s="144" t="s">
        <v>143</v>
      </c>
      <c r="H44" s="144" t="s">
        <v>143</v>
      </c>
      <c r="I44" s="144" t="s">
        <v>143</v>
      </c>
      <c r="J44" s="144" t="s">
        <v>143</v>
      </c>
    </row>
    <row r="45" spans="1:10" ht="12.75">
      <c r="A45" s="10"/>
      <c r="B45" s="66"/>
      <c r="C45" s="66"/>
      <c r="D45" s="66"/>
      <c r="E45" s="66"/>
      <c r="F45" s="66"/>
      <c r="G45" s="66"/>
      <c r="H45" s="66"/>
      <c r="I45" s="66"/>
      <c r="J45" s="72"/>
    </row>
    <row r="46" spans="1:10" ht="12.75">
      <c r="A46" s="12" t="s">
        <v>122</v>
      </c>
      <c r="B46" s="66"/>
      <c r="C46" s="66"/>
      <c r="D46" s="66"/>
      <c r="E46" s="66"/>
      <c r="F46" s="66"/>
      <c r="G46" s="66"/>
      <c r="H46" s="66"/>
      <c r="I46" s="66"/>
      <c r="J46" s="72"/>
    </row>
    <row r="47" spans="1:10" ht="12.75">
      <c r="A47" s="10" t="s">
        <v>35</v>
      </c>
      <c r="B47" s="62">
        <v>172445</v>
      </c>
      <c r="C47" s="62">
        <v>270049</v>
      </c>
      <c r="D47" s="62">
        <v>102329</v>
      </c>
      <c r="E47" s="62">
        <v>66828</v>
      </c>
      <c r="F47" s="62">
        <v>228596</v>
      </c>
      <c r="G47" s="62">
        <v>270490</v>
      </c>
      <c r="H47" s="62">
        <v>58244</v>
      </c>
      <c r="I47" s="62">
        <v>192611</v>
      </c>
      <c r="J47" s="69">
        <v>210568</v>
      </c>
    </row>
    <row r="48" spans="1:10" ht="12.75">
      <c r="A48" s="10" t="s">
        <v>36</v>
      </c>
      <c r="B48" s="62">
        <v>143335</v>
      </c>
      <c r="C48" s="62">
        <v>235062</v>
      </c>
      <c r="D48" s="62">
        <v>64672</v>
      </c>
      <c r="E48" s="62">
        <v>29177</v>
      </c>
      <c r="F48" s="62">
        <v>210301</v>
      </c>
      <c r="G48" s="62">
        <v>236468</v>
      </c>
      <c r="H48" s="62">
        <v>40413</v>
      </c>
      <c r="I48" s="62">
        <v>119293</v>
      </c>
      <c r="J48" s="69">
        <v>131278</v>
      </c>
    </row>
    <row r="49" spans="1:10" ht="12.75">
      <c r="A49" s="10" t="s">
        <v>37</v>
      </c>
      <c r="B49" s="62">
        <v>505</v>
      </c>
      <c r="C49" s="62">
        <v>42</v>
      </c>
      <c r="D49" s="62">
        <v>7</v>
      </c>
      <c r="E49" s="144" t="s">
        <v>143</v>
      </c>
      <c r="F49" s="62">
        <v>1</v>
      </c>
      <c r="G49" s="62">
        <v>509</v>
      </c>
      <c r="H49" s="62">
        <v>437</v>
      </c>
      <c r="I49" s="62">
        <v>50</v>
      </c>
      <c r="J49" s="69">
        <v>96</v>
      </c>
    </row>
    <row r="50" spans="1:10" ht="12.75">
      <c r="A50" s="10" t="s">
        <v>38</v>
      </c>
      <c r="B50" s="62">
        <v>16649</v>
      </c>
      <c r="C50" s="62">
        <v>27218</v>
      </c>
      <c r="D50" s="62">
        <v>24985</v>
      </c>
      <c r="E50" s="62">
        <v>27130</v>
      </c>
      <c r="F50" s="62">
        <v>10110</v>
      </c>
      <c r="G50" s="62">
        <v>19423</v>
      </c>
      <c r="H50" s="62">
        <v>10364</v>
      </c>
      <c r="I50" s="62">
        <v>66997</v>
      </c>
      <c r="J50" s="69">
        <v>68128</v>
      </c>
    </row>
    <row r="51" spans="1:10" ht="12.75">
      <c r="A51" s="10" t="s">
        <v>39</v>
      </c>
      <c r="B51" s="62">
        <v>11625</v>
      </c>
      <c r="C51" s="62">
        <v>7712</v>
      </c>
      <c r="D51" s="62">
        <v>12661</v>
      </c>
      <c r="E51" s="62">
        <v>9798</v>
      </c>
      <c r="F51" s="62">
        <v>8184</v>
      </c>
      <c r="G51" s="62">
        <v>12712</v>
      </c>
      <c r="H51" s="62">
        <v>6897</v>
      </c>
      <c r="I51" s="62">
        <v>6259</v>
      </c>
      <c r="J51" s="69">
        <v>11066</v>
      </c>
    </row>
    <row r="52" spans="1:10" ht="12.75">
      <c r="A52" s="10" t="s">
        <v>40</v>
      </c>
      <c r="B52" s="62">
        <v>331</v>
      </c>
      <c r="C52" s="62">
        <v>15</v>
      </c>
      <c r="D52" s="62">
        <v>4</v>
      </c>
      <c r="E52" s="62">
        <v>723</v>
      </c>
      <c r="F52" s="62" t="s">
        <v>143</v>
      </c>
      <c r="G52" s="62">
        <v>1378</v>
      </c>
      <c r="H52" s="62">
        <v>133</v>
      </c>
      <c r="I52" s="62">
        <v>12</v>
      </c>
      <c r="J52" s="144" t="s">
        <v>143</v>
      </c>
    </row>
    <row r="53" spans="1:10" ht="12.75">
      <c r="A53" s="10" t="s">
        <v>41</v>
      </c>
      <c r="B53" s="144" t="s">
        <v>143</v>
      </c>
      <c r="C53" s="144" t="s">
        <v>143</v>
      </c>
      <c r="D53" s="144" t="s">
        <v>143</v>
      </c>
      <c r="E53" s="144" t="s">
        <v>143</v>
      </c>
      <c r="F53" s="144" t="s">
        <v>143</v>
      </c>
      <c r="G53" s="144" t="s">
        <v>143</v>
      </c>
      <c r="H53" s="144" t="s">
        <v>143</v>
      </c>
      <c r="I53" s="144" t="s">
        <v>143</v>
      </c>
      <c r="J53" s="144" t="s">
        <v>143</v>
      </c>
    </row>
    <row r="54" spans="1:10" ht="12.75">
      <c r="A54" s="10" t="s">
        <v>42</v>
      </c>
      <c r="B54" s="144" t="s">
        <v>143</v>
      </c>
      <c r="C54" s="144" t="s">
        <v>143</v>
      </c>
      <c r="D54" s="144" t="s">
        <v>143</v>
      </c>
      <c r="E54" s="144" t="s">
        <v>143</v>
      </c>
      <c r="F54" s="144" t="s">
        <v>143</v>
      </c>
      <c r="G54" s="144" t="s">
        <v>143</v>
      </c>
      <c r="H54" s="144" t="s">
        <v>143</v>
      </c>
      <c r="I54" s="144" t="s">
        <v>143</v>
      </c>
      <c r="J54" s="144" t="s">
        <v>143</v>
      </c>
    </row>
    <row r="55" spans="1:10" ht="12.75">
      <c r="A55" s="10" t="s">
        <v>43</v>
      </c>
      <c r="B55" s="62">
        <v>249929</v>
      </c>
      <c r="C55" s="62">
        <v>471061</v>
      </c>
      <c r="D55" s="62">
        <v>182846</v>
      </c>
      <c r="E55" s="62">
        <v>145541</v>
      </c>
      <c r="F55" s="62">
        <v>327343</v>
      </c>
      <c r="G55" s="62">
        <v>364652</v>
      </c>
      <c r="H55" s="62">
        <v>166592</v>
      </c>
      <c r="I55" s="62">
        <v>304592</v>
      </c>
      <c r="J55" s="69">
        <v>289712</v>
      </c>
    </row>
    <row r="56" spans="1:10" ht="12.75">
      <c r="A56" s="10" t="s">
        <v>44</v>
      </c>
      <c r="B56" s="62">
        <v>3683</v>
      </c>
      <c r="C56" s="62">
        <v>632</v>
      </c>
      <c r="D56" s="62">
        <v>6752</v>
      </c>
      <c r="E56" s="62">
        <v>4212</v>
      </c>
      <c r="F56" s="62">
        <v>411</v>
      </c>
      <c r="G56" s="62">
        <v>6769</v>
      </c>
      <c r="H56" s="62">
        <v>895</v>
      </c>
      <c r="I56" s="62">
        <v>21458</v>
      </c>
      <c r="J56" s="69">
        <v>18629</v>
      </c>
    </row>
    <row r="57" spans="1:10" ht="12.75">
      <c r="A57" s="10" t="s">
        <v>45</v>
      </c>
      <c r="B57" s="144" t="s">
        <v>143</v>
      </c>
      <c r="C57" s="144" t="s">
        <v>143</v>
      </c>
      <c r="D57" s="144" t="s">
        <v>143</v>
      </c>
      <c r="E57" s="144" t="s">
        <v>143</v>
      </c>
      <c r="F57" s="144" t="s">
        <v>143</v>
      </c>
      <c r="G57" s="144" t="s">
        <v>143</v>
      </c>
      <c r="H57" s="144" t="s">
        <v>143</v>
      </c>
      <c r="I57" s="144" t="s">
        <v>143</v>
      </c>
      <c r="J57" s="144" t="s">
        <v>143</v>
      </c>
    </row>
    <row r="58" spans="1:10" ht="12.75">
      <c r="A58" s="10"/>
      <c r="B58" s="62"/>
      <c r="C58" s="62"/>
      <c r="D58" s="62"/>
      <c r="E58" s="62"/>
      <c r="F58" s="62"/>
      <c r="G58" s="62"/>
      <c r="H58" s="62"/>
      <c r="I58" s="62"/>
      <c r="J58" s="69"/>
    </row>
    <row r="59" spans="1:10" ht="12.75">
      <c r="A59" s="12" t="s">
        <v>121</v>
      </c>
      <c r="B59" s="66"/>
      <c r="C59" s="66"/>
      <c r="D59" s="66"/>
      <c r="E59" s="66"/>
      <c r="F59" s="66"/>
      <c r="G59" s="66"/>
      <c r="H59" s="66"/>
      <c r="I59" s="66"/>
      <c r="J59" s="72"/>
    </row>
    <row r="60" spans="1:10" ht="12.75">
      <c r="A60" s="10" t="s">
        <v>46</v>
      </c>
      <c r="B60" s="62">
        <v>24215</v>
      </c>
      <c r="C60" s="62">
        <v>73215</v>
      </c>
      <c r="D60" s="62">
        <v>41690</v>
      </c>
      <c r="E60" s="62">
        <v>11664</v>
      </c>
      <c r="F60" s="62">
        <v>24362</v>
      </c>
      <c r="G60" s="62">
        <v>40911</v>
      </c>
      <c r="H60" s="62">
        <v>40086</v>
      </c>
      <c r="I60" s="62">
        <v>56669</v>
      </c>
      <c r="J60" s="69">
        <v>54257</v>
      </c>
    </row>
    <row r="61" spans="1:10" ht="12.75">
      <c r="A61" s="10" t="s">
        <v>47</v>
      </c>
      <c r="B61" s="62">
        <v>9889</v>
      </c>
      <c r="C61" s="62">
        <v>48629</v>
      </c>
      <c r="D61" s="62">
        <v>13645</v>
      </c>
      <c r="E61" s="62">
        <v>-2679</v>
      </c>
      <c r="F61" s="62">
        <v>8016</v>
      </c>
      <c r="G61" s="62">
        <v>19035</v>
      </c>
      <c r="H61" s="62">
        <v>28526</v>
      </c>
      <c r="I61" s="62">
        <v>41432</v>
      </c>
      <c r="J61" s="69">
        <v>41816</v>
      </c>
    </row>
    <row r="62" spans="1:10" ht="12.75">
      <c r="A62" s="10" t="s">
        <v>48</v>
      </c>
      <c r="B62" s="62">
        <v>21494</v>
      </c>
      <c r="C62" s="62">
        <v>51020</v>
      </c>
      <c r="D62" s="62">
        <v>23882</v>
      </c>
      <c r="E62" s="62">
        <v>16060</v>
      </c>
      <c r="F62" s="62">
        <v>25149</v>
      </c>
      <c r="G62" s="62">
        <v>31672</v>
      </c>
      <c r="H62" s="62">
        <v>29475</v>
      </c>
      <c r="I62" s="62">
        <v>42722</v>
      </c>
      <c r="J62" s="69">
        <v>42955</v>
      </c>
    </row>
    <row r="63" spans="1:10" ht="12.75">
      <c r="A63" s="10" t="s">
        <v>49</v>
      </c>
      <c r="B63" s="62">
        <v>19397</v>
      </c>
      <c r="C63" s="62">
        <v>49041</v>
      </c>
      <c r="D63" s="62">
        <v>21088</v>
      </c>
      <c r="E63" s="62">
        <v>13818</v>
      </c>
      <c r="F63" s="62">
        <v>23578</v>
      </c>
      <c r="G63" s="62">
        <v>28859</v>
      </c>
      <c r="H63" s="62">
        <v>28252</v>
      </c>
      <c r="I63" s="62">
        <v>38876</v>
      </c>
      <c r="J63" s="69">
        <v>37442</v>
      </c>
    </row>
    <row r="64" spans="1:10" ht="12.75">
      <c r="A64" s="10" t="s">
        <v>50</v>
      </c>
      <c r="B64" s="62">
        <v>16300</v>
      </c>
      <c r="C64" s="62">
        <v>44572</v>
      </c>
      <c r="D64" s="62">
        <v>15911</v>
      </c>
      <c r="E64" s="62">
        <v>8869</v>
      </c>
      <c r="F64" s="62">
        <v>19085</v>
      </c>
      <c r="G64" s="62">
        <v>23816</v>
      </c>
      <c r="H64" s="62">
        <v>24116</v>
      </c>
      <c r="I64" s="62">
        <v>26908</v>
      </c>
      <c r="J64" s="69">
        <v>31572</v>
      </c>
    </row>
    <row r="65" spans="1:10" ht="12.75">
      <c r="A65" s="10"/>
      <c r="B65" s="62"/>
      <c r="C65" s="62"/>
      <c r="D65" s="62"/>
      <c r="E65" s="62"/>
      <c r="F65" s="62"/>
      <c r="G65" s="62"/>
      <c r="H65" s="62"/>
      <c r="I65" s="62"/>
      <c r="J65" s="69"/>
    </row>
    <row r="66" spans="1:10" ht="12.75">
      <c r="A66" s="12" t="s">
        <v>51</v>
      </c>
      <c r="B66" s="66"/>
      <c r="C66" s="66"/>
      <c r="D66" s="66"/>
      <c r="E66" s="66"/>
      <c r="F66" s="66"/>
      <c r="G66" s="66"/>
      <c r="H66" s="66"/>
      <c r="I66" s="66"/>
      <c r="J66" s="72"/>
    </row>
    <row r="67" spans="1:10" ht="12.75">
      <c r="A67" s="60" t="s">
        <v>135</v>
      </c>
      <c r="B67" s="62">
        <v>369.6488294314381</v>
      </c>
      <c r="C67" s="62">
        <v>3074.4957983193276</v>
      </c>
      <c r="D67" s="62">
        <v>854.2362525458249</v>
      </c>
      <c r="E67" s="62">
        <v>977.5213675213676</v>
      </c>
      <c r="F67" s="62">
        <v>1617.3469387755104</v>
      </c>
      <c r="G67" s="62">
        <v>850.2364066193854</v>
      </c>
      <c r="H67" s="62">
        <v>7260</v>
      </c>
      <c r="I67" s="62">
        <v>37576.666666666664</v>
      </c>
      <c r="J67" s="69">
        <v>15930.882352941177</v>
      </c>
    </row>
    <row r="68" spans="1:10" ht="12.75">
      <c r="A68" s="60" t="s">
        <v>136</v>
      </c>
      <c r="B68" s="62">
        <v>1318.181818181818</v>
      </c>
      <c r="C68" s="144" t="s">
        <v>143</v>
      </c>
      <c r="D68" s="144" t="s">
        <v>143</v>
      </c>
      <c r="E68" s="62">
        <v>690</v>
      </c>
      <c r="F68" s="144" t="s">
        <v>143</v>
      </c>
      <c r="G68" s="62">
        <v>1400.3703703703702</v>
      </c>
      <c r="H68" s="62">
        <v>1243.3333333333335</v>
      </c>
      <c r="I68" s="144" t="s">
        <v>143</v>
      </c>
      <c r="J68" s="144" t="s">
        <v>143</v>
      </c>
    </row>
    <row r="69" spans="1:10" ht="12.75">
      <c r="A69" s="60" t="s">
        <v>137</v>
      </c>
      <c r="B69" s="62">
        <v>101.93979933110369</v>
      </c>
      <c r="C69" s="62">
        <v>587.8991596638655</v>
      </c>
      <c r="D69" s="62">
        <v>262.81059063136456</v>
      </c>
      <c r="E69" s="62">
        <v>658.2051282051283</v>
      </c>
      <c r="F69" s="62">
        <v>470.8843537414966</v>
      </c>
      <c r="G69" s="62">
        <v>216.6193853427896</v>
      </c>
      <c r="H69" s="62">
        <v>1309.8148148148148</v>
      </c>
      <c r="I69" s="62">
        <v>5807.333333333333</v>
      </c>
      <c r="J69" s="69">
        <v>1886.4705882352941</v>
      </c>
    </row>
    <row r="70" spans="1:10" ht="12.75">
      <c r="A70" s="60" t="s">
        <v>138</v>
      </c>
      <c r="B70" s="62">
        <v>506.3636363636363</v>
      </c>
      <c r="C70" s="144" t="s">
        <v>143</v>
      </c>
      <c r="D70" s="144" t="s">
        <v>143</v>
      </c>
      <c r="E70" s="62">
        <v>413.33333333333337</v>
      </c>
      <c r="F70" s="144" t="s">
        <v>143</v>
      </c>
      <c r="G70" s="62">
        <v>665.1851851851851</v>
      </c>
      <c r="H70" s="62">
        <v>446.6666666666667</v>
      </c>
      <c r="I70" s="144" t="s">
        <v>143</v>
      </c>
      <c r="J70" s="144" t="s">
        <v>143</v>
      </c>
    </row>
    <row r="71" spans="1:10" ht="12.75">
      <c r="A71" s="60" t="s">
        <v>139</v>
      </c>
      <c r="B71" s="62">
        <v>27710</v>
      </c>
      <c r="C71" s="62">
        <v>49041</v>
      </c>
      <c r="D71" s="62">
        <v>23431.11111111111</v>
      </c>
      <c r="E71" s="62">
        <v>17272.5</v>
      </c>
      <c r="F71" s="62">
        <v>26197.777777777777</v>
      </c>
      <c r="G71" s="62">
        <v>28859</v>
      </c>
      <c r="H71" s="62">
        <v>25683.63636363636</v>
      </c>
      <c r="I71" s="62">
        <v>18512.38095238095</v>
      </c>
      <c r="J71" s="69">
        <v>28801.53846153846</v>
      </c>
    </row>
    <row r="72" spans="1:10" ht="12.75">
      <c r="A72" s="60" t="s">
        <v>124</v>
      </c>
      <c r="B72" s="65">
        <v>66.58768740553127</v>
      </c>
      <c r="C72" s="65">
        <v>60.85246975944079</v>
      </c>
      <c r="D72" s="65">
        <v>37.90228447557112</v>
      </c>
      <c r="E72" s="65">
        <v>74.8375664500886</v>
      </c>
      <c r="F72" s="65">
        <v>78.33921681306954</v>
      </c>
      <c r="G72" s="65">
        <v>57.50990051192891</v>
      </c>
      <c r="H72" s="65">
        <v>60.022898103439694</v>
      </c>
      <c r="I72" s="65">
        <v>47.482750710264874</v>
      </c>
      <c r="J72" s="73">
        <v>58.18972667121293</v>
      </c>
    </row>
    <row r="73" spans="1:10" ht="13.5" thickBot="1">
      <c r="A73" s="61" t="s">
        <v>125</v>
      </c>
      <c r="B73" s="145" t="s">
        <v>143</v>
      </c>
      <c r="C73" s="145" t="s">
        <v>143</v>
      </c>
      <c r="D73" s="145" t="s">
        <v>143</v>
      </c>
      <c r="E73" s="145" t="s">
        <v>143</v>
      </c>
      <c r="F73" s="145" t="s">
        <v>143</v>
      </c>
      <c r="G73" s="145" t="s">
        <v>143</v>
      </c>
      <c r="H73" s="145" t="s">
        <v>143</v>
      </c>
      <c r="I73" s="145" t="s">
        <v>143</v>
      </c>
      <c r="J73" s="145" t="s">
        <v>143</v>
      </c>
    </row>
    <row r="74" spans="1:7" ht="12.75">
      <c r="A74" s="146" t="s">
        <v>146</v>
      </c>
      <c r="B74" s="39"/>
      <c r="C74" s="40"/>
      <c r="D74" s="40"/>
      <c r="E74" s="40"/>
      <c r="F74" s="40"/>
      <c r="G74" s="40"/>
    </row>
    <row r="75" spans="1:7" ht="12.75">
      <c r="A75" s="41" t="s">
        <v>94</v>
      </c>
      <c r="B75" s="39"/>
      <c r="C75" s="40"/>
      <c r="D75" s="40"/>
      <c r="E75" s="40"/>
      <c r="F75" s="40"/>
      <c r="G75" s="40"/>
    </row>
    <row r="76" spans="1:7" ht="12.75">
      <c r="A76" s="38" t="s">
        <v>92</v>
      </c>
      <c r="B76" s="39"/>
      <c r="C76" s="40"/>
      <c r="D76" s="40"/>
      <c r="E76" s="40"/>
      <c r="F76" s="40"/>
      <c r="G76" s="40"/>
    </row>
    <row r="77" ht="12.75">
      <c r="A77" s="38" t="s">
        <v>93</v>
      </c>
    </row>
    <row r="78" ht="12.75">
      <c r="A78" s="38" t="s">
        <v>95</v>
      </c>
    </row>
    <row r="79" ht="12.75">
      <c r="A79" s="146"/>
    </row>
    <row r="80" ht="12.75">
      <c r="B80" s="53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27" right="0.35" top="0.72" bottom="0.59" header="0" footer="0"/>
  <pageSetup horizontalDpi="300" verticalDpi="300" orientation="portrait" paperSize="9" scale="7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9"/>
  <sheetViews>
    <sheetView showGridLines="0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44.421875" style="15" customWidth="1"/>
    <col min="2" max="4" width="12.7109375" style="15" customWidth="1"/>
    <col min="5" max="5" width="9.421875" style="128" customWidth="1"/>
    <col min="6" max="6" width="10.7109375" style="128" customWidth="1"/>
    <col min="7" max="7" width="10.140625" style="15" customWidth="1"/>
    <col min="8" max="8" width="11.57421875" style="57" customWidth="1"/>
    <col min="9" max="16384" width="19.140625" style="15" customWidth="1"/>
  </cols>
  <sheetData>
    <row r="1" spans="1:8" s="13" customFormat="1" ht="18">
      <c r="A1" s="155" t="s">
        <v>0</v>
      </c>
      <c r="B1" s="157"/>
      <c r="C1" s="157"/>
      <c r="D1" s="157"/>
      <c r="E1" s="157"/>
      <c r="F1" s="157"/>
      <c r="G1" s="157"/>
      <c r="H1" s="157"/>
    </row>
    <row r="2" ht="12.75">
      <c r="A2" s="162" t="s">
        <v>155</v>
      </c>
    </row>
    <row r="3" spans="1:9" ht="17.25">
      <c r="A3" s="159" t="s">
        <v>149</v>
      </c>
      <c r="B3" s="159"/>
      <c r="C3" s="159"/>
      <c r="D3" s="159"/>
      <c r="E3" s="159"/>
      <c r="F3" s="157"/>
      <c r="G3" s="157"/>
      <c r="H3" s="157"/>
      <c r="I3" s="14"/>
    </row>
    <row r="4" spans="1:8" s="98" customFormat="1" ht="12.75" customHeight="1" thickBot="1">
      <c r="A4" s="142"/>
      <c r="B4" s="142"/>
      <c r="C4" s="142"/>
      <c r="D4" s="142"/>
      <c r="E4" s="142"/>
      <c r="F4" s="142"/>
      <c r="G4" s="142"/>
      <c r="H4" s="142"/>
    </row>
    <row r="5" spans="1:8" s="98" customFormat="1" ht="12.75">
      <c r="A5" s="93"/>
      <c r="B5" s="94"/>
      <c r="C5" s="95"/>
      <c r="D5" s="96"/>
      <c r="E5" s="119"/>
      <c r="F5" s="120" t="s">
        <v>52</v>
      </c>
      <c r="G5" s="96"/>
      <c r="H5" s="97" t="s">
        <v>53</v>
      </c>
    </row>
    <row r="6" spans="1:8" s="98" customFormat="1" ht="12.75">
      <c r="A6" s="99"/>
      <c r="B6" s="100"/>
      <c r="C6" s="101" t="s">
        <v>54</v>
      </c>
      <c r="D6" s="100" t="s">
        <v>55</v>
      </c>
      <c r="E6" s="121"/>
      <c r="F6" s="121" t="s">
        <v>56</v>
      </c>
      <c r="G6" s="100" t="s">
        <v>57</v>
      </c>
      <c r="H6" s="102" t="s">
        <v>58</v>
      </c>
    </row>
    <row r="7" spans="1:8" s="98" customFormat="1" ht="12.75">
      <c r="A7" s="99"/>
      <c r="B7" s="100" t="s">
        <v>98</v>
      </c>
      <c r="C7" s="101" t="s">
        <v>59</v>
      </c>
      <c r="D7" s="100" t="s">
        <v>60</v>
      </c>
      <c r="E7" s="121" t="s">
        <v>61</v>
      </c>
      <c r="F7" s="121" t="s">
        <v>62</v>
      </c>
      <c r="G7" s="100" t="s">
        <v>63</v>
      </c>
      <c r="H7" s="102" t="s">
        <v>5</v>
      </c>
    </row>
    <row r="8" spans="1:8" s="98" customFormat="1" ht="13.5" thickBot="1">
      <c r="A8" s="99"/>
      <c r="B8" s="103"/>
      <c r="C8" s="104" t="s">
        <v>64</v>
      </c>
      <c r="D8" s="103" t="s">
        <v>65</v>
      </c>
      <c r="E8" s="122"/>
      <c r="F8" s="123" t="s">
        <v>66</v>
      </c>
      <c r="G8" s="105"/>
      <c r="H8" s="106" t="s">
        <v>118</v>
      </c>
    </row>
    <row r="9" spans="1:8" ht="15.75" customHeight="1">
      <c r="A9" s="11" t="s">
        <v>13</v>
      </c>
      <c r="B9" s="62">
        <v>38</v>
      </c>
      <c r="C9" s="62">
        <v>547</v>
      </c>
      <c r="D9" s="62">
        <v>47</v>
      </c>
      <c r="E9" s="138">
        <v>205</v>
      </c>
      <c r="F9" s="124">
        <v>40</v>
      </c>
      <c r="G9" s="62">
        <v>295</v>
      </c>
      <c r="H9" s="68">
        <v>707</v>
      </c>
    </row>
    <row r="10" spans="1:8" ht="12.75">
      <c r="A10" s="10" t="s">
        <v>12</v>
      </c>
      <c r="B10" s="62">
        <v>2368</v>
      </c>
      <c r="C10" s="62">
        <v>20606</v>
      </c>
      <c r="D10" s="62">
        <v>4290</v>
      </c>
      <c r="E10" s="138">
        <v>69336</v>
      </c>
      <c r="F10" s="124">
        <v>2341</v>
      </c>
      <c r="G10" s="62">
        <v>148374</v>
      </c>
      <c r="H10" s="69">
        <v>27905</v>
      </c>
    </row>
    <row r="11" spans="1:8" ht="12.75">
      <c r="A11" s="10"/>
      <c r="B11" s="63"/>
      <c r="C11" s="63"/>
      <c r="D11" s="63"/>
      <c r="E11" s="138"/>
      <c r="F11" s="125"/>
      <c r="G11" s="63"/>
      <c r="H11" s="70"/>
    </row>
    <row r="12" spans="1:8" ht="12.75">
      <c r="A12" s="12" t="s">
        <v>102</v>
      </c>
      <c r="B12" s="64"/>
      <c r="C12" s="64"/>
      <c r="D12" s="64"/>
      <c r="E12" s="138"/>
      <c r="F12" s="126"/>
      <c r="G12" s="64"/>
      <c r="H12" s="71"/>
    </row>
    <row r="13" spans="1:8" ht="12.75">
      <c r="A13" s="10" t="s">
        <v>127</v>
      </c>
      <c r="B13" s="65">
        <v>1.9</v>
      </c>
      <c r="C13" s="65">
        <v>9.9</v>
      </c>
      <c r="D13" s="65">
        <v>4.9</v>
      </c>
      <c r="E13" s="139">
        <v>3</v>
      </c>
      <c r="F13" s="127">
        <v>4.5</v>
      </c>
      <c r="G13" s="65">
        <v>11.4</v>
      </c>
      <c r="H13" s="73">
        <v>13.8</v>
      </c>
    </row>
    <row r="14" spans="1:8" ht="12.75">
      <c r="A14" s="10" t="s">
        <v>128</v>
      </c>
      <c r="B14" s="65">
        <v>1.8</v>
      </c>
      <c r="C14" s="65">
        <v>8.3</v>
      </c>
      <c r="D14" s="65">
        <v>4.9</v>
      </c>
      <c r="E14" s="139">
        <v>3</v>
      </c>
      <c r="F14" s="127">
        <v>4.2</v>
      </c>
      <c r="G14" s="65">
        <v>10.5</v>
      </c>
      <c r="H14" s="73">
        <v>12.2</v>
      </c>
    </row>
    <row r="15" spans="1:8" ht="12.75">
      <c r="A15" s="10" t="s">
        <v>129</v>
      </c>
      <c r="B15" s="65">
        <v>1.8019999999999998</v>
      </c>
      <c r="C15" s="65">
        <v>4.077</v>
      </c>
      <c r="D15" s="65">
        <v>4.917</v>
      </c>
      <c r="E15" s="139">
        <v>2.752</v>
      </c>
      <c r="F15" s="127">
        <v>3.2430000000000003</v>
      </c>
      <c r="G15" s="65">
        <v>3.9589999999999996</v>
      </c>
      <c r="H15" s="73">
        <v>1.169</v>
      </c>
    </row>
    <row r="16" spans="1:8" ht="12.75">
      <c r="A16" s="10" t="s">
        <v>130</v>
      </c>
      <c r="B16" s="143" t="s">
        <v>143</v>
      </c>
      <c r="C16" s="65">
        <v>0.5</v>
      </c>
      <c r="D16" s="143" t="s">
        <v>143</v>
      </c>
      <c r="E16" s="139">
        <v>0.1</v>
      </c>
      <c r="F16" s="143" t="s">
        <v>143</v>
      </c>
      <c r="G16" s="65">
        <v>0.1</v>
      </c>
      <c r="H16" s="73">
        <v>0.3</v>
      </c>
    </row>
    <row r="17" spans="1:8" ht="12.75">
      <c r="A17" s="10" t="s">
        <v>131</v>
      </c>
      <c r="B17" s="65">
        <v>1.6</v>
      </c>
      <c r="C17" s="65">
        <v>0.9</v>
      </c>
      <c r="D17" s="65">
        <v>1.2</v>
      </c>
      <c r="E17" s="139">
        <v>0.6</v>
      </c>
      <c r="F17" s="127">
        <v>0.9</v>
      </c>
      <c r="G17" s="65">
        <v>1</v>
      </c>
      <c r="H17" s="73">
        <v>0.9</v>
      </c>
    </row>
    <row r="18" spans="1:8" s="16" customFormat="1" ht="12.75">
      <c r="A18" s="10" t="s">
        <v>132</v>
      </c>
      <c r="B18" s="65">
        <v>0.6</v>
      </c>
      <c r="C18" s="65">
        <v>0.2</v>
      </c>
      <c r="D18" s="65">
        <v>0.6</v>
      </c>
      <c r="E18" s="139">
        <v>0.1</v>
      </c>
      <c r="F18" s="127">
        <v>0.3</v>
      </c>
      <c r="G18" s="65">
        <v>0.3</v>
      </c>
      <c r="H18" s="73">
        <v>0.2</v>
      </c>
    </row>
    <row r="19" spans="1:8" ht="12.75">
      <c r="A19" s="10" t="s">
        <v>133</v>
      </c>
      <c r="B19" s="63">
        <v>27</v>
      </c>
      <c r="C19" s="62">
        <v>2466</v>
      </c>
      <c r="D19" s="143" t="s">
        <v>143</v>
      </c>
      <c r="E19" s="138">
        <v>148</v>
      </c>
      <c r="F19" s="124">
        <v>25</v>
      </c>
      <c r="G19" s="62">
        <v>3768</v>
      </c>
      <c r="H19" s="69">
        <v>1940</v>
      </c>
    </row>
    <row r="20" spans="1:8" ht="12.75">
      <c r="A20" s="10" t="s">
        <v>134</v>
      </c>
      <c r="B20" s="143" t="s">
        <v>143</v>
      </c>
      <c r="C20" s="63">
        <v>70</v>
      </c>
      <c r="D20" s="143" t="s">
        <v>143</v>
      </c>
      <c r="E20" s="143" t="s">
        <v>143</v>
      </c>
      <c r="F20" s="124">
        <v>2</v>
      </c>
      <c r="G20" s="62">
        <v>16</v>
      </c>
      <c r="H20" s="69">
        <v>73</v>
      </c>
    </row>
    <row r="21" spans="1:8" ht="12.75">
      <c r="A21" s="10"/>
      <c r="B21" s="63"/>
      <c r="C21" s="63"/>
      <c r="D21" s="63"/>
      <c r="E21" s="138"/>
      <c r="F21" s="124"/>
      <c r="G21" s="62"/>
      <c r="H21" s="69"/>
    </row>
    <row r="22" spans="1:8" ht="12.75">
      <c r="A22" s="12" t="s">
        <v>119</v>
      </c>
      <c r="B22" s="64"/>
      <c r="C22" s="64"/>
      <c r="D22" s="64"/>
      <c r="E22" s="138"/>
      <c r="F22" s="124"/>
      <c r="G22" s="66"/>
      <c r="H22" s="72"/>
    </row>
    <row r="23" spans="1:8" ht="12.75">
      <c r="A23" s="10" t="s">
        <v>14</v>
      </c>
      <c r="B23" s="62">
        <v>60817</v>
      </c>
      <c r="C23" s="62">
        <v>20325</v>
      </c>
      <c r="D23" s="62">
        <v>33016</v>
      </c>
      <c r="E23" s="138">
        <v>19138</v>
      </c>
      <c r="F23" s="124">
        <v>33579</v>
      </c>
      <c r="G23" s="62">
        <v>18550</v>
      </c>
      <c r="H23" s="69">
        <v>22297</v>
      </c>
    </row>
    <row r="24" spans="1:8" ht="12.75">
      <c r="A24" s="10" t="s">
        <v>15</v>
      </c>
      <c r="B24" s="62">
        <v>9</v>
      </c>
      <c r="C24" s="62">
        <v>554</v>
      </c>
      <c r="D24" s="143" t="s">
        <v>143</v>
      </c>
      <c r="E24" s="138">
        <v>126</v>
      </c>
      <c r="F24" s="124">
        <v>8</v>
      </c>
      <c r="G24" s="62">
        <v>41</v>
      </c>
      <c r="H24" s="69">
        <v>460</v>
      </c>
    </row>
    <row r="25" spans="1:8" ht="12.75">
      <c r="A25" s="10" t="s">
        <v>16</v>
      </c>
      <c r="B25" s="143" t="s">
        <v>143</v>
      </c>
      <c r="C25" s="62">
        <v>2245</v>
      </c>
      <c r="D25" s="62">
        <v>7</v>
      </c>
      <c r="E25" s="138">
        <v>22</v>
      </c>
      <c r="F25" s="143" t="s">
        <v>143</v>
      </c>
      <c r="G25" s="62">
        <v>656</v>
      </c>
      <c r="H25" s="69">
        <v>683</v>
      </c>
    </row>
    <row r="26" spans="1:8" ht="12.75">
      <c r="A26" s="10"/>
      <c r="B26" s="62"/>
      <c r="C26" s="62"/>
      <c r="D26" s="62"/>
      <c r="E26" s="138"/>
      <c r="F26" s="124"/>
      <c r="G26" s="62"/>
      <c r="H26" s="69"/>
    </row>
    <row r="27" spans="1:8" ht="12.75">
      <c r="A27" s="12" t="s">
        <v>120</v>
      </c>
      <c r="B27" s="66"/>
      <c r="C27" s="66"/>
      <c r="D27" s="66"/>
      <c r="E27" s="138"/>
      <c r="F27" s="124"/>
      <c r="G27" s="66"/>
      <c r="H27" s="72"/>
    </row>
    <row r="28" spans="1:8" ht="12.75">
      <c r="A28" s="10" t="s">
        <v>17</v>
      </c>
      <c r="B28" s="62">
        <v>4242</v>
      </c>
      <c r="C28" s="62">
        <v>128</v>
      </c>
      <c r="D28" s="62">
        <v>3</v>
      </c>
      <c r="E28" s="138">
        <v>115</v>
      </c>
      <c r="F28" s="124">
        <v>74</v>
      </c>
      <c r="G28" s="62">
        <v>16</v>
      </c>
      <c r="H28" s="69">
        <v>168</v>
      </c>
    </row>
    <row r="29" spans="1:8" ht="12.75">
      <c r="A29" s="10" t="s">
        <v>18</v>
      </c>
      <c r="B29" s="62">
        <v>2824</v>
      </c>
      <c r="C29" s="62">
        <v>1139</v>
      </c>
      <c r="D29" s="62">
        <v>1251</v>
      </c>
      <c r="E29" s="138">
        <v>1164</v>
      </c>
      <c r="F29" s="124">
        <v>1271</v>
      </c>
      <c r="G29" s="62">
        <v>1333</v>
      </c>
      <c r="H29" s="69">
        <v>850</v>
      </c>
    </row>
    <row r="30" spans="1:8" ht="12.75">
      <c r="A30" s="10" t="s">
        <v>19</v>
      </c>
      <c r="B30" s="62">
        <v>2879</v>
      </c>
      <c r="C30" s="62">
        <v>1976</v>
      </c>
      <c r="D30" s="62">
        <v>591</v>
      </c>
      <c r="E30" s="138">
        <v>1077</v>
      </c>
      <c r="F30" s="124">
        <v>1592</v>
      </c>
      <c r="G30" s="62">
        <v>1031</v>
      </c>
      <c r="H30" s="69">
        <v>917</v>
      </c>
    </row>
    <row r="31" spans="1:8" ht="12.75">
      <c r="A31" s="10" t="s">
        <v>20</v>
      </c>
      <c r="B31" s="62">
        <v>1483</v>
      </c>
      <c r="C31" s="62">
        <v>526</v>
      </c>
      <c r="D31" s="62">
        <v>3</v>
      </c>
      <c r="E31" s="138">
        <v>105</v>
      </c>
      <c r="F31" s="124">
        <v>87</v>
      </c>
      <c r="G31" s="62">
        <v>19</v>
      </c>
      <c r="H31" s="69">
        <v>161</v>
      </c>
    </row>
    <row r="32" spans="1:8" ht="12.75">
      <c r="A32" s="10" t="s">
        <v>21</v>
      </c>
      <c r="B32" s="62">
        <v>2</v>
      </c>
      <c r="C32" s="62">
        <v>208</v>
      </c>
      <c r="D32" s="143" t="s">
        <v>143</v>
      </c>
      <c r="E32" s="138">
        <v>60</v>
      </c>
      <c r="F32" s="124">
        <v>1</v>
      </c>
      <c r="G32" s="62">
        <v>13</v>
      </c>
      <c r="H32" s="69">
        <v>91</v>
      </c>
    </row>
    <row r="33" spans="1:8" ht="12.75">
      <c r="A33" s="10" t="s">
        <v>22</v>
      </c>
      <c r="B33" s="62">
        <v>1</v>
      </c>
      <c r="C33" s="62">
        <v>23</v>
      </c>
      <c r="D33" s="143" t="s">
        <v>143</v>
      </c>
      <c r="E33" s="143" t="s">
        <v>143</v>
      </c>
      <c r="F33" s="124">
        <v>5</v>
      </c>
      <c r="G33" s="62">
        <v>2</v>
      </c>
      <c r="H33" s="69">
        <v>8</v>
      </c>
    </row>
    <row r="34" spans="1:8" ht="12.75">
      <c r="A34" s="10" t="s">
        <v>23</v>
      </c>
      <c r="B34" s="143" t="s">
        <v>143</v>
      </c>
      <c r="C34" s="62">
        <v>11</v>
      </c>
      <c r="D34" s="143" t="s">
        <v>143</v>
      </c>
      <c r="E34" s="138">
        <v>2</v>
      </c>
      <c r="F34" s="143" t="s">
        <v>143</v>
      </c>
      <c r="G34" s="62">
        <v>4</v>
      </c>
      <c r="H34" s="69">
        <v>7</v>
      </c>
    </row>
    <row r="35" spans="1:8" ht="12.75">
      <c r="A35" s="10" t="s">
        <v>24</v>
      </c>
      <c r="B35" s="62">
        <v>533</v>
      </c>
      <c r="C35" s="62">
        <v>445</v>
      </c>
      <c r="D35" s="62">
        <v>858</v>
      </c>
      <c r="E35" s="138">
        <v>646</v>
      </c>
      <c r="F35" s="124">
        <v>739</v>
      </c>
      <c r="G35" s="62">
        <v>345</v>
      </c>
      <c r="H35" s="69">
        <v>367</v>
      </c>
    </row>
    <row r="36" spans="1:8" ht="12.75">
      <c r="A36" s="10" t="s">
        <v>25</v>
      </c>
      <c r="B36" s="62">
        <v>678</v>
      </c>
      <c r="C36" s="62">
        <v>1063</v>
      </c>
      <c r="D36" s="62">
        <v>68</v>
      </c>
      <c r="E36" s="138">
        <v>119</v>
      </c>
      <c r="F36" s="124">
        <v>208</v>
      </c>
      <c r="G36" s="62">
        <v>324</v>
      </c>
      <c r="H36" s="69">
        <v>618</v>
      </c>
    </row>
    <row r="37" spans="1:8" ht="12.75">
      <c r="A37" s="10" t="s">
        <v>26</v>
      </c>
      <c r="B37" s="62">
        <v>3124</v>
      </c>
      <c r="C37" s="62">
        <v>1537</v>
      </c>
      <c r="D37" s="62">
        <v>389</v>
      </c>
      <c r="E37" s="138">
        <v>455</v>
      </c>
      <c r="F37" s="124">
        <v>1102</v>
      </c>
      <c r="G37" s="62">
        <v>1138</v>
      </c>
      <c r="H37" s="69">
        <v>1183</v>
      </c>
    </row>
    <row r="38" spans="1:8" ht="12.75">
      <c r="A38" s="10" t="s">
        <v>27</v>
      </c>
      <c r="B38" s="62">
        <v>441</v>
      </c>
      <c r="C38" s="62">
        <v>1122</v>
      </c>
      <c r="D38" s="62">
        <v>1152</v>
      </c>
      <c r="E38" s="138">
        <v>1158</v>
      </c>
      <c r="F38" s="124">
        <v>1676</v>
      </c>
      <c r="G38" s="62">
        <v>352</v>
      </c>
      <c r="H38" s="69">
        <v>321</v>
      </c>
    </row>
    <row r="39" spans="1:8" ht="12.75">
      <c r="A39" s="10" t="s">
        <v>28</v>
      </c>
      <c r="B39" s="62">
        <v>441</v>
      </c>
      <c r="C39" s="62">
        <v>1382</v>
      </c>
      <c r="D39" s="62">
        <v>1097</v>
      </c>
      <c r="E39" s="138">
        <v>369</v>
      </c>
      <c r="F39" s="124">
        <v>682</v>
      </c>
      <c r="G39" s="62">
        <v>203</v>
      </c>
      <c r="H39" s="69">
        <v>541</v>
      </c>
    </row>
    <row r="40" spans="1:8" ht="12.75">
      <c r="A40" s="10" t="s">
        <v>29</v>
      </c>
      <c r="B40" s="62">
        <v>1410</v>
      </c>
      <c r="C40" s="62">
        <v>2050</v>
      </c>
      <c r="D40" s="62">
        <v>719</v>
      </c>
      <c r="E40" s="138">
        <v>616</v>
      </c>
      <c r="F40" s="124">
        <v>650</v>
      </c>
      <c r="G40" s="62">
        <v>1371</v>
      </c>
      <c r="H40" s="69">
        <v>1716</v>
      </c>
    </row>
    <row r="41" spans="1:8" ht="12.75">
      <c r="A41" s="10" t="s">
        <v>30</v>
      </c>
      <c r="B41" s="62">
        <v>7792</v>
      </c>
      <c r="C41" s="62">
        <v>2714</v>
      </c>
      <c r="D41" s="62">
        <v>8802</v>
      </c>
      <c r="E41" s="138">
        <v>2385</v>
      </c>
      <c r="F41" s="124">
        <v>4219</v>
      </c>
      <c r="G41" s="62">
        <v>3650</v>
      </c>
      <c r="H41" s="69">
        <v>2457</v>
      </c>
    </row>
    <row r="42" spans="1:8" ht="12.75">
      <c r="A42" s="10" t="s">
        <v>31</v>
      </c>
      <c r="B42" s="62">
        <v>66</v>
      </c>
      <c r="C42" s="62">
        <v>426</v>
      </c>
      <c r="D42" s="62">
        <v>4</v>
      </c>
      <c r="E42" s="138">
        <v>33</v>
      </c>
      <c r="F42" s="124">
        <v>321</v>
      </c>
      <c r="G42" s="62">
        <v>52</v>
      </c>
      <c r="H42" s="69">
        <v>184</v>
      </c>
    </row>
    <row r="43" spans="1:8" ht="12.75">
      <c r="A43" s="10" t="s">
        <v>32</v>
      </c>
      <c r="B43" s="62">
        <v>9</v>
      </c>
      <c r="C43" s="62">
        <v>124</v>
      </c>
      <c r="D43" s="143" t="s">
        <v>143</v>
      </c>
      <c r="E43" s="138">
        <v>25</v>
      </c>
      <c r="F43" s="124">
        <v>3</v>
      </c>
      <c r="G43" s="62">
        <v>14</v>
      </c>
      <c r="H43" s="69">
        <v>95</v>
      </c>
    </row>
    <row r="44" spans="1:8" ht="12.75">
      <c r="A44" s="10" t="s">
        <v>33</v>
      </c>
      <c r="B44" s="62">
        <v>96</v>
      </c>
      <c r="C44" s="62">
        <v>215</v>
      </c>
      <c r="D44" s="62">
        <v>234</v>
      </c>
      <c r="E44" s="138">
        <v>220</v>
      </c>
      <c r="F44" s="124">
        <v>297</v>
      </c>
      <c r="G44" s="62">
        <v>160</v>
      </c>
      <c r="H44" s="69">
        <v>176</v>
      </c>
    </row>
    <row r="45" spans="1:8" ht="12.75">
      <c r="A45" s="10" t="s">
        <v>34</v>
      </c>
      <c r="B45" s="143" t="s">
        <v>143</v>
      </c>
      <c r="C45" s="143" t="s">
        <v>143</v>
      </c>
      <c r="D45" s="143" t="s">
        <v>143</v>
      </c>
      <c r="E45" s="143" t="s">
        <v>143</v>
      </c>
      <c r="F45" s="143" t="s">
        <v>143</v>
      </c>
      <c r="G45" s="143" t="s">
        <v>143</v>
      </c>
      <c r="H45" s="144" t="s">
        <v>143</v>
      </c>
    </row>
    <row r="46" spans="1:8" ht="12.75">
      <c r="A46" s="10"/>
      <c r="B46" s="66"/>
      <c r="C46" s="66"/>
      <c r="D46" s="66"/>
      <c r="E46" s="138"/>
      <c r="F46" s="124"/>
      <c r="G46" s="66"/>
      <c r="H46" s="72"/>
    </row>
    <row r="47" spans="1:8" ht="12.75">
      <c r="A47" s="12" t="s">
        <v>122</v>
      </c>
      <c r="B47" s="66"/>
      <c r="C47" s="66"/>
      <c r="D47" s="66"/>
      <c r="E47" s="138"/>
      <c r="F47" s="124"/>
      <c r="G47" s="66"/>
      <c r="H47" s="72"/>
    </row>
    <row r="48" spans="1:8" ht="12.75">
      <c r="A48" s="10" t="s">
        <v>35</v>
      </c>
      <c r="B48" s="62">
        <v>52117</v>
      </c>
      <c r="C48" s="62">
        <v>78254</v>
      </c>
      <c r="D48" s="62">
        <v>158005</v>
      </c>
      <c r="E48" s="138">
        <v>76661</v>
      </c>
      <c r="F48" s="124">
        <v>64507</v>
      </c>
      <c r="G48" s="62">
        <v>105987</v>
      </c>
      <c r="H48" s="69">
        <v>79449</v>
      </c>
    </row>
    <row r="49" spans="1:8" ht="12.75">
      <c r="A49" s="10" t="s">
        <v>36</v>
      </c>
      <c r="B49" s="62">
        <v>23222</v>
      </c>
      <c r="C49" s="62">
        <v>47465</v>
      </c>
      <c r="D49" s="62">
        <v>125854</v>
      </c>
      <c r="E49" s="138">
        <v>62872</v>
      </c>
      <c r="F49" s="124">
        <v>54727</v>
      </c>
      <c r="G49" s="62">
        <v>86695</v>
      </c>
      <c r="H49" s="69">
        <v>54419</v>
      </c>
    </row>
    <row r="50" spans="1:8" ht="12.75">
      <c r="A50" s="10" t="s">
        <v>37</v>
      </c>
      <c r="B50" s="62">
        <v>255</v>
      </c>
      <c r="C50" s="62">
        <v>7261</v>
      </c>
      <c r="D50" s="62">
        <v>14374</v>
      </c>
      <c r="E50" s="138">
        <v>7617</v>
      </c>
      <c r="F50" s="124">
        <v>4541</v>
      </c>
      <c r="G50" s="62">
        <v>6317</v>
      </c>
      <c r="H50" s="69">
        <v>10519</v>
      </c>
    </row>
    <row r="51" spans="1:8" ht="12.75">
      <c r="A51" s="10" t="s">
        <v>38</v>
      </c>
      <c r="B51" s="62">
        <v>26239</v>
      </c>
      <c r="C51" s="62">
        <v>16825</v>
      </c>
      <c r="D51" s="62">
        <v>16181</v>
      </c>
      <c r="E51" s="138">
        <v>4921</v>
      </c>
      <c r="F51" s="124">
        <v>2604</v>
      </c>
      <c r="G51" s="62">
        <v>5098</v>
      </c>
      <c r="H51" s="69">
        <v>8329</v>
      </c>
    </row>
    <row r="52" spans="1:8" ht="12.75">
      <c r="A52" s="10" t="s">
        <v>39</v>
      </c>
      <c r="B52" s="62">
        <v>2394</v>
      </c>
      <c r="C52" s="62">
        <v>6483</v>
      </c>
      <c r="D52" s="62">
        <v>1596</v>
      </c>
      <c r="E52" s="138">
        <v>1190</v>
      </c>
      <c r="F52" s="124">
        <v>2630</v>
      </c>
      <c r="G52" s="62">
        <v>7842</v>
      </c>
      <c r="H52" s="69">
        <v>6108</v>
      </c>
    </row>
    <row r="53" spans="1:8" ht="12.75">
      <c r="A53" s="10" t="s">
        <v>40</v>
      </c>
      <c r="B53" s="62">
        <v>7</v>
      </c>
      <c r="C53" s="62">
        <v>220</v>
      </c>
      <c r="D53" s="143" t="s">
        <v>143</v>
      </c>
      <c r="E53" s="138">
        <v>61</v>
      </c>
      <c r="F53" s="124">
        <v>5</v>
      </c>
      <c r="G53" s="62">
        <v>35</v>
      </c>
      <c r="H53" s="69">
        <v>74</v>
      </c>
    </row>
    <row r="54" spans="1:8" ht="12.75">
      <c r="A54" s="10" t="s">
        <v>41</v>
      </c>
      <c r="B54" s="143" t="s">
        <v>143</v>
      </c>
      <c r="C54" s="143" t="s">
        <v>143</v>
      </c>
      <c r="D54" s="143" t="s">
        <v>143</v>
      </c>
      <c r="E54" s="143" t="s">
        <v>143</v>
      </c>
      <c r="F54" s="143" t="s">
        <v>143</v>
      </c>
      <c r="G54" s="143" t="s">
        <v>143</v>
      </c>
      <c r="H54" s="144" t="s">
        <v>143</v>
      </c>
    </row>
    <row r="55" spans="1:8" ht="12.75">
      <c r="A55" s="10" t="s">
        <v>42</v>
      </c>
      <c r="B55" s="143" t="s">
        <v>143</v>
      </c>
      <c r="C55" s="143" t="s">
        <v>143</v>
      </c>
      <c r="D55" s="143" t="s">
        <v>143</v>
      </c>
      <c r="E55" s="143" t="s">
        <v>143</v>
      </c>
      <c r="F55" s="143" t="s">
        <v>143</v>
      </c>
      <c r="G55" s="143" t="s">
        <v>143</v>
      </c>
      <c r="H55" s="144" t="s">
        <v>143</v>
      </c>
    </row>
    <row r="56" spans="1:8" ht="12.75">
      <c r="A56" s="10" t="s">
        <v>43</v>
      </c>
      <c r="B56" s="62">
        <v>238538</v>
      </c>
      <c r="C56" s="62">
        <v>133714</v>
      </c>
      <c r="D56" s="62">
        <v>220412</v>
      </c>
      <c r="E56" s="138">
        <v>170342</v>
      </c>
      <c r="F56" s="124">
        <v>359860</v>
      </c>
      <c r="G56" s="62">
        <v>180807</v>
      </c>
      <c r="H56" s="69">
        <v>148562</v>
      </c>
    </row>
    <row r="57" spans="1:8" ht="12.75">
      <c r="A57" s="10" t="s">
        <v>44</v>
      </c>
      <c r="B57" s="62">
        <v>185</v>
      </c>
      <c r="C57" s="62">
        <v>2969</v>
      </c>
      <c r="D57" s="62">
        <v>7</v>
      </c>
      <c r="E57" s="138">
        <v>343</v>
      </c>
      <c r="F57" s="124">
        <v>87</v>
      </c>
      <c r="G57" s="62">
        <v>636</v>
      </c>
      <c r="H57" s="69">
        <v>1875</v>
      </c>
    </row>
    <row r="58" spans="1:8" ht="12.75">
      <c r="A58" s="10" t="s">
        <v>45</v>
      </c>
      <c r="B58" s="62"/>
      <c r="C58" s="62"/>
      <c r="D58" s="62"/>
      <c r="E58" s="138"/>
      <c r="F58" s="124"/>
      <c r="G58" s="62"/>
      <c r="H58" s="69"/>
    </row>
    <row r="59" spans="1:8" ht="12.75">
      <c r="A59" s="10"/>
      <c r="B59" s="62"/>
      <c r="C59" s="62"/>
      <c r="D59" s="62"/>
      <c r="E59" s="138"/>
      <c r="F59" s="124"/>
      <c r="G59" s="62"/>
      <c r="H59" s="69"/>
    </row>
    <row r="60" spans="1:8" ht="12.75">
      <c r="A60" s="12" t="s">
        <v>121</v>
      </c>
      <c r="B60" s="66"/>
      <c r="C60" s="66"/>
      <c r="D60" s="66"/>
      <c r="E60" s="138"/>
      <c r="F60" s="124"/>
      <c r="G60" s="66"/>
      <c r="H60" s="72"/>
    </row>
    <row r="61" spans="1:8" ht="12.75">
      <c r="A61" s="10" t="s">
        <v>46</v>
      </c>
      <c r="B61" s="62">
        <v>60825</v>
      </c>
      <c r="C61" s="62">
        <v>23100</v>
      </c>
      <c r="D61" s="62">
        <v>33023</v>
      </c>
      <c r="E61" s="138">
        <v>19286</v>
      </c>
      <c r="F61" s="124">
        <v>33581</v>
      </c>
      <c r="G61" s="62">
        <v>19245</v>
      </c>
      <c r="H61" s="69">
        <v>23426</v>
      </c>
    </row>
    <row r="62" spans="1:8" ht="12.75">
      <c r="A62" s="10" t="s">
        <v>47</v>
      </c>
      <c r="B62" s="62">
        <v>44082</v>
      </c>
      <c r="C62" s="62">
        <v>13349</v>
      </c>
      <c r="D62" s="62">
        <v>27377</v>
      </c>
      <c r="E62" s="138">
        <v>13796</v>
      </c>
      <c r="F62" s="124">
        <v>25853</v>
      </c>
      <c r="G62" s="62">
        <v>14307</v>
      </c>
      <c r="H62" s="69">
        <v>18032</v>
      </c>
    </row>
    <row r="63" spans="1:8" ht="12.75">
      <c r="A63" s="10" t="s">
        <v>48</v>
      </c>
      <c r="B63" s="62">
        <v>44945</v>
      </c>
      <c r="C63" s="62">
        <v>15996</v>
      </c>
      <c r="D63" s="62">
        <v>28083</v>
      </c>
      <c r="E63" s="138">
        <v>14194</v>
      </c>
      <c r="F63" s="124">
        <v>26444</v>
      </c>
      <c r="G63" s="62">
        <v>18269</v>
      </c>
      <c r="H63" s="69">
        <v>20399</v>
      </c>
    </row>
    <row r="64" spans="1:8" ht="12.75">
      <c r="A64" s="10" t="s">
        <v>49</v>
      </c>
      <c r="B64" s="62">
        <v>43535</v>
      </c>
      <c r="C64" s="62">
        <v>13946</v>
      </c>
      <c r="D64" s="62">
        <v>27364</v>
      </c>
      <c r="E64" s="138">
        <v>13578</v>
      </c>
      <c r="F64" s="124">
        <v>25794</v>
      </c>
      <c r="G64" s="62">
        <v>16898</v>
      </c>
      <c r="H64" s="69">
        <v>18683</v>
      </c>
    </row>
    <row r="65" spans="1:8" ht="12.75">
      <c r="A65" s="10" t="s">
        <v>50</v>
      </c>
      <c r="B65" s="62">
        <v>35668</v>
      </c>
      <c r="C65" s="62">
        <v>10682</v>
      </c>
      <c r="D65" s="62">
        <v>18558</v>
      </c>
      <c r="E65" s="138">
        <v>11135</v>
      </c>
      <c r="F65" s="124">
        <v>21251</v>
      </c>
      <c r="G65" s="62">
        <v>13182</v>
      </c>
      <c r="H65" s="69">
        <v>15947</v>
      </c>
    </row>
    <row r="66" spans="1:8" ht="12.75">
      <c r="A66" s="10"/>
      <c r="B66" s="62"/>
      <c r="C66" s="62"/>
      <c r="D66" s="62"/>
      <c r="E66" s="138"/>
      <c r="F66" s="124"/>
      <c r="G66" s="62"/>
      <c r="H66" s="69"/>
    </row>
    <row r="67" spans="1:8" ht="12.75">
      <c r="A67" s="12" t="s">
        <v>51</v>
      </c>
      <c r="B67" s="66"/>
      <c r="C67" s="66"/>
      <c r="D67" s="66"/>
      <c r="E67" s="138"/>
      <c r="F67" s="124"/>
      <c r="G67" s="66"/>
      <c r="H67" s="72"/>
    </row>
    <row r="68" spans="1:8" ht="12.75">
      <c r="A68" s="60" t="s">
        <v>135</v>
      </c>
      <c r="B68" s="62">
        <v>32008.947368421053</v>
      </c>
      <c r="C68" s="62">
        <v>2053.030303030303</v>
      </c>
      <c r="D68" s="62">
        <v>6737.959183673469</v>
      </c>
      <c r="E68" s="138">
        <v>6379.333333333333</v>
      </c>
      <c r="F68" s="124">
        <v>7462</v>
      </c>
      <c r="G68" s="62">
        <v>1627.1929824561403</v>
      </c>
      <c r="H68" s="69">
        <v>1615.7246376811593</v>
      </c>
    </row>
    <row r="69" spans="1:8" ht="12.75">
      <c r="A69" s="60" t="s">
        <v>136</v>
      </c>
      <c r="B69" s="143" t="s">
        <v>143</v>
      </c>
      <c r="C69" s="62">
        <v>1108</v>
      </c>
      <c r="D69" s="143" t="s">
        <v>143</v>
      </c>
      <c r="E69" s="138">
        <v>1260</v>
      </c>
      <c r="F69" s="143" t="s">
        <v>143</v>
      </c>
      <c r="G69" s="62">
        <v>410</v>
      </c>
      <c r="H69" s="69">
        <v>1533.3333333333335</v>
      </c>
    </row>
    <row r="70" spans="1:8" ht="12.75">
      <c r="A70" s="60" t="s">
        <v>137</v>
      </c>
      <c r="B70" s="62">
        <v>6014.736842105263</v>
      </c>
      <c r="C70" s="62">
        <v>380.70707070707067</v>
      </c>
      <c r="D70" s="62">
        <v>377.1428571428571</v>
      </c>
      <c r="E70" s="138">
        <v>820.3333333333334</v>
      </c>
      <c r="F70" s="124">
        <v>672</v>
      </c>
      <c r="G70" s="62">
        <v>210.43859649122805</v>
      </c>
      <c r="H70" s="69">
        <v>151.88405797101447</v>
      </c>
    </row>
    <row r="71" spans="1:8" ht="12.75">
      <c r="A71" s="60" t="s">
        <v>138</v>
      </c>
      <c r="B71" s="143" t="s">
        <v>143</v>
      </c>
      <c r="C71" s="62">
        <v>484</v>
      </c>
      <c r="D71" s="143" t="s">
        <v>143</v>
      </c>
      <c r="E71" s="138">
        <v>620</v>
      </c>
      <c r="F71" s="143" t="s">
        <v>143</v>
      </c>
      <c r="G71" s="62">
        <v>190</v>
      </c>
      <c r="H71" s="69">
        <v>353.33333333333337</v>
      </c>
    </row>
    <row r="72" spans="1:8" ht="12.75">
      <c r="A72" s="60" t="s">
        <v>139</v>
      </c>
      <c r="B72" s="62">
        <v>27209.375</v>
      </c>
      <c r="C72" s="62">
        <v>15495.555555555555</v>
      </c>
      <c r="D72" s="62">
        <v>22803.333333333336</v>
      </c>
      <c r="E72" s="138">
        <v>22630</v>
      </c>
      <c r="F72" s="124">
        <v>28660</v>
      </c>
      <c r="G72" s="62">
        <v>16898</v>
      </c>
      <c r="H72" s="69">
        <v>20758.888888888887</v>
      </c>
    </row>
    <row r="73" spans="1:8" ht="12.75">
      <c r="A73" s="60" t="s">
        <v>124</v>
      </c>
      <c r="B73" s="65">
        <v>58.63939762601519</v>
      </c>
      <c r="C73" s="65">
        <v>46.194430029406675</v>
      </c>
      <c r="D73" s="65">
        <v>56.19719589377101</v>
      </c>
      <c r="E73" s="139">
        <v>57.73618168619724</v>
      </c>
      <c r="F73" s="127">
        <v>63.27150385565844</v>
      </c>
      <c r="G73" s="65">
        <v>68.48859562529225</v>
      </c>
      <c r="H73" s="73">
        <v>68.03327645051195</v>
      </c>
    </row>
    <row r="74" spans="1:8" ht="13.5" thickBot="1">
      <c r="A74" s="61" t="s">
        <v>125</v>
      </c>
      <c r="B74" s="147" t="s">
        <v>143</v>
      </c>
      <c r="C74" s="147" t="s">
        <v>143</v>
      </c>
      <c r="D74" s="147" t="s">
        <v>143</v>
      </c>
      <c r="E74" s="147" t="s">
        <v>143</v>
      </c>
      <c r="F74" s="147" t="s">
        <v>143</v>
      </c>
      <c r="G74" s="147" t="s">
        <v>143</v>
      </c>
      <c r="H74" s="145" t="s">
        <v>143</v>
      </c>
    </row>
    <row r="75" spans="1:14" s="9" customFormat="1" ht="12.75">
      <c r="A75" s="146" t="s">
        <v>146</v>
      </c>
      <c r="B75" s="39"/>
      <c r="C75" s="40"/>
      <c r="D75" s="40"/>
      <c r="E75" s="40"/>
      <c r="F75" s="40"/>
      <c r="G75" s="40"/>
      <c r="H75" s="52"/>
      <c r="I75" s="52"/>
      <c r="J75" s="56"/>
      <c r="K75" s="52"/>
      <c r="L75" s="52"/>
      <c r="M75" s="52"/>
      <c r="N75" s="52"/>
    </row>
    <row r="76" ht="12.75">
      <c r="A76" s="41" t="s">
        <v>94</v>
      </c>
    </row>
    <row r="77" ht="12.75">
      <c r="A77" s="38" t="s">
        <v>92</v>
      </c>
    </row>
    <row r="78" spans="1:5" ht="12.75">
      <c r="A78" s="38" t="s">
        <v>93</v>
      </c>
      <c r="B78" s="17"/>
      <c r="C78" s="17"/>
      <c r="D78" s="17"/>
      <c r="E78" s="129"/>
    </row>
    <row r="79" ht="12.75">
      <c r="A79" s="38" t="s">
        <v>95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45" right="0.33" top="0.81" bottom="1" header="0.33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78"/>
  <sheetViews>
    <sheetView showGridLines="0" zoomScale="75" zoomScaleNormal="75" zoomScaleSheetLayoutView="50" workbookViewId="0" topLeftCell="A1">
      <selection activeCell="L22" sqref="L22"/>
    </sheetView>
  </sheetViews>
  <sheetFormatPr defaultColWidth="12.57421875" defaultRowHeight="12.75"/>
  <cols>
    <col min="1" max="1" width="44.421875" style="20" customWidth="1"/>
    <col min="2" max="7" width="12.7109375" style="20" customWidth="1"/>
    <col min="8" max="9" width="7.7109375" style="20" customWidth="1"/>
    <col min="10" max="10" width="19.140625" style="20" customWidth="1"/>
    <col min="11" max="11" width="12.7109375" style="20" customWidth="1"/>
    <col min="12" max="12" width="19.140625" style="20" customWidth="1"/>
    <col min="13" max="13" width="10.140625" style="20" customWidth="1"/>
    <col min="14" max="14" width="11.28125" style="20" customWidth="1"/>
    <col min="15" max="15" width="14.8515625" style="20" customWidth="1"/>
    <col min="16" max="16" width="11.28125" style="20" customWidth="1"/>
    <col min="17" max="17" width="2.28125" style="20" customWidth="1"/>
    <col min="18" max="16384" width="19.140625" style="20" customWidth="1"/>
  </cols>
  <sheetData>
    <row r="1" spans="1:8" s="18" customFormat="1" ht="18">
      <c r="A1" s="155" t="s">
        <v>0</v>
      </c>
      <c r="B1" s="155"/>
      <c r="C1" s="155"/>
      <c r="D1" s="155"/>
      <c r="E1" s="155"/>
      <c r="F1" s="155"/>
      <c r="G1" s="155"/>
      <c r="H1" s="8"/>
    </row>
    <row r="2" ht="12.75">
      <c r="A2" s="162" t="s">
        <v>155</v>
      </c>
    </row>
    <row r="3" spans="1:13" ht="17.25">
      <c r="A3" s="160" t="s">
        <v>151</v>
      </c>
      <c r="B3" s="160"/>
      <c r="C3" s="160"/>
      <c r="D3" s="160"/>
      <c r="E3" s="160"/>
      <c r="F3" s="160"/>
      <c r="G3" s="160"/>
      <c r="H3" s="19"/>
      <c r="I3" s="19"/>
      <c r="J3" s="19"/>
      <c r="K3" s="19"/>
      <c r="L3" s="19"/>
      <c r="M3" s="19"/>
    </row>
    <row r="4" spans="1:7" ht="12.75" customHeight="1" thickBot="1">
      <c r="A4" s="77"/>
      <c r="B4" s="77"/>
      <c r="C4" s="77"/>
      <c r="D4" s="77"/>
      <c r="E4" s="77"/>
      <c r="F4" s="77"/>
      <c r="G4" s="77"/>
    </row>
    <row r="5" spans="1:7" s="111" customFormat="1" ht="12.75">
      <c r="A5" s="107"/>
      <c r="B5" s="108"/>
      <c r="C5" s="108"/>
      <c r="D5" s="109" t="s">
        <v>67</v>
      </c>
      <c r="E5" s="109" t="s">
        <v>68</v>
      </c>
      <c r="F5" s="108"/>
      <c r="G5" s="148" t="s">
        <v>52</v>
      </c>
    </row>
    <row r="6" spans="1:7" s="111" customFormat="1" ht="12.75">
      <c r="A6" s="112"/>
      <c r="B6" s="113" t="s">
        <v>67</v>
      </c>
      <c r="C6" s="113" t="s">
        <v>69</v>
      </c>
      <c r="D6" s="113" t="s">
        <v>70</v>
      </c>
      <c r="E6" s="113" t="s">
        <v>71</v>
      </c>
      <c r="F6" s="113" t="s">
        <v>72</v>
      </c>
      <c r="G6" s="114" t="s">
        <v>70</v>
      </c>
    </row>
    <row r="7" spans="1:16" s="111" customFormat="1" ht="13.5" thickBot="1">
      <c r="A7" s="112"/>
      <c r="B7" s="115" t="s">
        <v>74</v>
      </c>
      <c r="C7" s="115" t="s">
        <v>75</v>
      </c>
      <c r="D7" s="115" t="s">
        <v>76</v>
      </c>
      <c r="E7" s="115" t="s">
        <v>77</v>
      </c>
      <c r="F7" s="116"/>
      <c r="G7" s="117" t="s">
        <v>78</v>
      </c>
      <c r="J7" s="118"/>
      <c r="K7" s="118"/>
      <c r="L7" s="118"/>
      <c r="M7" s="118"/>
      <c r="N7" s="118"/>
      <c r="O7" s="118"/>
      <c r="P7" s="118"/>
    </row>
    <row r="8" spans="1:16" ht="12.75">
      <c r="A8" s="11" t="s">
        <v>13</v>
      </c>
      <c r="B8" s="67">
        <v>1204</v>
      </c>
      <c r="C8" s="67">
        <v>374</v>
      </c>
      <c r="D8" s="67">
        <v>39</v>
      </c>
      <c r="E8" s="67">
        <v>30</v>
      </c>
      <c r="F8" s="67">
        <v>500</v>
      </c>
      <c r="G8" s="68">
        <v>207</v>
      </c>
      <c r="J8" s="21"/>
      <c r="K8" s="22"/>
      <c r="L8" s="22"/>
      <c r="M8" s="22"/>
      <c r="N8" s="22"/>
      <c r="O8" s="22"/>
      <c r="P8" s="22"/>
    </row>
    <row r="9" spans="1:16" ht="12.75">
      <c r="A9" s="10" t="s">
        <v>12</v>
      </c>
      <c r="B9" s="62">
        <v>36490</v>
      </c>
      <c r="C9" s="62">
        <v>28028</v>
      </c>
      <c r="D9" s="62">
        <v>1782</v>
      </c>
      <c r="E9" s="62">
        <v>3935</v>
      </c>
      <c r="F9" s="62">
        <v>22312</v>
      </c>
      <c r="G9" s="69">
        <v>12011</v>
      </c>
      <c r="J9" s="22"/>
      <c r="K9" s="22"/>
      <c r="L9" s="22"/>
      <c r="M9" s="22"/>
      <c r="N9" s="22"/>
      <c r="O9" s="22"/>
      <c r="P9" s="22"/>
    </row>
    <row r="10" spans="1:16" ht="12.75">
      <c r="A10" s="10"/>
      <c r="B10" s="63"/>
      <c r="C10" s="63"/>
      <c r="D10" s="63"/>
      <c r="E10" s="63"/>
      <c r="F10" s="63"/>
      <c r="G10" s="70"/>
      <c r="J10" s="22"/>
      <c r="K10" s="22"/>
      <c r="L10" s="22"/>
      <c r="M10" s="22"/>
      <c r="N10" s="22"/>
      <c r="O10" s="22"/>
      <c r="P10" s="22"/>
    </row>
    <row r="11" spans="1:16" ht="12.75">
      <c r="A11" s="12" t="s">
        <v>102</v>
      </c>
      <c r="B11" s="64"/>
      <c r="C11" s="64"/>
      <c r="D11" s="64"/>
      <c r="E11" s="64"/>
      <c r="F11" s="64"/>
      <c r="G11" s="71"/>
      <c r="H11" s="24"/>
      <c r="J11" s="22"/>
      <c r="K11" s="22"/>
      <c r="L11" s="22"/>
      <c r="M11" s="22"/>
      <c r="N11" s="22"/>
      <c r="O11" s="22"/>
      <c r="P11" s="22"/>
    </row>
    <row r="12" spans="1:16" ht="12.75">
      <c r="A12" s="10" t="s">
        <v>127</v>
      </c>
      <c r="B12" s="65">
        <v>11.9</v>
      </c>
      <c r="C12" s="65">
        <v>42.2</v>
      </c>
      <c r="D12" s="65">
        <v>28.4</v>
      </c>
      <c r="E12" s="65">
        <v>12.5</v>
      </c>
      <c r="F12" s="65">
        <v>30.5</v>
      </c>
      <c r="G12" s="73">
        <v>49.5</v>
      </c>
      <c r="H12" s="24"/>
      <c r="J12" s="22"/>
      <c r="K12" s="22"/>
      <c r="L12" s="22"/>
      <c r="M12" s="22"/>
      <c r="N12" s="22"/>
      <c r="O12" s="22"/>
      <c r="P12" s="22"/>
    </row>
    <row r="13" spans="1:16" ht="12.75">
      <c r="A13" s="10" t="s">
        <v>128</v>
      </c>
      <c r="B13" s="65">
        <v>8.2</v>
      </c>
      <c r="C13" s="65">
        <v>25.7</v>
      </c>
      <c r="D13" s="65">
        <v>5.1</v>
      </c>
      <c r="E13" s="65">
        <v>7.1</v>
      </c>
      <c r="F13" s="65">
        <v>16.5</v>
      </c>
      <c r="G13" s="73">
        <v>25.8</v>
      </c>
      <c r="H13" s="24"/>
      <c r="J13" s="25"/>
      <c r="K13" s="25"/>
      <c r="L13" s="25"/>
      <c r="M13" s="25"/>
      <c r="N13" s="22"/>
      <c r="O13" s="22"/>
      <c r="P13" s="22"/>
    </row>
    <row r="14" spans="1:16" ht="12.75">
      <c r="A14" s="10" t="s">
        <v>129</v>
      </c>
      <c r="B14" s="65">
        <v>0.733</v>
      </c>
      <c r="C14" s="65">
        <v>0.616</v>
      </c>
      <c r="D14" s="65">
        <v>1.974</v>
      </c>
      <c r="E14" s="65">
        <v>0.235</v>
      </c>
      <c r="F14" s="65">
        <v>1.043</v>
      </c>
      <c r="G14" s="73">
        <v>1.1440000000000001</v>
      </c>
      <c r="H14" s="24"/>
      <c r="I14" s="24"/>
      <c r="J14" s="22"/>
      <c r="K14" s="22"/>
      <c r="L14" s="21"/>
      <c r="M14" s="22"/>
      <c r="N14" s="21"/>
      <c r="O14" s="21"/>
      <c r="P14" s="22"/>
    </row>
    <row r="15" spans="1:16" ht="12.75">
      <c r="A15" s="10" t="s">
        <v>130</v>
      </c>
      <c r="B15" s="65">
        <v>24.2</v>
      </c>
      <c r="C15" s="65">
        <v>32.2</v>
      </c>
      <c r="D15" s="65">
        <v>48.6</v>
      </c>
      <c r="E15" s="65">
        <v>20.5</v>
      </c>
      <c r="F15" s="65">
        <v>42.2</v>
      </c>
      <c r="G15" s="73">
        <v>40.1</v>
      </c>
      <c r="H15" s="24"/>
      <c r="I15" s="24"/>
      <c r="J15" s="22"/>
      <c r="K15" s="22"/>
      <c r="L15" s="22"/>
      <c r="M15" s="22"/>
      <c r="N15" s="22"/>
      <c r="O15" s="22"/>
      <c r="P15" s="22"/>
    </row>
    <row r="16" spans="1:16" ht="12.75">
      <c r="A16" s="10" t="s">
        <v>131</v>
      </c>
      <c r="B16" s="65">
        <v>1.1</v>
      </c>
      <c r="C16" s="65">
        <v>1.1</v>
      </c>
      <c r="D16" s="65">
        <v>1.1</v>
      </c>
      <c r="E16" s="65">
        <v>1</v>
      </c>
      <c r="F16" s="65">
        <v>1.1</v>
      </c>
      <c r="G16" s="73">
        <v>1.2</v>
      </c>
      <c r="H16" s="24"/>
      <c r="I16" s="24"/>
      <c r="J16" s="22" t="s">
        <v>79</v>
      </c>
      <c r="K16" s="22" t="s">
        <v>79</v>
      </c>
      <c r="L16" s="22" t="s">
        <v>79</v>
      </c>
      <c r="M16" s="22" t="s">
        <v>79</v>
      </c>
      <c r="N16" s="22" t="s">
        <v>79</v>
      </c>
      <c r="O16" s="22" t="s">
        <v>79</v>
      </c>
      <c r="P16" s="22" t="s">
        <v>79</v>
      </c>
    </row>
    <row r="17" spans="1:16" ht="12.75">
      <c r="A17" s="10" t="s">
        <v>132</v>
      </c>
      <c r="B17" s="143" t="s">
        <v>143</v>
      </c>
      <c r="C17" s="143" t="s">
        <v>143</v>
      </c>
      <c r="D17" s="65">
        <v>0.1</v>
      </c>
      <c r="E17" s="143" t="s">
        <v>143</v>
      </c>
      <c r="F17" s="65">
        <v>0.1</v>
      </c>
      <c r="G17" s="73">
        <v>0.1</v>
      </c>
      <c r="H17" s="24"/>
      <c r="I17" s="24"/>
      <c r="J17" s="22"/>
      <c r="K17" s="22"/>
      <c r="L17" s="21"/>
      <c r="M17" s="22"/>
      <c r="N17" s="22"/>
      <c r="O17" s="22"/>
      <c r="P17" s="22"/>
    </row>
    <row r="18" spans="1:16" ht="12.75">
      <c r="A18" s="10" t="s">
        <v>133</v>
      </c>
      <c r="B18" s="62">
        <v>4785</v>
      </c>
      <c r="C18" s="62">
        <v>9117</v>
      </c>
      <c r="D18" s="62">
        <v>23644</v>
      </c>
      <c r="E18" s="62">
        <v>4437</v>
      </c>
      <c r="F18" s="62">
        <v>9565</v>
      </c>
      <c r="G18" s="69">
        <v>10564</v>
      </c>
      <c r="H18" s="24"/>
      <c r="I18" s="24"/>
      <c r="J18" s="21"/>
      <c r="K18" s="21"/>
      <c r="L18" s="21"/>
      <c r="M18" s="21"/>
      <c r="N18" s="21"/>
      <c r="O18" s="21"/>
      <c r="P18" s="21"/>
    </row>
    <row r="19" spans="1:16" ht="12.75">
      <c r="A19" s="10" t="s">
        <v>134</v>
      </c>
      <c r="B19" s="62">
        <v>85</v>
      </c>
      <c r="C19" s="62">
        <v>20</v>
      </c>
      <c r="D19" s="62">
        <v>171</v>
      </c>
      <c r="E19" s="62">
        <v>66</v>
      </c>
      <c r="F19" s="62">
        <v>224</v>
      </c>
      <c r="G19" s="69">
        <v>160</v>
      </c>
      <c r="H19" s="24"/>
      <c r="I19" s="24"/>
      <c r="J19" s="22"/>
      <c r="K19" s="22"/>
      <c r="L19" s="22"/>
      <c r="M19" s="22"/>
      <c r="N19" s="22"/>
      <c r="O19" s="22"/>
      <c r="P19" s="22"/>
    </row>
    <row r="20" spans="1:16" ht="12.75">
      <c r="A20" s="10"/>
      <c r="B20" s="62"/>
      <c r="C20" s="62"/>
      <c r="D20" s="62"/>
      <c r="E20" s="62"/>
      <c r="F20" s="62"/>
      <c r="G20" s="69"/>
      <c r="H20" s="24"/>
      <c r="I20" s="24"/>
      <c r="J20" s="22"/>
      <c r="K20" s="22"/>
      <c r="L20" s="22"/>
      <c r="M20" s="22"/>
      <c r="N20" s="22"/>
      <c r="O20" s="22"/>
      <c r="P20" s="22"/>
    </row>
    <row r="21" spans="1:16" ht="12.75">
      <c r="A21" s="12" t="s">
        <v>119</v>
      </c>
      <c r="B21" s="66"/>
      <c r="C21" s="66"/>
      <c r="D21" s="66"/>
      <c r="E21" s="66"/>
      <c r="F21" s="66"/>
      <c r="G21" s="72"/>
      <c r="H21" s="23"/>
      <c r="I21" s="23"/>
      <c r="J21" s="22"/>
      <c r="K21" s="22"/>
      <c r="L21" s="22"/>
      <c r="M21" s="22"/>
      <c r="N21" s="22"/>
      <c r="O21" s="22"/>
      <c r="P21" s="22"/>
    </row>
    <row r="22" spans="1:16" ht="12.75">
      <c r="A22" s="10" t="s">
        <v>14</v>
      </c>
      <c r="B22" s="62">
        <v>5381</v>
      </c>
      <c r="C22" s="62">
        <v>4139</v>
      </c>
      <c r="D22" s="62">
        <v>3952</v>
      </c>
      <c r="E22" s="62">
        <v>5629</v>
      </c>
      <c r="F22" s="62">
        <v>3466</v>
      </c>
      <c r="G22" s="69">
        <v>5395</v>
      </c>
      <c r="H22" s="23"/>
      <c r="I22" s="23"/>
      <c r="J22" s="22"/>
      <c r="K22" s="22"/>
      <c r="L22" s="22"/>
      <c r="M22" s="22"/>
      <c r="N22" s="22"/>
      <c r="O22" s="22"/>
      <c r="P22" s="22"/>
    </row>
    <row r="23" spans="1:16" ht="12.75">
      <c r="A23" s="10" t="s">
        <v>15</v>
      </c>
      <c r="B23" s="62">
        <v>38141</v>
      </c>
      <c r="C23" s="62">
        <v>22118</v>
      </c>
      <c r="D23" s="62">
        <v>82898</v>
      </c>
      <c r="E23" s="62">
        <v>20297</v>
      </c>
      <c r="F23" s="62">
        <v>52825</v>
      </c>
      <c r="G23" s="69">
        <v>39207</v>
      </c>
      <c r="H23" s="23"/>
      <c r="I23" s="23"/>
      <c r="J23" s="22"/>
      <c r="K23" s="22"/>
      <c r="L23" s="22"/>
      <c r="M23" s="22"/>
      <c r="N23" s="22"/>
      <c r="O23" s="22"/>
      <c r="P23" s="22"/>
    </row>
    <row r="24" spans="1:16" ht="12.75">
      <c r="A24" s="10" t="s">
        <v>16</v>
      </c>
      <c r="B24" s="62">
        <v>84</v>
      </c>
      <c r="C24" s="62">
        <v>377</v>
      </c>
      <c r="D24" s="62">
        <v>1061</v>
      </c>
      <c r="E24" s="143" t="s">
        <v>143</v>
      </c>
      <c r="F24" s="62">
        <v>108</v>
      </c>
      <c r="G24" s="69">
        <v>419</v>
      </c>
      <c r="H24" s="23"/>
      <c r="I24" s="23"/>
      <c r="J24" s="22"/>
      <c r="K24" s="22"/>
      <c r="L24" s="22"/>
      <c r="M24" s="22"/>
      <c r="N24" s="22"/>
      <c r="O24" s="22"/>
      <c r="P24" s="22"/>
    </row>
    <row r="25" spans="1:16" ht="12.75">
      <c r="A25" s="10"/>
      <c r="B25" s="62"/>
      <c r="C25" s="62"/>
      <c r="D25" s="62"/>
      <c r="E25" s="62"/>
      <c r="F25" s="62"/>
      <c r="G25" s="69"/>
      <c r="H25" s="23"/>
      <c r="I25" s="23"/>
      <c r="J25" s="22"/>
      <c r="K25" s="22"/>
      <c r="L25" s="22"/>
      <c r="M25" s="22"/>
      <c r="N25" s="22"/>
      <c r="O25" s="22"/>
      <c r="P25" s="22"/>
    </row>
    <row r="26" spans="1:16" ht="12.75">
      <c r="A26" s="12" t="s">
        <v>120</v>
      </c>
      <c r="B26" s="66"/>
      <c r="C26" s="66"/>
      <c r="D26" s="66"/>
      <c r="E26" s="66"/>
      <c r="F26" s="66"/>
      <c r="G26" s="72"/>
      <c r="H26" s="23"/>
      <c r="I26" s="23"/>
      <c r="J26" s="22"/>
      <c r="K26" s="22"/>
      <c r="L26" s="22"/>
      <c r="M26" s="22"/>
      <c r="N26" s="22"/>
      <c r="O26" s="22"/>
      <c r="P26" s="22"/>
    </row>
    <row r="27" spans="1:16" ht="12.75">
      <c r="A27" s="10" t="s">
        <v>17</v>
      </c>
      <c r="B27" s="62">
        <v>271</v>
      </c>
      <c r="C27" s="62">
        <v>125</v>
      </c>
      <c r="D27" s="62">
        <v>301</v>
      </c>
      <c r="E27" s="62">
        <v>306</v>
      </c>
      <c r="F27" s="62">
        <v>306</v>
      </c>
      <c r="G27" s="69">
        <v>247</v>
      </c>
      <c r="H27" s="23"/>
      <c r="I27" s="23"/>
      <c r="J27" s="22"/>
      <c r="K27" s="22"/>
      <c r="L27" s="22"/>
      <c r="M27" s="22"/>
      <c r="N27" s="22"/>
      <c r="O27" s="22"/>
      <c r="P27" s="22"/>
    </row>
    <row r="28" spans="1:16" ht="12.75">
      <c r="A28" s="10" t="s">
        <v>18</v>
      </c>
      <c r="B28" s="62">
        <v>582</v>
      </c>
      <c r="C28" s="62">
        <v>272</v>
      </c>
      <c r="D28" s="62">
        <v>243</v>
      </c>
      <c r="E28" s="62">
        <v>467</v>
      </c>
      <c r="F28" s="62">
        <v>399</v>
      </c>
      <c r="G28" s="69">
        <v>380</v>
      </c>
      <c r="H28" s="23"/>
      <c r="I28" s="23"/>
      <c r="J28" s="22"/>
      <c r="K28" s="22"/>
      <c r="L28" s="22"/>
      <c r="M28" s="22"/>
      <c r="N28" s="22"/>
      <c r="O28" s="22"/>
      <c r="P28" s="22"/>
    </row>
    <row r="29" spans="1:16" ht="12.75">
      <c r="A29" s="10" t="s">
        <v>19</v>
      </c>
      <c r="B29" s="62">
        <v>80</v>
      </c>
      <c r="C29" s="62">
        <v>29</v>
      </c>
      <c r="D29" s="62">
        <v>107</v>
      </c>
      <c r="E29" s="62">
        <v>57</v>
      </c>
      <c r="F29" s="62">
        <v>42</v>
      </c>
      <c r="G29" s="69">
        <v>67</v>
      </c>
      <c r="H29" s="23"/>
      <c r="I29" s="23"/>
      <c r="J29" s="22"/>
      <c r="K29" s="22"/>
      <c r="L29" s="22"/>
      <c r="M29" s="22"/>
      <c r="N29" s="22"/>
      <c r="O29" s="22"/>
      <c r="P29" s="22"/>
    </row>
    <row r="30" spans="1:16" ht="12.75">
      <c r="A30" s="10" t="s">
        <v>20</v>
      </c>
      <c r="B30" s="62">
        <v>89</v>
      </c>
      <c r="C30" s="62">
        <v>83</v>
      </c>
      <c r="D30" s="62">
        <v>2</v>
      </c>
      <c r="E30" s="62">
        <v>102</v>
      </c>
      <c r="F30" s="62">
        <v>10</v>
      </c>
      <c r="G30" s="69">
        <v>33</v>
      </c>
      <c r="H30" s="23"/>
      <c r="I30" s="23"/>
      <c r="J30" s="22"/>
      <c r="K30" s="22"/>
      <c r="L30" s="22"/>
      <c r="M30" s="22"/>
      <c r="N30" s="22"/>
      <c r="O30" s="22"/>
      <c r="P30" s="22"/>
    </row>
    <row r="31" spans="1:16" ht="12.75">
      <c r="A31" s="10" t="s">
        <v>21</v>
      </c>
      <c r="B31" s="62">
        <v>11850</v>
      </c>
      <c r="C31" s="62">
        <v>7991</v>
      </c>
      <c r="D31" s="62">
        <v>51115</v>
      </c>
      <c r="E31" s="62">
        <v>5056</v>
      </c>
      <c r="F31" s="62">
        <v>17224</v>
      </c>
      <c r="G31" s="69">
        <v>13854</v>
      </c>
      <c r="H31" s="23"/>
      <c r="I31" s="23"/>
      <c r="J31" s="22"/>
      <c r="K31" s="22"/>
      <c r="L31" s="22"/>
      <c r="M31" s="22"/>
      <c r="N31" s="22"/>
      <c r="O31" s="22"/>
      <c r="P31" s="22"/>
    </row>
    <row r="32" spans="1:16" ht="12.75">
      <c r="A32" s="10" t="s">
        <v>22</v>
      </c>
      <c r="B32" s="62">
        <v>3952</v>
      </c>
      <c r="C32" s="62">
        <v>2946</v>
      </c>
      <c r="D32" s="62">
        <v>1506</v>
      </c>
      <c r="E32" s="62">
        <v>3854</v>
      </c>
      <c r="F32" s="62">
        <v>1607</v>
      </c>
      <c r="G32" s="69">
        <v>2119</v>
      </c>
      <c r="H32" s="23"/>
      <c r="I32" s="23"/>
      <c r="J32" s="22"/>
      <c r="K32" s="22"/>
      <c r="L32" s="22"/>
      <c r="M32" s="22"/>
      <c r="N32" s="22"/>
      <c r="O32" s="22"/>
      <c r="P32" s="22"/>
    </row>
    <row r="33" spans="1:16" ht="12.75">
      <c r="A33" s="10" t="s">
        <v>23</v>
      </c>
      <c r="B33" s="62">
        <v>2013</v>
      </c>
      <c r="C33" s="62">
        <v>988</v>
      </c>
      <c r="D33" s="62">
        <v>3357</v>
      </c>
      <c r="E33" s="62">
        <v>667</v>
      </c>
      <c r="F33" s="62">
        <v>2088</v>
      </c>
      <c r="G33" s="69">
        <v>1300</v>
      </c>
      <c r="H33" s="23"/>
      <c r="I33" s="23"/>
      <c r="J33" s="22"/>
      <c r="K33" s="22"/>
      <c r="L33" s="22"/>
      <c r="M33" s="22"/>
      <c r="N33" s="22"/>
      <c r="O33" s="22"/>
      <c r="P33" s="22"/>
    </row>
    <row r="34" spans="1:16" ht="12.75">
      <c r="A34" s="10" t="s">
        <v>24</v>
      </c>
      <c r="B34" s="62">
        <v>541</v>
      </c>
      <c r="C34" s="62">
        <v>183</v>
      </c>
      <c r="D34" s="62">
        <v>671</v>
      </c>
      <c r="E34" s="62">
        <v>193</v>
      </c>
      <c r="F34" s="62">
        <v>323</v>
      </c>
      <c r="G34" s="69">
        <v>272</v>
      </c>
      <c r="H34" s="23"/>
      <c r="I34" s="23"/>
      <c r="J34" s="22"/>
      <c r="K34" s="22"/>
      <c r="L34" s="22"/>
      <c r="M34" s="22"/>
      <c r="N34" s="22"/>
      <c r="O34" s="22"/>
      <c r="P34" s="22"/>
    </row>
    <row r="35" spans="1:16" ht="12.75">
      <c r="A35" s="10" t="s">
        <v>25</v>
      </c>
      <c r="B35" s="62">
        <v>935</v>
      </c>
      <c r="C35" s="62">
        <v>711</v>
      </c>
      <c r="D35" s="62">
        <v>2296</v>
      </c>
      <c r="E35" s="62">
        <v>721</v>
      </c>
      <c r="F35" s="62">
        <v>833</v>
      </c>
      <c r="G35" s="69">
        <v>776</v>
      </c>
      <c r="H35" s="23"/>
      <c r="I35" s="23"/>
      <c r="J35" s="22"/>
      <c r="K35" s="22"/>
      <c r="L35" s="22"/>
      <c r="M35" s="22"/>
      <c r="N35" s="22"/>
      <c r="O35" s="22"/>
      <c r="P35" s="22"/>
    </row>
    <row r="36" spans="1:16" ht="12.75">
      <c r="A36" s="10" t="s">
        <v>26</v>
      </c>
      <c r="B36" s="62">
        <v>1519</v>
      </c>
      <c r="C36" s="62">
        <v>940</v>
      </c>
      <c r="D36" s="62">
        <v>2461</v>
      </c>
      <c r="E36" s="62">
        <v>742</v>
      </c>
      <c r="F36" s="62">
        <v>1217</v>
      </c>
      <c r="G36" s="69">
        <v>1497</v>
      </c>
      <c r="H36" s="23"/>
      <c r="I36" s="23"/>
      <c r="J36" s="22"/>
      <c r="K36" s="22"/>
      <c r="L36" s="22"/>
      <c r="M36" s="22"/>
      <c r="N36" s="22"/>
      <c r="O36" s="22"/>
      <c r="P36" s="22"/>
    </row>
    <row r="37" spans="1:16" ht="12.75">
      <c r="A37" s="10" t="s">
        <v>27</v>
      </c>
      <c r="B37" s="62">
        <v>109</v>
      </c>
      <c r="C37" s="62">
        <v>145</v>
      </c>
      <c r="D37" s="62">
        <v>440</v>
      </c>
      <c r="E37" s="62">
        <v>76</v>
      </c>
      <c r="F37" s="62">
        <v>278</v>
      </c>
      <c r="G37" s="69">
        <v>297</v>
      </c>
      <c r="H37" s="23"/>
      <c r="I37" s="23"/>
      <c r="J37" s="22"/>
      <c r="K37" s="22"/>
      <c r="L37" s="22"/>
      <c r="M37" s="22"/>
      <c r="N37" s="22"/>
      <c r="O37" s="22"/>
      <c r="P37" s="22"/>
    </row>
    <row r="38" spans="1:16" ht="12.75">
      <c r="A38" s="10" t="s">
        <v>28</v>
      </c>
      <c r="B38" s="62">
        <v>775</v>
      </c>
      <c r="C38" s="62">
        <v>657</v>
      </c>
      <c r="D38" s="62">
        <v>1413</v>
      </c>
      <c r="E38" s="62">
        <v>425</v>
      </c>
      <c r="F38" s="62">
        <v>803</v>
      </c>
      <c r="G38" s="69">
        <v>622</v>
      </c>
      <c r="H38" s="23"/>
      <c r="I38" s="23"/>
      <c r="J38" s="22"/>
      <c r="K38" s="22"/>
      <c r="L38" s="21"/>
      <c r="M38" s="22"/>
      <c r="N38" s="22"/>
      <c r="O38" s="22"/>
      <c r="P38" s="22"/>
    </row>
    <row r="39" spans="1:16" ht="12.75">
      <c r="A39" s="10" t="s">
        <v>29</v>
      </c>
      <c r="B39" s="62">
        <v>2145</v>
      </c>
      <c r="C39" s="62">
        <v>1530</v>
      </c>
      <c r="D39" s="62">
        <v>4914</v>
      </c>
      <c r="E39" s="62">
        <v>1151</v>
      </c>
      <c r="F39" s="62">
        <v>2523</v>
      </c>
      <c r="G39" s="69">
        <v>1760</v>
      </c>
      <c r="H39" s="23"/>
      <c r="I39" s="23"/>
      <c r="J39" s="22" t="s">
        <v>79</v>
      </c>
      <c r="K39" s="22" t="s">
        <v>79</v>
      </c>
      <c r="L39" s="22" t="s">
        <v>79</v>
      </c>
      <c r="M39" s="22" t="s">
        <v>79</v>
      </c>
      <c r="N39" s="22" t="s">
        <v>79</v>
      </c>
      <c r="O39" s="22" t="s">
        <v>79</v>
      </c>
      <c r="P39" s="22" t="s">
        <v>79</v>
      </c>
    </row>
    <row r="40" spans="1:16" ht="12.75">
      <c r="A40" s="10" t="s">
        <v>30</v>
      </c>
      <c r="B40" s="62">
        <v>327</v>
      </c>
      <c r="C40" s="62">
        <v>467</v>
      </c>
      <c r="D40" s="62">
        <v>1670</v>
      </c>
      <c r="E40" s="62">
        <v>20</v>
      </c>
      <c r="F40" s="62">
        <v>1712</v>
      </c>
      <c r="G40" s="69">
        <v>810</v>
      </c>
      <c r="H40" s="23"/>
      <c r="I40" s="23"/>
      <c r="J40" s="21"/>
      <c r="K40" s="21"/>
      <c r="L40" s="21"/>
      <c r="M40" s="21"/>
      <c r="N40" s="21"/>
      <c r="O40" s="21"/>
      <c r="P40" s="21"/>
    </row>
    <row r="41" spans="1:16" ht="12.75">
      <c r="A41" s="10" t="s">
        <v>31</v>
      </c>
      <c r="B41" s="62">
        <v>449</v>
      </c>
      <c r="C41" s="62">
        <v>1103</v>
      </c>
      <c r="D41" s="62">
        <v>1904</v>
      </c>
      <c r="E41" s="62">
        <v>666</v>
      </c>
      <c r="F41" s="62">
        <v>804</v>
      </c>
      <c r="G41" s="69">
        <v>1500</v>
      </c>
      <c r="H41" s="23"/>
      <c r="I41" s="23"/>
      <c r="J41" s="21"/>
      <c r="K41" s="21"/>
      <c r="L41" s="21"/>
      <c r="M41" s="21"/>
      <c r="N41" s="21"/>
      <c r="O41" s="21"/>
      <c r="P41" s="21"/>
    </row>
    <row r="42" spans="1:16" ht="12.75">
      <c r="A42" s="10" t="s">
        <v>32</v>
      </c>
      <c r="B42" s="62">
        <v>167</v>
      </c>
      <c r="C42" s="62">
        <v>104</v>
      </c>
      <c r="D42" s="62">
        <v>710</v>
      </c>
      <c r="E42" s="62">
        <v>14</v>
      </c>
      <c r="F42" s="62">
        <v>202</v>
      </c>
      <c r="G42" s="69">
        <v>122</v>
      </c>
      <c r="H42" s="23"/>
      <c r="I42" s="23"/>
      <c r="J42" s="22"/>
      <c r="K42" s="22"/>
      <c r="L42" s="22"/>
      <c r="M42" s="22"/>
      <c r="N42" s="22"/>
      <c r="O42" s="22"/>
      <c r="P42" s="22"/>
    </row>
    <row r="43" spans="1:16" ht="12.75">
      <c r="A43" s="10" t="s">
        <v>33</v>
      </c>
      <c r="B43" s="62">
        <v>110</v>
      </c>
      <c r="C43" s="62">
        <v>287</v>
      </c>
      <c r="D43" s="62">
        <v>183</v>
      </c>
      <c r="E43" s="62">
        <v>90</v>
      </c>
      <c r="F43" s="62">
        <v>228</v>
      </c>
      <c r="G43" s="69">
        <v>245</v>
      </c>
      <c r="H43" s="23"/>
      <c r="I43" s="23"/>
      <c r="J43" s="21"/>
      <c r="K43" s="21"/>
      <c r="L43" s="21"/>
      <c r="M43" s="21"/>
      <c r="N43" s="21"/>
      <c r="O43" s="21"/>
      <c r="P43" s="21"/>
    </row>
    <row r="44" spans="1:16" ht="12.75">
      <c r="A44" s="10" t="s">
        <v>34</v>
      </c>
      <c r="B44" s="143" t="s">
        <v>143</v>
      </c>
      <c r="C44" s="143" t="s">
        <v>143</v>
      </c>
      <c r="D44" s="143" t="s">
        <v>143</v>
      </c>
      <c r="E44" s="143" t="s">
        <v>143</v>
      </c>
      <c r="F44" s="143" t="s">
        <v>143</v>
      </c>
      <c r="G44" s="144" t="s">
        <v>143</v>
      </c>
      <c r="H44" s="23"/>
      <c r="I44" s="23"/>
      <c r="J44" s="22"/>
      <c r="K44" s="22"/>
      <c r="L44" s="21"/>
      <c r="M44" s="22"/>
      <c r="N44" s="22"/>
      <c r="O44" s="22"/>
      <c r="P44" s="22"/>
    </row>
    <row r="45" spans="1:16" ht="12.75">
      <c r="A45" s="10"/>
      <c r="B45" s="66"/>
      <c r="C45" s="66"/>
      <c r="D45" s="66"/>
      <c r="E45" s="66"/>
      <c r="F45" s="66"/>
      <c r="G45" s="72"/>
      <c r="H45" s="23"/>
      <c r="I45" s="23"/>
      <c r="J45" s="22"/>
      <c r="K45" s="22"/>
      <c r="L45" s="21"/>
      <c r="M45" s="22"/>
      <c r="N45" s="22"/>
      <c r="O45" s="22"/>
      <c r="P45" s="22"/>
    </row>
    <row r="46" spans="1:16" ht="12.75">
      <c r="A46" s="12" t="s">
        <v>122</v>
      </c>
      <c r="B46" s="66"/>
      <c r="C46" s="66"/>
      <c r="D46" s="66"/>
      <c r="E46" s="66"/>
      <c r="F46" s="66"/>
      <c r="G46" s="72"/>
      <c r="H46" s="23"/>
      <c r="I46" s="23"/>
      <c r="J46" s="22"/>
      <c r="K46" s="22"/>
      <c r="L46" s="22"/>
      <c r="M46" s="22"/>
      <c r="N46" s="22"/>
      <c r="O46" s="22"/>
      <c r="P46" s="22"/>
    </row>
    <row r="47" spans="1:16" ht="12.75">
      <c r="A47" s="10" t="s">
        <v>35</v>
      </c>
      <c r="B47" s="62">
        <v>119614</v>
      </c>
      <c r="C47" s="62">
        <v>127337</v>
      </c>
      <c r="D47" s="62">
        <v>100982</v>
      </c>
      <c r="E47" s="62">
        <v>122467</v>
      </c>
      <c r="F47" s="62">
        <v>108770</v>
      </c>
      <c r="G47" s="69">
        <v>112959</v>
      </c>
      <c r="H47" s="23"/>
      <c r="I47" s="23"/>
      <c r="J47" s="21"/>
      <c r="K47" s="21"/>
      <c r="L47" s="21"/>
      <c r="M47" s="21"/>
      <c r="N47" s="21"/>
      <c r="O47" s="21"/>
      <c r="P47" s="21"/>
    </row>
    <row r="48" spans="1:16" ht="12.75">
      <c r="A48" s="10" t="s">
        <v>36</v>
      </c>
      <c r="B48" s="62">
        <v>63848</v>
      </c>
      <c r="C48" s="62">
        <v>73279</v>
      </c>
      <c r="D48" s="62">
        <v>25996</v>
      </c>
      <c r="E48" s="62">
        <v>84316</v>
      </c>
      <c r="F48" s="62">
        <v>32501</v>
      </c>
      <c r="G48" s="69">
        <v>55947</v>
      </c>
      <c r="H48" s="23"/>
      <c r="I48" s="23"/>
      <c r="J48" s="21"/>
      <c r="K48" s="21"/>
      <c r="L48" s="21"/>
      <c r="M48" s="21"/>
      <c r="N48" s="21"/>
      <c r="O48" s="21"/>
      <c r="P48" s="21"/>
    </row>
    <row r="49" spans="1:16" ht="12.75">
      <c r="A49" s="10" t="s">
        <v>37</v>
      </c>
      <c r="B49" s="62">
        <v>60</v>
      </c>
      <c r="C49" s="62">
        <v>37</v>
      </c>
      <c r="D49" s="62">
        <v>74</v>
      </c>
      <c r="E49" s="143" t="s">
        <v>143</v>
      </c>
      <c r="F49" s="62">
        <v>286</v>
      </c>
      <c r="G49" s="69">
        <v>386</v>
      </c>
      <c r="H49" s="23"/>
      <c r="I49" s="23"/>
      <c r="J49" s="22"/>
      <c r="K49" s="22"/>
      <c r="L49" s="22"/>
      <c r="M49" s="22"/>
      <c r="N49" s="22"/>
      <c r="O49" s="22"/>
      <c r="P49" s="22"/>
    </row>
    <row r="50" spans="1:16" ht="12.75">
      <c r="A50" s="10" t="s">
        <v>38</v>
      </c>
      <c r="B50" s="62">
        <v>24213</v>
      </c>
      <c r="C50" s="62">
        <v>18580</v>
      </c>
      <c r="D50" s="62">
        <v>52463</v>
      </c>
      <c r="E50" s="62">
        <v>16542</v>
      </c>
      <c r="F50" s="62">
        <v>39995</v>
      </c>
      <c r="G50" s="69">
        <v>22955</v>
      </c>
      <c r="H50" s="21"/>
      <c r="I50" s="23"/>
      <c r="J50" s="22"/>
      <c r="K50" s="22"/>
      <c r="L50" s="22"/>
      <c r="M50" s="22"/>
      <c r="N50" s="22"/>
      <c r="O50" s="22"/>
      <c r="P50" s="22"/>
    </row>
    <row r="51" spans="1:16" ht="12.75">
      <c r="A51" s="10" t="s">
        <v>39</v>
      </c>
      <c r="B51" s="62">
        <v>12307</v>
      </c>
      <c r="C51" s="62">
        <v>5991</v>
      </c>
      <c r="D51" s="62">
        <v>22252</v>
      </c>
      <c r="E51" s="62">
        <v>4555</v>
      </c>
      <c r="F51" s="62">
        <v>7443</v>
      </c>
      <c r="G51" s="69">
        <v>5922</v>
      </c>
      <c r="H51" s="21"/>
      <c r="I51" s="23"/>
      <c r="J51" s="22"/>
      <c r="K51" s="22"/>
      <c r="L51" s="22"/>
      <c r="M51" s="22"/>
      <c r="N51" s="22"/>
      <c r="O51" s="22"/>
      <c r="P51" s="22"/>
    </row>
    <row r="52" spans="1:16" ht="12.75">
      <c r="A52" s="10" t="s">
        <v>40</v>
      </c>
      <c r="B52" s="62">
        <v>19186</v>
      </c>
      <c r="C52" s="62">
        <v>29450</v>
      </c>
      <c r="D52" s="62">
        <v>197</v>
      </c>
      <c r="E52" s="62">
        <v>17054</v>
      </c>
      <c r="F52" s="62">
        <v>28545</v>
      </c>
      <c r="G52" s="69">
        <v>27749</v>
      </c>
      <c r="H52" s="21"/>
      <c r="I52" s="23"/>
      <c r="J52" s="22"/>
      <c r="K52" s="22"/>
      <c r="L52" s="22"/>
      <c r="M52" s="22"/>
      <c r="N52" s="22"/>
      <c r="O52" s="22"/>
      <c r="P52" s="22"/>
    </row>
    <row r="53" spans="1:16" ht="12.75">
      <c r="A53" s="10" t="s">
        <v>41</v>
      </c>
      <c r="B53" s="143" t="s">
        <v>143</v>
      </c>
      <c r="C53" s="143" t="s">
        <v>143</v>
      </c>
      <c r="D53" s="143" t="s">
        <v>143</v>
      </c>
      <c r="E53" s="143" t="s">
        <v>143</v>
      </c>
      <c r="F53" s="143" t="s">
        <v>143</v>
      </c>
      <c r="G53" s="144" t="s">
        <v>143</v>
      </c>
      <c r="H53" s="21"/>
      <c r="I53" s="23"/>
      <c r="J53" s="21"/>
      <c r="K53" s="21"/>
      <c r="L53" s="21"/>
      <c r="M53" s="21"/>
      <c r="N53" s="21"/>
      <c r="O53" s="21"/>
      <c r="P53" s="21"/>
    </row>
    <row r="54" spans="1:16" ht="12.75">
      <c r="A54" s="10" t="s">
        <v>42</v>
      </c>
      <c r="B54" s="143" t="s">
        <v>143</v>
      </c>
      <c r="C54" s="143" t="s">
        <v>143</v>
      </c>
      <c r="D54" s="143" t="s">
        <v>143</v>
      </c>
      <c r="E54" s="143" t="s">
        <v>143</v>
      </c>
      <c r="F54" s="143" t="s">
        <v>143</v>
      </c>
      <c r="G54" s="144" t="s">
        <v>143</v>
      </c>
      <c r="H54" s="21"/>
      <c r="I54" s="23"/>
      <c r="J54" s="21"/>
      <c r="K54" s="21"/>
      <c r="L54" s="21"/>
      <c r="M54" s="21"/>
      <c r="N54" s="21"/>
      <c r="O54" s="21"/>
      <c r="P54" s="21"/>
    </row>
    <row r="55" spans="1:16" ht="12.75">
      <c r="A55" s="10" t="s">
        <v>43</v>
      </c>
      <c r="B55" s="62">
        <v>222013</v>
      </c>
      <c r="C55" s="62">
        <v>175914</v>
      </c>
      <c r="D55" s="62">
        <v>272930</v>
      </c>
      <c r="E55" s="62">
        <v>178322</v>
      </c>
      <c r="F55" s="62">
        <v>217427</v>
      </c>
      <c r="G55" s="69">
        <v>204927</v>
      </c>
      <c r="H55" s="21"/>
      <c r="I55" s="23"/>
      <c r="J55" s="21"/>
      <c r="K55" s="21"/>
      <c r="L55" s="21"/>
      <c r="M55" s="21"/>
      <c r="N55" s="21"/>
      <c r="O55" s="21"/>
      <c r="P55" s="21"/>
    </row>
    <row r="56" spans="1:16" ht="12.75">
      <c r="A56" s="10" t="s">
        <v>44</v>
      </c>
      <c r="B56" s="62">
        <v>4525</v>
      </c>
      <c r="C56" s="62">
        <v>2858</v>
      </c>
      <c r="D56" s="62">
        <v>15868</v>
      </c>
      <c r="E56" s="62">
        <v>322</v>
      </c>
      <c r="F56" s="62">
        <v>5219</v>
      </c>
      <c r="G56" s="69">
        <v>3511</v>
      </c>
      <c r="H56" s="21"/>
      <c r="I56" s="23"/>
      <c r="J56" s="21"/>
      <c r="K56" s="21"/>
      <c r="L56" s="21"/>
      <c r="M56" s="21"/>
      <c r="N56" s="21"/>
      <c r="O56" s="21"/>
      <c r="P56" s="21"/>
    </row>
    <row r="57" spans="1:16" ht="12.75">
      <c r="A57" s="10" t="s">
        <v>45</v>
      </c>
      <c r="B57" s="143" t="s">
        <v>143</v>
      </c>
      <c r="C57" s="143" t="s">
        <v>143</v>
      </c>
      <c r="D57" s="143" t="s">
        <v>143</v>
      </c>
      <c r="E57" s="143" t="s">
        <v>143</v>
      </c>
      <c r="F57" s="143" t="s">
        <v>143</v>
      </c>
      <c r="G57" s="144" t="s">
        <v>143</v>
      </c>
      <c r="H57" s="21"/>
      <c r="I57" s="23"/>
      <c r="J57" s="21"/>
      <c r="K57" s="21"/>
      <c r="L57" s="21"/>
      <c r="M57" s="21"/>
      <c r="N57" s="21"/>
      <c r="O57" s="21"/>
      <c r="P57" s="21"/>
    </row>
    <row r="58" spans="1:16" ht="12.75">
      <c r="A58" s="10"/>
      <c r="B58" s="62"/>
      <c r="C58" s="62"/>
      <c r="D58" s="62"/>
      <c r="E58" s="62"/>
      <c r="F58" s="62"/>
      <c r="G58" s="69"/>
      <c r="H58" s="21"/>
      <c r="I58" s="23"/>
      <c r="J58" s="21"/>
      <c r="K58" s="21"/>
      <c r="L58" s="21"/>
      <c r="M58" s="21"/>
      <c r="N58" s="21"/>
      <c r="O58" s="21"/>
      <c r="P58" s="21"/>
    </row>
    <row r="59" spans="1:16" ht="12.75">
      <c r="A59" s="12" t="s">
        <v>121</v>
      </c>
      <c r="B59" s="66"/>
      <c r="C59" s="66"/>
      <c r="D59" s="66"/>
      <c r="E59" s="66"/>
      <c r="F59" s="66"/>
      <c r="G59" s="72"/>
      <c r="H59" s="23"/>
      <c r="I59" s="23"/>
      <c r="J59" s="22"/>
      <c r="K59" s="22"/>
      <c r="L59" s="22"/>
      <c r="M59" s="22"/>
      <c r="N59" s="22"/>
      <c r="O59" s="22"/>
      <c r="P59" s="22"/>
    </row>
    <row r="60" spans="1:16" ht="12.75">
      <c r="A60" s="10" t="s">
        <v>46</v>
      </c>
      <c r="B60" s="62">
        <v>39652</v>
      </c>
      <c r="C60" s="62">
        <v>23688</v>
      </c>
      <c r="D60" s="62">
        <v>86405</v>
      </c>
      <c r="E60" s="62">
        <v>22072</v>
      </c>
      <c r="F60" s="62">
        <v>54789</v>
      </c>
      <c r="G60" s="69">
        <v>42892</v>
      </c>
      <c r="H60" s="23"/>
      <c r="I60" s="23"/>
      <c r="J60" s="22"/>
      <c r="K60" s="22"/>
      <c r="L60" s="22"/>
      <c r="M60" s="22"/>
      <c r="N60" s="22"/>
      <c r="O60" s="22"/>
      <c r="P60" s="22"/>
    </row>
    <row r="61" spans="1:16" ht="12.75">
      <c r="A61" s="10" t="s">
        <v>47</v>
      </c>
      <c r="B61" s="62">
        <v>20780</v>
      </c>
      <c r="C61" s="62">
        <v>11191</v>
      </c>
      <c r="D61" s="62">
        <v>23737</v>
      </c>
      <c r="E61" s="62">
        <v>13170</v>
      </c>
      <c r="F61" s="62">
        <v>31041</v>
      </c>
      <c r="G61" s="69">
        <v>23312</v>
      </c>
      <c r="H61" s="23"/>
      <c r="I61" s="23"/>
      <c r="J61" s="22"/>
      <c r="K61" s="22"/>
      <c r="L61" s="22"/>
      <c r="M61" s="22"/>
      <c r="N61" s="22"/>
      <c r="O61" s="22"/>
      <c r="P61" s="22"/>
    </row>
    <row r="62" spans="1:16" ht="12.75">
      <c r="A62" s="10" t="s">
        <v>48</v>
      </c>
      <c r="B62" s="62">
        <v>25849</v>
      </c>
      <c r="C62" s="62">
        <v>20308</v>
      </c>
      <c r="D62" s="62">
        <v>47381</v>
      </c>
      <c r="E62" s="62">
        <v>17651</v>
      </c>
      <c r="F62" s="62">
        <v>40976</v>
      </c>
      <c r="G62" s="69">
        <v>34008</v>
      </c>
      <c r="H62" s="23"/>
      <c r="I62" s="23"/>
      <c r="J62" s="21"/>
      <c r="K62" s="21"/>
      <c r="L62" s="21"/>
      <c r="M62" s="21"/>
      <c r="N62" s="21"/>
      <c r="O62" s="21"/>
      <c r="P62" s="21"/>
    </row>
    <row r="63" spans="1:16" ht="12.75">
      <c r="A63" s="10" t="s">
        <v>49</v>
      </c>
      <c r="B63" s="62">
        <v>23704</v>
      </c>
      <c r="C63" s="62">
        <v>18778</v>
      </c>
      <c r="D63" s="62">
        <v>42467</v>
      </c>
      <c r="E63" s="62">
        <v>16500</v>
      </c>
      <c r="F63" s="62">
        <v>38453</v>
      </c>
      <c r="G63" s="69">
        <v>32248</v>
      </c>
      <c r="H63" s="23"/>
      <c r="I63" s="23"/>
      <c r="J63" s="22"/>
      <c r="K63" s="22"/>
      <c r="L63" s="22"/>
      <c r="M63" s="22"/>
      <c r="N63" s="22"/>
      <c r="O63" s="22"/>
      <c r="P63" s="22"/>
    </row>
    <row r="64" spans="1:16" ht="12.75">
      <c r="A64" s="10" t="s">
        <v>50</v>
      </c>
      <c r="B64" s="62">
        <v>22761</v>
      </c>
      <c r="C64" s="62">
        <v>17104</v>
      </c>
      <c r="D64" s="62">
        <v>38183</v>
      </c>
      <c r="E64" s="62">
        <v>15800</v>
      </c>
      <c r="F64" s="62">
        <v>35735</v>
      </c>
      <c r="G64" s="69">
        <v>29816</v>
      </c>
      <c r="H64" s="23"/>
      <c r="I64" s="23"/>
      <c r="J64" s="22"/>
      <c r="K64" s="22"/>
      <c r="L64" s="22"/>
      <c r="M64" s="22"/>
      <c r="N64" s="22"/>
      <c r="O64" s="22"/>
      <c r="P64" s="22"/>
    </row>
    <row r="65" spans="1:16" ht="12.75">
      <c r="A65" s="10"/>
      <c r="B65" s="62"/>
      <c r="C65" s="62"/>
      <c r="D65" s="62"/>
      <c r="E65" s="62"/>
      <c r="F65" s="62"/>
      <c r="G65" s="69"/>
      <c r="H65" s="23"/>
      <c r="I65" s="23"/>
      <c r="J65" s="22"/>
      <c r="K65" s="22"/>
      <c r="L65" s="22"/>
      <c r="M65" s="22"/>
      <c r="N65" s="22"/>
      <c r="O65" s="22"/>
      <c r="P65" s="22"/>
    </row>
    <row r="66" spans="1:16" ht="12.75">
      <c r="A66" s="12" t="s">
        <v>51</v>
      </c>
      <c r="B66" s="66"/>
      <c r="C66" s="66"/>
      <c r="D66" s="66"/>
      <c r="E66" s="66"/>
      <c r="F66" s="66"/>
      <c r="G66" s="72"/>
      <c r="H66" s="23"/>
      <c r="I66" s="23"/>
      <c r="J66" s="22"/>
      <c r="K66" s="22"/>
      <c r="L66" s="22"/>
      <c r="M66" s="22"/>
      <c r="N66" s="22"/>
      <c r="O66" s="22"/>
      <c r="P66" s="22"/>
    </row>
    <row r="67" spans="1:16" ht="12.75">
      <c r="A67" s="60" t="s">
        <v>135</v>
      </c>
      <c r="B67" s="62">
        <v>452.1848739495798</v>
      </c>
      <c r="C67" s="62">
        <v>98.08056872037913</v>
      </c>
      <c r="D67" s="62">
        <v>139.1549295774648</v>
      </c>
      <c r="E67" s="62">
        <v>450.32</v>
      </c>
      <c r="F67" s="62">
        <v>113.63934426229508</v>
      </c>
      <c r="G67" s="69">
        <v>108.98989898989899</v>
      </c>
      <c r="H67" s="23"/>
      <c r="I67" s="23"/>
      <c r="J67" s="22"/>
      <c r="K67" s="22"/>
      <c r="L67" s="22"/>
      <c r="M67" s="22"/>
      <c r="N67" s="22"/>
      <c r="O67" s="22"/>
      <c r="P67" s="22"/>
    </row>
    <row r="68" spans="1:16" ht="12.75">
      <c r="A68" s="60" t="s">
        <v>136</v>
      </c>
      <c r="B68" s="62">
        <v>1576.0743801652893</v>
      </c>
      <c r="C68" s="62">
        <v>686.8944099378881</v>
      </c>
      <c r="D68" s="62">
        <v>1705.7201646090534</v>
      </c>
      <c r="E68" s="62">
        <v>990.0975609756098</v>
      </c>
      <c r="F68" s="62">
        <v>1251.777251184834</v>
      </c>
      <c r="G68" s="69">
        <v>977.7306733167082</v>
      </c>
      <c r="H68" s="23"/>
      <c r="I68" s="23"/>
      <c r="J68" s="22"/>
      <c r="K68" s="22"/>
      <c r="L68" s="22"/>
      <c r="M68" s="22"/>
      <c r="N68" s="22"/>
      <c r="O68" s="22"/>
      <c r="P68" s="22"/>
    </row>
    <row r="69" spans="1:10" ht="12.75">
      <c r="A69" s="60" t="s">
        <v>137</v>
      </c>
      <c r="B69" s="62">
        <v>85.88235294117646</v>
      </c>
      <c r="C69" s="62">
        <v>12.061611374407581</v>
      </c>
      <c r="D69" s="62">
        <v>22.992957746478876</v>
      </c>
      <c r="E69" s="62">
        <v>74.56</v>
      </c>
      <c r="F69" s="62">
        <v>24.81967213114754</v>
      </c>
      <c r="G69" s="69">
        <v>14.686868686868687</v>
      </c>
      <c r="H69" s="23"/>
      <c r="I69" s="23"/>
      <c r="J69" s="23"/>
    </row>
    <row r="70" spans="1:10" ht="12.75">
      <c r="A70" s="60" t="s">
        <v>138</v>
      </c>
      <c r="B70" s="62">
        <v>736.1570247933885</v>
      </c>
      <c r="C70" s="62">
        <v>370.34161490683226</v>
      </c>
      <c r="D70" s="62">
        <v>1151.8106995884773</v>
      </c>
      <c r="E70" s="62">
        <v>467.1707317073171</v>
      </c>
      <c r="F70" s="62">
        <v>495.71090047393363</v>
      </c>
      <c r="G70" s="69">
        <v>430.74812967581045</v>
      </c>
      <c r="H70" s="23"/>
      <c r="I70" s="23"/>
      <c r="J70" s="23"/>
    </row>
    <row r="71" spans="1:10" ht="12.75">
      <c r="A71" s="60" t="s">
        <v>139</v>
      </c>
      <c r="B71" s="62">
        <v>21549.090909090908</v>
      </c>
      <c r="C71" s="62">
        <v>17070.90909090909</v>
      </c>
      <c r="D71" s="62">
        <v>38606.36363636363</v>
      </c>
      <c r="E71" s="62">
        <v>16500</v>
      </c>
      <c r="F71" s="62">
        <v>34957.27272727273</v>
      </c>
      <c r="G71" s="69">
        <v>26873.333333333336</v>
      </c>
      <c r="H71" s="23"/>
      <c r="I71" s="23"/>
      <c r="J71" s="23"/>
    </row>
    <row r="72" spans="1:10" ht="12.75">
      <c r="A72" s="60" t="s">
        <v>124</v>
      </c>
      <c r="B72" s="65">
        <v>52.19694537448975</v>
      </c>
      <c r="C72" s="65">
        <v>64.21866786813847</v>
      </c>
      <c r="D72" s="65">
        <v>43.433699992037404</v>
      </c>
      <c r="E72" s="65">
        <v>60.942683020905655</v>
      </c>
      <c r="F72" s="65">
        <v>63.36105250093087</v>
      </c>
      <c r="G72" s="73">
        <v>66.22687190422248</v>
      </c>
      <c r="H72" s="23"/>
      <c r="I72" s="23"/>
      <c r="J72" s="23"/>
    </row>
    <row r="73" spans="1:10" ht="13.5" thickBot="1">
      <c r="A73" s="61" t="s">
        <v>125</v>
      </c>
      <c r="B73" s="147" t="s">
        <v>143</v>
      </c>
      <c r="C73" s="147" t="s">
        <v>143</v>
      </c>
      <c r="D73" s="147" t="s">
        <v>143</v>
      </c>
      <c r="E73" s="147" t="s">
        <v>143</v>
      </c>
      <c r="F73" s="147" t="s">
        <v>143</v>
      </c>
      <c r="G73" s="145" t="s">
        <v>143</v>
      </c>
      <c r="H73" s="23"/>
      <c r="I73" s="23"/>
      <c r="J73" s="23"/>
    </row>
    <row r="74" spans="1:13" s="9" customFormat="1" ht="12.75">
      <c r="A74" s="146" t="s">
        <v>146</v>
      </c>
      <c r="B74" s="39"/>
      <c r="C74" s="40"/>
      <c r="D74" s="40"/>
      <c r="E74" s="40"/>
      <c r="F74" s="40"/>
      <c r="G74" s="40"/>
      <c r="H74" s="52"/>
      <c r="I74" s="56"/>
      <c r="J74" s="52"/>
      <c r="K74" s="52"/>
      <c r="L74" s="52"/>
      <c r="M74" s="52"/>
    </row>
    <row r="75" spans="1:21" ht="12.75">
      <c r="A75" s="41" t="s">
        <v>94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2.75">
      <c r="A76" s="38" t="s">
        <v>92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7" ht="12.75">
      <c r="A77" s="38" t="s">
        <v>93</v>
      </c>
      <c r="B77" s="26"/>
      <c r="C77" s="26"/>
      <c r="D77" s="26"/>
      <c r="E77" s="26"/>
      <c r="F77" s="26"/>
      <c r="G77" s="26"/>
    </row>
    <row r="78" ht="12.75">
      <c r="A78" s="38" t="s">
        <v>95</v>
      </c>
    </row>
  </sheetData>
  <mergeCells count="2">
    <mergeCell ref="A1:G1"/>
    <mergeCell ref="A3:G3"/>
  </mergeCells>
  <hyperlinks>
    <hyperlink ref="A2" location="'Indice'!A1" display="Volver al Indice"/>
  </hyperlinks>
  <printOptions horizontalCentered="1"/>
  <pageMargins left="0.88" right="0.31" top="0.5905511811023623" bottom="1" header="0" footer="0"/>
  <pageSetup fitToHeight="1" fitToWidth="1" horizontalDpi="300" verticalDpi="300" orientation="portrait" paperSize="9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102"/>
  <sheetViews>
    <sheetView showGridLines="0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41.00390625" style="29" customWidth="1"/>
    <col min="2" max="2" width="11.421875" style="29" customWidth="1"/>
    <col min="3" max="3" width="12.140625" style="29" customWidth="1"/>
    <col min="4" max="8" width="12.7109375" style="29" customWidth="1"/>
    <col min="9" max="9" width="11.57421875" style="35" customWidth="1"/>
    <col min="10" max="10" width="12.28125" style="29" customWidth="1"/>
    <col min="11" max="11" width="20.28125" style="44" bestFit="1" customWidth="1"/>
    <col min="12" max="12" width="7.57421875" style="29" customWidth="1"/>
    <col min="13" max="13" width="12.7109375" style="29" customWidth="1"/>
    <col min="14" max="14" width="10.28125" style="29" customWidth="1"/>
    <col min="15" max="15" width="11.28125" style="29" customWidth="1"/>
    <col min="16" max="16" width="11.57421875" style="29" customWidth="1"/>
    <col min="17" max="17" width="11.28125" style="29" customWidth="1"/>
    <col min="18" max="18" width="2.28125" style="29" customWidth="1"/>
    <col min="19" max="16384" width="19.140625" style="29" customWidth="1"/>
  </cols>
  <sheetData>
    <row r="1" spans="1:11" s="27" customFormat="1" ht="18">
      <c r="A1" s="155" t="s">
        <v>0</v>
      </c>
      <c r="B1" s="155"/>
      <c r="C1" s="155"/>
      <c r="D1" s="155"/>
      <c r="E1" s="155"/>
      <c r="F1" s="155"/>
      <c r="G1" s="155"/>
      <c r="H1" s="155"/>
      <c r="I1" s="157"/>
      <c r="K1" s="42"/>
    </row>
    <row r="2" ht="12.75">
      <c r="A2" s="164" t="s">
        <v>155</v>
      </c>
    </row>
    <row r="3" spans="1:14" ht="17.25">
      <c r="A3" s="161" t="s">
        <v>150</v>
      </c>
      <c r="B3" s="161"/>
      <c r="C3" s="161"/>
      <c r="D3" s="161"/>
      <c r="E3" s="161"/>
      <c r="F3" s="161"/>
      <c r="G3" s="161"/>
      <c r="H3" s="161"/>
      <c r="I3" s="157"/>
      <c r="J3" s="28"/>
      <c r="K3" s="43"/>
      <c r="L3" s="28"/>
      <c r="M3" s="28"/>
      <c r="N3" s="28"/>
    </row>
    <row r="4" spans="1:8" ht="12.75" customHeight="1" thickBot="1">
      <c r="A4" s="35"/>
      <c r="B4" s="77"/>
      <c r="C4" s="35"/>
      <c r="D4" s="35"/>
      <c r="E4" s="35"/>
      <c r="F4" s="35"/>
      <c r="G4" s="35"/>
      <c r="H4" s="35"/>
    </row>
    <row r="5" spans="1:10" ht="12.75">
      <c r="A5" s="78"/>
      <c r="B5" s="110"/>
      <c r="C5" s="79" t="s">
        <v>73</v>
      </c>
      <c r="D5" s="80" t="s">
        <v>80</v>
      </c>
      <c r="E5" s="81"/>
      <c r="F5" s="80"/>
      <c r="G5" s="80" t="s">
        <v>52</v>
      </c>
      <c r="H5" s="80" t="s">
        <v>52</v>
      </c>
      <c r="I5" s="82" t="s">
        <v>52</v>
      </c>
      <c r="J5" s="82" t="s">
        <v>81</v>
      </c>
    </row>
    <row r="6" spans="1:10" ht="12.75">
      <c r="A6" s="30"/>
      <c r="B6" s="114" t="s">
        <v>73</v>
      </c>
      <c r="C6" s="31" t="s">
        <v>70</v>
      </c>
      <c r="D6" s="32" t="s">
        <v>82</v>
      </c>
      <c r="E6" s="32" t="s">
        <v>83</v>
      </c>
      <c r="F6" s="32" t="s">
        <v>99</v>
      </c>
      <c r="G6" s="32" t="s">
        <v>84</v>
      </c>
      <c r="H6" s="32" t="s">
        <v>84</v>
      </c>
      <c r="I6" s="33" t="s">
        <v>85</v>
      </c>
      <c r="J6" s="33" t="s">
        <v>86</v>
      </c>
    </row>
    <row r="7" spans="1:10" ht="13.5" thickBot="1">
      <c r="A7" s="30"/>
      <c r="B7" s="117" t="s">
        <v>75</v>
      </c>
      <c r="C7" s="74" t="s">
        <v>76</v>
      </c>
      <c r="D7" s="75" t="s">
        <v>76</v>
      </c>
      <c r="E7" s="75" t="s">
        <v>87</v>
      </c>
      <c r="F7" s="75" t="s">
        <v>100</v>
      </c>
      <c r="G7" s="75" t="s">
        <v>5</v>
      </c>
      <c r="H7" s="75" t="s">
        <v>88</v>
      </c>
      <c r="I7" s="76" t="s">
        <v>89</v>
      </c>
      <c r="J7" s="76" t="s">
        <v>90</v>
      </c>
    </row>
    <row r="8" spans="1:10" ht="12.75">
      <c r="A8" s="11" t="s">
        <v>13</v>
      </c>
      <c r="B8" s="68">
        <v>66</v>
      </c>
      <c r="C8" s="62">
        <v>134</v>
      </c>
      <c r="D8" s="62">
        <v>82</v>
      </c>
      <c r="E8" s="62">
        <v>88</v>
      </c>
      <c r="F8" s="62">
        <v>62</v>
      </c>
      <c r="G8" s="62">
        <v>526</v>
      </c>
      <c r="H8" s="62">
        <v>109</v>
      </c>
      <c r="I8" s="62">
        <v>426</v>
      </c>
      <c r="J8" s="69">
        <v>8276</v>
      </c>
    </row>
    <row r="9" spans="1:10" ht="12.75">
      <c r="A9" s="10" t="s">
        <v>12</v>
      </c>
      <c r="B9" s="69">
        <v>2858</v>
      </c>
      <c r="C9" s="62">
        <v>4652</v>
      </c>
      <c r="D9" s="62">
        <v>2270</v>
      </c>
      <c r="E9" s="62">
        <v>763</v>
      </c>
      <c r="F9" s="62">
        <v>1101</v>
      </c>
      <c r="G9" s="62">
        <v>40712</v>
      </c>
      <c r="H9" s="62">
        <v>5971</v>
      </c>
      <c r="I9" s="62">
        <v>28126</v>
      </c>
      <c r="J9" s="69">
        <v>624955</v>
      </c>
    </row>
    <row r="10" spans="1:10" ht="12.75">
      <c r="A10" s="10"/>
      <c r="B10" s="70"/>
      <c r="C10" s="63"/>
      <c r="D10" s="63"/>
      <c r="E10" s="63"/>
      <c r="F10" s="63"/>
      <c r="G10" s="63"/>
      <c r="H10" s="63"/>
      <c r="I10" s="63"/>
      <c r="J10" s="70"/>
    </row>
    <row r="11" spans="1:10" ht="12.75">
      <c r="A11" s="12" t="s">
        <v>102</v>
      </c>
      <c r="B11" s="71"/>
      <c r="C11" s="64"/>
      <c r="D11" s="64"/>
      <c r="E11" s="64"/>
      <c r="F11" s="64"/>
      <c r="G11" s="64"/>
      <c r="H11" s="64"/>
      <c r="I11" s="64"/>
      <c r="J11" s="71"/>
    </row>
    <row r="12" spans="1:10" ht="12.75">
      <c r="A12" s="10" t="s">
        <v>127</v>
      </c>
      <c r="B12" s="73">
        <v>3.1</v>
      </c>
      <c r="C12" s="65">
        <v>24.9</v>
      </c>
      <c r="D12" s="65">
        <v>23.5</v>
      </c>
      <c r="E12" s="65">
        <v>4</v>
      </c>
      <c r="F12" s="65">
        <v>9.2</v>
      </c>
      <c r="G12" s="65">
        <v>33.5</v>
      </c>
      <c r="H12" s="65">
        <v>71.9</v>
      </c>
      <c r="I12" s="65">
        <v>59.6</v>
      </c>
      <c r="J12" s="73">
        <v>25.8</v>
      </c>
    </row>
    <row r="13" spans="1:10" ht="12.75">
      <c r="A13" s="10" t="s">
        <v>128</v>
      </c>
      <c r="B13" s="73">
        <v>2.6</v>
      </c>
      <c r="C13" s="65">
        <v>12.7</v>
      </c>
      <c r="D13" s="65">
        <v>13</v>
      </c>
      <c r="E13" s="65">
        <v>2.6</v>
      </c>
      <c r="F13" s="65">
        <v>4.5</v>
      </c>
      <c r="G13" s="65">
        <v>25.5</v>
      </c>
      <c r="H13" s="65">
        <v>33</v>
      </c>
      <c r="I13" s="65">
        <v>36.5</v>
      </c>
      <c r="J13" s="73">
        <v>17</v>
      </c>
    </row>
    <row r="14" spans="1:16" ht="12.75">
      <c r="A14" s="10" t="s">
        <v>129</v>
      </c>
      <c r="B14" s="73">
        <v>0.8690000000000001</v>
      </c>
      <c r="C14" s="65">
        <v>2.727</v>
      </c>
      <c r="D14" s="65">
        <v>1.05</v>
      </c>
      <c r="E14" s="65">
        <v>0.441</v>
      </c>
      <c r="F14" s="65">
        <v>0.287</v>
      </c>
      <c r="G14" s="65">
        <v>6.01</v>
      </c>
      <c r="H14" s="65">
        <v>1.73</v>
      </c>
      <c r="I14" s="65">
        <v>2.745</v>
      </c>
      <c r="J14" s="73">
        <v>4.1610000000000005</v>
      </c>
      <c r="K14" s="45"/>
      <c r="L14" s="34"/>
      <c r="M14" s="34"/>
      <c r="N14" s="34"/>
      <c r="O14" s="34"/>
      <c r="P14" s="34"/>
    </row>
    <row r="15" spans="1:16" ht="12.75">
      <c r="A15" s="10" t="s">
        <v>130</v>
      </c>
      <c r="B15" s="73">
        <v>125.4</v>
      </c>
      <c r="C15" s="65">
        <v>314.1</v>
      </c>
      <c r="D15" s="65">
        <v>289.7</v>
      </c>
      <c r="E15" s="65">
        <v>71.4</v>
      </c>
      <c r="F15" s="65">
        <v>153.8</v>
      </c>
      <c r="G15" s="65">
        <v>2.5</v>
      </c>
      <c r="H15" s="65">
        <v>66.9</v>
      </c>
      <c r="I15" s="65">
        <v>37.3</v>
      </c>
      <c r="J15" s="73">
        <v>12.6</v>
      </c>
      <c r="K15" s="45"/>
      <c r="L15" s="34"/>
      <c r="M15" s="34"/>
      <c r="N15" s="34"/>
      <c r="O15" s="34"/>
      <c r="P15" s="34"/>
    </row>
    <row r="16" spans="1:16" ht="12.75">
      <c r="A16" s="10" t="s">
        <v>131</v>
      </c>
      <c r="B16" s="73">
        <v>1.8</v>
      </c>
      <c r="C16" s="65">
        <v>1.4</v>
      </c>
      <c r="D16" s="65">
        <v>1.4</v>
      </c>
      <c r="E16" s="65">
        <v>0.9</v>
      </c>
      <c r="F16" s="65">
        <v>0.9</v>
      </c>
      <c r="G16" s="65">
        <v>1.1</v>
      </c>
      <c r="H16" s="65">
        <v>1.3</v>
      </c>
      <c r="I16" s="65">
        <v>1.3</v>
      </c>
      <c r="J16" s="73">
        <v>1.1</v>
      </c>
      <c r="K16" s="45"/>
      <c r="M16" s="34"/>
      <c r="O16" s="34"/>
      <c r="P16" s="34"/>
    </row>
    <row r="17" spans="1:16" ht="12.75">
      <c r="A17" s="10" t="s">
        <v>132</v>
      </c>
      <c r="B17" s="73">
        <v>0.4</v>
      </c>
      <c r="C17" s="65">
        <v>0.2</v>
      </c>
      <c r="D17" s="65">
        <v>0.3</v>
      </c>
      <c r="E17" s="65">
        <v>0.1</v>
      </c>
      <c r="F17" s="143" t="s">
        <v>143</v>
      </c>
      <c r="G17" s="65">
        <v>0.2</v>
      </c>
      <c r="H17" s="65">
        <v>0.1</v>
      </c>
      <c r="I17" s="65">
        <v>0.1</v>
      </c>
      <c r="J17" s="73">
        <v>0.2</v>
      </c>
      <c r="K17" s="45"/>
      <c r="M17" s="34"/>
      <c r="O17" s="34"/>
      <c r="P17" s="34"/>
    </row>
    <row r="18" spans="1:16" ht="12.75">
      <c r="A18" s="10" t="s">
        <v>133</v>
      </c>
      <c r="B18" s="69">
        <v>964</v>
      </c>
      <c r="C18" s="62">
        <v>5139</v>
      </c>
      <c r="D18" s="62">
        <v>4520</v>
      </c>
      <c r="E18" s="62">
        <v>1097</v>
      </c>
      <c r="F18" s="62">
        <v>2327</v>
      </c>
      <c r="G18" s="62">
        <v>5883</v>
      </c>
      <c r="H18" s="62">
        <v>13017</v>
      </c>
      <c r="I18" s="62">
        <v>13755</v>
      </c>
      <c r="J18" s="69">
        <v>5964</v>
      </c>
      <c r="K18" s="45"/>
      <c r="M18" s="34"/>
      <c r="O18" s="34"/>
      <c r="P18" s="34"/>
    </row>
    <row r="19" spans="1:16" ht="12.75">
      <c r="A19" s="10" t="s">
        <v>134</v>
      </c>
      <c r="B19" s="69">
        <v>132</v>
      </c>
      <c r="C19" s="62">
        <v>805</v>
      </c>
      <c r="D19" s="62">
        <v>670</v>
      </c>
      <c r="E19" s="62">
        <v>122</v>
      </c>
      <c r="F19" s="62">
        <v>256</v>
      </c>
      <c r="G19" s="62">
        <v>847</v>
      </c>
      <c r="H19" s="62">
        <v>443</v>
      </c>
      <c r="I19" s="62">
        <v>1254</v>
      </c>
      <c r="J19" s="69">
        <v>519</v>
      </c>
      <c r="K19" s="45"/>
      <c r="M19" s="34"/>
      <c r="O19" s="34"/>
      <c r="P19" s="34"/>
    </row>
    <row r="20" spans="1:16" ht="12.75">
      <c r="A20" s="10"/>
      <c r="B20" s="69"/>
      <c r="C20" s="62"/>
      <c r="D20" s="62"/>
      <c r="E20" s="62"/>
      <c r="F20" s="62"/>
      <c r="G20" s="62"/>
      <c r="H20" s="62"/>
      <c r="I20" s="62"/>
      <c r="J20" s="69"/>
      <c r="K20" s="45"/>
      <c r="M20" s="34"/>
      <c r="O20" s="34"/>
      <c r="P20" s="34"/>
    </row>
    <row r="21" spans="1:16" ht="12.75">
      <c r="A21" s="12" t="s">
        <v>119</v>
      </c>
      <c r="B21" s="72"/>
      <c r="C21" s="66"/>
      <c r="D21" s="66"/>
      <c r="E21" s="66"/>
      <c r="F21" s="66"/>
      <c r="G21" s="66"/>
      <c r="H21" s="66"/>
      <c r="I21" s="66"/>
      <c r="J21" s="72"/>
      <c r="K21" s="45"/>
      <c r="M21" s="34"/>
      <c r="O21" s="34"/>
      <c r="P21" s="34"/>
    </row>
    <row r="22" spans="1:11" ht="12.75">
      <c r="A22" s="10" t="s">
        <v>14</v>
      </c>
      <c r="B22" s="69">
        <v>2589</v>
      </c>
      <c r="C22" s="62">
        <v>10605</v>
      </c>
      <c r="D22" s="62">
        <v>13188</v>
      </c>
      <c r="E22" s="62">
        <v>2701</v>
      </c>
      <c r="F22" s="62">
        <v>3305</v>
      </c>
      <c r="G22" s="62">
        <v>33948</v>
      </c>
      <c r="H22" s="62">
        <v>10452</v>
      </c>
      <c r="I22" s="62">
        <v>16597</v>
      </c>
      <c r="J22" s="69">
        <v>20459</v>
      </c>
      <c r="K22" s="45"/>
    </row>
    <row r="23" spans="1:11" ht="12.75">
      <c r="A23" s="10" t="s">
        <v>15</v>
      </c>
      <c r="B23" s="69">
        <v>158054</v>
      </c>
      <c r="C23" s="62">
        <v>159375</v>
      </c>
      <c r="D23" s="62">
        <v>229274</v>
      </c>
      <c r="E23" s="62">
        <v>81015</v>
      </c>
      <c r="F23" s="62">
        <v>118587</v>
      </c>
      <c r="G23" s="62">
        <v>2335</v>
      </c>
      <c r="H23" s="62">
        <v>53127</v>
      </c>
      <c r="I23" s="62">
        <v>39160</v>
      </c>
      <c r="J23" s="69">
        <v>12148</v>
      </c>
      <c r="K23" s="45"/>
    </row>
    <row r="24" spans="1:11" ht="12.75">
      <c r="A24" s="10" t="s">
        <v>16</v>
      </c>
      <c r="B24" s="69">
        <v>103</v>
      </c>
      <c r="C24" s="62">
        <v>2294</v>
      </c>
      <c r="D24" s="62">
        <v>8199</v>
      </c>
      <c r="E24" s="62">
        <v>156</v>
      </c>
      <c r="F24" s="62">
        <v>2211</v>
      </c>
      <c r="G24" s="62">
        <v>335</v>
      </c>
      <c r="H24" s="62">
        <v>679</v>
      </c>
      <c r="I24" s="62">
        <v>1285</v>
      </c>
      <c r="J24" s="69">
        <v>646</v>
      </c>
      <c r="K24" s="45"/>
    </row>
    <row r="25" spans="1:11" ht="12.75">
      <c r="A25" s="10"/>
      <c r="B25" s="69"/>
      <c r="C25" s="62"/>
      <c r="D25" s="62"/>
      <c r="E25" s="62"/>
      <c r="F25" s="62"/>
      <c r="G25" s="62"/>
      <c r="H25" s="62"/>
      <c r="I25" s="62"/>
      <c r="J25" s="69"/>
      <c r="K25" s="45"/>
    </row>
    <row r="26" spans="1:11" ht="12.75">
      <c r="A26" s="12" t="s">
        <v>120</v>
      </c>
      <c r="B26" s="72"/>
      <c r="C26" s="66"/>
      <c r="D26" s="66"/>
      <c r="E26" s="66"/>
      <c r="F26" s="66"/>
      <c r="G26" s="66"/>
      <c r="H26" s="66"/>
      <c r="I26" s="66"/>
      <c r="J26" s="72"/>
      <c r="K26" s="45"/>
    </row>
    <row r="27" spans="1:11" ht="12.75">
      <c r="A27" s="10" t="s">
        <v>17</v>
      </c>
      <c r="B27" s="69">
        <v>144</v>
      </c>
      <c r="C27" s="62">
        <v>601</v>
      </c>
      <c r="D27" s="62">
        <v>1024</v>
      </c>
      <c r="E27" s="62">
        <v>86</v>
      </c>
      <c r="F27" s="62">
        <v>313</v>
      </c>
      <c r="G27" s="62">
        <v>1870</v>
      </c>
      <c r="H27" s="62">
        <v>610</v>
      </c>
      <c r="I27" s="62">
        <v>1282</v>
      </c>
      <c r="J27" s="69">
        <v>868</v>
      </c>
      <c r="K27" s="45"/>
    </row>
    <row r="28" spans="1:11" ht="12.75">
      <c r="A28" s="10" t="s">
        <v>18</v>
      </c>
      <c r="B28" s="69">
        <v>289</v>
      </c>
      <c r="C28" s="62">
        <v>980</v>
      </c>
      <c r="D28" s="62">
        <v>761</v>
      </c>
      <c r="E28" s="62">
        <v>171</v>
      </c>
      <c r="F28" s="62">
        <v>394</v>
      </c>
      <c r="G28" s="62">
        <v>2051</v>
      </c>
      <c r="H28" s="62">
        <v>565</v>
      </c>
      <c r="I28" s="62">
        <v>1699</v>
      </c>
      <c r="J28" s="69">
        <v>1623</v>
      </c>
      <c r="K28" s="45"/>
    </row>
    <row r="29" spans="1:11" ht="12.75">
      <c r="A29" s="10" t="s">
        <v>19</v>
      </c>
      <c r="B29" s="69">
        <v>227</v>
      </c>
      <c r="C29" s="62">
        <v>582</v>
      </c>
      <c r="D29" s="62">
        <v>698</v>
      </c>
      <c r="E29" s="62">
        <v>81</v>
      </c>
      <c r="F29" s="62">
        <v>180</v>
      </c>
      <c r="G29" s="62">
        <v>1284</v>
      </c>
      <c r="H29" s="62">
        <v>219</v>
      </c>
      <c r="I29" s="62">
        <v>463</v>
      </c>
      <c r="J29" s="69">
        <v>961</v>
      </c>
      <c r="K29" s="45"/>
    </row>
    <row r="30" spans="1:11" ht="12.75">
      <c r="A30" s="10" t="s">
        <v>20</v>
      </c>
      <c r="B30" s="69">
        <v>101</v>
      </c>
      <c r="C30" s="62">
        <v>114</v>
      </c>
      <c r="D30" s="62">
        <v>183</v>
      </c>
      <c r="E30" s="62">
        <v>4</v>
      </c>
      <c r="F30" s="62">
        <v>33</v>
      </c>
      <c r="G30" s="62">
        <v>122</v>
      </c>
      <c r="H30" s="62">
        <v>65</v>
      </c>
      <c r="I30" s="62">
        <v>96</v>
      </c>
      <c r="J30" s="69">
        <v>170</v>
      </c>
      <c r="K30" s="45"/>
    </row>
    <row r="31" spans="1:11" ht="12.75">
      <c r="A31" s="10" t="s">
        <v>21</v>
      </c>
      <c r="B31" s="69">
        <v>58970</v>
      </c>
      <c r="C31" s="62">
        <v>86831</v>
      </c>
      <c r="D31" s="62">
        <v>124895</v>
      </c>
      <c r="E31" s="62">
        <v>35036</v>
      </c>
      <c r="F31" s="62">
        <v>44777</v>
      </c>
      <c r="G31" s="62">
        <v>886</v>
      </c>
      <c r="H31" s="62">
        <v>20950</v>
      </c>
      <c r="I31" s="62">
        <v>13114</v>
      </c>
      <c r="J31" s="69">
        <v>4586</v>
      </c>
      <c r="K31" s="45"/>
    </row>
    <row r="32" spans="1:11" ht="12.75">
      <c r="A32" s="10" t="s">
        <v>22</v>
      </c>
      <c r="B32" s="69">
        <v>399</v>
      </c>
      <c r="C32" s="62">
        <v>724</v>
      </c>
      <c r="D32" s="62">
        <v>1108</v>
      </c>
      <c r="E32" s="62">
        <v>113</v>
      </c>
      <c r="F32" s="62">
        <v>324</v>
      </c>
      <c r="G32" s="62">
        <v>241</v>
      </c>
      <c r="H32" s="62">
        <v>4439</v>
      </c>
      <c r="I32" s="62">
        <v>4067</v>
      </c>
      <c r="J32" s="69">
        <v>773</v>
      </c>
      <c r="K32" s="45"/>
    </row>
    <row r="33" spans="1:11" ht="12.75">
      <c r="A33" s="10" t="s">
        <v>23</v>
      </c>
      <c r="B33" s="69">
        <v>7715</v>
      </c>
      <c r="C33" s="62">
        <v>7769</v>
      </c>
      <c r="D33" s="62">
        <v>10038</v>
      </c>
      <c r="E33" s="62">
        <v>1797</v>
      </c>
      <c r="F33" s="62">
        <v>3338</v>
      </c>
      <c r="G33" s="62">
        <v>108</v>
      </c>
      <c r="H33" s="62">
        <v>2254</v>
      </c>
      <c r="I33" s="62">
        <v>1758</v>
      </c>
      <c r="J33" s="69">
        <v>536</v>
      </c>
      <c r="K33" s="45"/>
    </row>
    <row r="34" spans="1:11" ht="12.75">
      <c r="A34" s="10" t="s">
        <v>24</v>
      </c>
      <c r="B34" s="69">
        <v>481</v>
      </c>
      <c r="C34" s="62">
        <v>2118</v>
      </c>
      <c r="D34" s="62">
        <v>4775</v>
      </c>
      <c r="E34" s="62">
        <v>449</v>
      </c>
      <c r="F34" s="62">
        <v>731</v>
      </c>
      <c r="G34" s="62">
        <v>1495</v>
      </c>
      <c r="H34" s="62">
        <v>686</v>
      </c>
      <c r="I34" s="62">
        <v>1607</v>
      </c>
      <c r="J34" s="69">
        <v>907</v>
      </c>
      <c r="K34" s="45"/>
    </row>
    <row r="35" spans="1:11" ht="12.75">
      <c r="A35" s="10" t="s">
        <v>25</v>
      </c>
      <c r="B35" s="69">
        <v>2674</v>
      </c>
      <c r="C35" s="62">
        <v>3743</v>
      </c>
      <c r="D35" s="62">
        <v>6980</v>
      </c>
      <c r="E35" s="62">
        <v>2414</v>
      </c>
      <c r="F35" s="62">
        <v>2262</v>
      </c>
      <c r="G35" s="62">
        <v>822</v>
      </c>
      <c r="H35" s="62">
        <v>2431</v>
      </c>
      <c r="I35" s="62">
        <v>1760</v>
      </c>
      <c r="J35" s="69">
        <v>840</v>
      </c>
      <c r="K35" s="45"/>
    </row>
    <row r="36" spans="1:11" ht="12.75">
      <c r="A36" s="10" t="s">
        <v>26</v>
      </c>
      <c r="B36" s="69">
        <v>4301</v>
      </c>
      <c r="C36" s="62">
        <v>4138</v>
      </c>
      <c r="D36" s="62">
        <v>8433</v>
      </c>
      <c r="E36" s="62">
        <v>4010</v>
      </c>
      <c r="F36" s="62">
        <v>3478</v>
      </c>
      <c r="G36" s="62">
        <v>1918</v>
      </c>
      <c r="H36" s="62">
        <v>2373</v>
      </c>
      <c r="I36" s="62">
        <v>2819</v>
      </c>
      <c r="J36" s="69">
        <v>1592</v>
      </c>
      <c r="K36" s="45"/>
    </row>
    <row r="37" spans="1:11" ht="12.75">
      <c r="A37" s="10" t="s">
        <v>27</v>
      </c>
      <c r="B37" s="69">
        <v>484</v>
      </c>
      <c r="C37" s="62">
        <v>936</v>
      </c>
      <c r="D37" s="62">
        <v>1289</v>
      </c>
      <c r="E37" s="62">
        <v>359</v>
      </c>
      <c r="F37" s="62">
        <v>370</v>
      </c>
      <c r="G37" s="62">
        <v>519</v>
      </c>
      <c r="H37" s="62">
        <v>389</v>
      </c>
      <c r="I37" s="62">
        <v>489</v>
      </c>
      <c r="J37" s="69">
        <v>717</v>
      </c>
      <c r="K37" s="45"/>
    </row>
    <row r="38" spans="1:11" ht="12.75">
      <c r="A38" s="10" t="s">
        <v>28</v>
      </c>
      <c r="B38" s="69">
        <v>2102</v>
      </c>
      <c r="C38" s="62">
        <v>2503</v>
      </c>
      <c r="D38" s="62">
        <v>3450</v>
      </c>
      <c r="E38" s="62">
        <v>1432</v>
      </c>
      <c r="F38" s="62">
        <v>1589</v>
      </c>
      <c r="G38" s="62">
        <v>530</v>
      </c>
      <c r="H38" s="62">
        <v>1259</v>
      </c>
      <c r="I38" s="62">
        <v>1083</v>
      </c>
      <c r="J38" s="69">
        <v>645</v>
      </c>
      <c r="K38" s="45"/>
    </row>
    <row r="39" spans="1:11" ht="12.75">
      <c r="A39" s="10" t="s">
        <v>29</v>
      </c>
      <c r="B39" s="69">
        <v>5050</v>
      </c>
      <c r="C39" s="62">
        <v>7771</v>
      </c>
      <c r="D39" s="62">
        <v>12254</v>
      </c>
      <c r="E39" s="62">
        <v>4302</v>
      </c>
      <c r="F39" s="62">
        <v>5398</v>
      </c>
      <c r="G39" s="62">
        <v>2065</v>
      </c>
      <c r="H39" s="62">
        <v>3660</v>
      </c>
      <c r="I39" s="62">
        <v>3086</v>
      </c>
      <c r="J39" s="69">
        <v>1934</v>
      </c>
      <c r="K39" s="46"/>
    </row>
    <row r="40" spans="1:11" ht="12.75">
      <c r="A40" s="10" t="s">
        <v>30</v>
      </c>
      <c r="B40" s="69">
        <v>6874</v>
      </c>
      <c r="C40" s="62">
        <v>2882</v>
      </c>
      <c r="D40" s="62">
        <v>4089</v>
      </c>
      <c r="E40" s="62">
        <v>759</v>
      </c>
      <c r="F40" s="62">
        <v>448</v>
      </c>
      <c r="G40" s="62">
        <v>2932</v>
      </c>
      <c r="H40" s="62">
        <v>1965</v>
      </c>
      <c r="I40" s="62">
        <v>1514</v>
      </c>
      <c r="J40" s="69">
        <v>2541</v>
      </c>
      <c r="K40" s="45"/>
    </row>
    <row r="41" spans="1:11" ht="12.75">
      <c r="A41" s="10" t="s">
        <v>31</v>
      </c>
      <c r="B41" s="69">
        <v>192</v>
      </c>
      <c r="C41" s="62">
        <v>8535</v>
      </c>
      <c r="D41" s="62">
        <v>2331</v>
      </c>
      <c r="E41" s="62">
        <v>349</v>
      </c>
      <c r="F41" s="62">
        <v>691</v>
      </c>
      <c r="G41" s="62">
        <v>626</v>
      </c>
      <c r="H41" s="62">
        <v>2589</v>
      </c>
      <c r="I41" s="62">
        <v>1522</v>
      </c>
      <c r="J41" s="69">
        <v>868</v>
      </c>
      <c r="K41" s="45"/>
    </row>
    <row r="42" spans="1:11" ht="12.75">
      <c r="A42" s="10" t="s">
        <v>32</v>
      </c>
      <c r="B42" s="69">
        <v>1005</v>
      </c>
      <c r="C42" s="62">
        <v>1290</v>
      </c>
      <c r="D42" s="62">
        <v>1021</v>
      </c>
      <c r="E42" s="62">
        <v>240</v>
      </c>
      <c r="F42" s="62">
        <v>237</v>
      </c>
      <c r="G42" s="62">
        <v>172</v>
      </c>
      <c r="H42" s="62">
        <v>248</v>
      </c>
      <c r="I42" s="62">
        <v>401</v>
      </c>
      <c r="J42" s="69">
        <v>154</v>
      </c>
      <c r="K42" s="45"/>
    </row>
    <row r="43" spans="1:11" ht="12.75">
      <c r="A43" s="10" t="s">
        <v>33</v>
      </c>
      <c r="B43" s="69">
        <v>234</v>
      </c>
      <c r="C43" s="62">
        <v>261</v>
      </c>
      <c r="D43" s="62">
        <v>325</v>
      </c>
      <c r="E43" s="62">
        <v>225</v>
      </c>
      <c r="F43" s="62">
        <v>110</v>
      </c>
      <c r="G43" s="62">
        <v>315</v>
      </c>
      <c r="H43" s="62">
        <v>236</v>
      </c>
      <c r="I43" s="62">
        <v>244</v>
      </c>
      <c r="J43" s="69">
        <v>247</v>
      </c>
      <c r="K43" s="45"/>
    </row>
    <row r="44" spans="1:11" ht="12.75">
      <c r="A44" s="10" t="s">
        <v>34</v>
      </c>
      <c r="B44" s="143" t="s">
        <v>143</v>
      </c>
      <c r="C44" s="143" t="s">
        <v>143</v>
      </c>
      <c r="D44" s="143" t="s">
        <v>143</v>
      </c>
      <c r="E44" s="143" t="s">
        <v>143</v>
      </c>
      <c r="F44" s="143" t="s">
        <v>143</v>
      </c>
      <c r="G44" s="143" t="s">
        <v>143</v>
      </c>
      <c r="H44" s="143" t="s">
        <v>143</v>
      </c>
      <c r="I44" s="143" t="s">
        <v>143</v>
      </c>
      <c r="J44" s="144" t="s">
        <v>143</v>
      </c>
      <c r="K44" s="45"/>
    </row>
    <row r="45" spans="1:11" ht="12.75">
      <c r="A45" s="10"/>
      <c r="B45" s="72"/>
      <c r="C45" s="66"/>
      <c r="D45" s="66"/>
      <c r="E45" s="66"/>
      <c r="F45" s="66"/>
      <c r="G45" s="66"/>
      <c r="H45" s="66"/>
      <c r="I45" s="66"/>
      <c r="J45" s="72"/>
      <c r="K45" s="45"/>
    </row>
    <row r="46" spans="1:11" ht="12.75">
      <c r="A46" s="12" t="s">
        <v>122</v>
      </c>
      <c r="B46" s="72"/>
      <c r="C46" s="66"/>
      <c r="D46" s="66"/>
      <c r="E46" s="66"/>
      <c r="F46" s="66"/>
      <c r="G46" s="66"/>
      <c r="H46" s="66"/>
      <c r="I46" s="66"/>
      <c r="J46" s="72"/>
      <c r="K46" s="45"/>
    </row>
    <row r="47" spans="1:11" ht="12.75">
      <c r="A47" s="10" t="s">
        <v>35</v>
      </c>
      <c r="B47" s="69">
        <v>135059</v>
      </c>
      <c r="C47" s="62">
        <v>180604</v>
      </c>
      <c r="D47" s="62">
        <v>213404</v>
      </c>
      <c r="E47" s="62">
        <v>168252</v>
      </c>
      <c r="F47" s="62">
        <v>121692</v>
      </c>
      <c r="G47" s="62">
        <v>154459</v>
      </c>
      <c r="H47" s="62">
        <v>160960</v>
      </c>
      <c r="I47" s="62">
        <v>180747</v>
      </c>
      <c r="J47" s="69">
        <v>128370</v>
      </c>
      <c r="K47" s="45"/>
    </row>
    <row r="48" spans="1:11" ht="12.75">
      <c r="A48" s="10" t="s">
        <v>36</v>
      </c>
      <c r="B48" s="69">
        <v>13113</v>
      </c>
      <c r="C48" s="62">
        <v>53510</v>
      </c>
      <c r="D48" s="62">
        <v>52450</v>
      </c>
      <c r="E48" s="62">
        <v>28052</v>
      </c>
      <c r="F48" s="62">
        <v>27003</v>
      </c>
      <c r="G48" s="62">
        <v>123353</v>
      </c>
      <c r="H48" s="62">
        <v>91377</v>
      </c>
      <c r="I48" s="62">
        <v>118353</v>
      </c>
      <c r="J48" s="69">
        <v>93047</v>
      </c>
      <c r="K48" s="45"/>
    </row>
    <row r="49" spans="1:11" ht="12.75">
      <c r="A49" s="10" t="s">
        <v>37</v>
      </c>
      <c r="B49" s="69">
        <v>100</v>
      </c>
      <c r="C49" s="62">
        <v>913</v>
      </c>
      <c r="D49" s="62">
        <v>1366</v>
      </c>
      <c r="E49" s="62">
        <v>464</v>
      </c>
      <c r="F49" s="62">
        <v>14</v>
      </c>
      <c r="G49" s="62">
        <v>6949</v>
      </c>
      <c r="H49" s="62">
        <v>3327</v>
      </c>
      <c r="I49" s="62">
        <v>1197</v>
      </c>
      <c r="J49" s="69">
        <v>3847</v>
      </c>
      <c r="K49" s="45"/>
    </row>
    <row r="50" spans="1:11" ht="12.75">
      <c r="A50" s="10" t="s">
        <v>38</v>
      </c>
      <c r="B50" s="69">
        <v>80847</v>
      </c>
      <c r="C50" s="62">
        <v>93257</v>
      </c>
      <c r="D50" s="62">
        <v>93044</v>
      </c>
      <c r="E50" s="62">
        <v>134238</v>
      </c>
      <c r="F50" s="62">
        <v>80199</v>
      </c>
      <c r="G50" s="62">
        <v>12472</v>
      </c>
      <c r="H50" s="62">
        <v>28371</v>
      </c>
      <c r="I50" s="62">
        <v>26681</v>
      </c>
      <c r="J50" s="69">
        <v>17222</v>
      </c>
      <c r="K50" s="45"/>
    </row>
    <row r="51" spans="1:11" ht="12.75">
      <c r="A51" s="10" t="s">
        <v>39</v>
      </c>
      <c r="B51" s="69">
        <v>7357</v>
      </c>
      <c r="C51" s="62">
        <v>24749</v>
      </c>
      <c r="D51" s="62">
        <v>36354</v>
      </c>
      <c r="E51" s="62">
        <v>5391</v>
      </c>
      <c r="F51" s="62">
        <v>8954</v>
      </c>
      <c r="G51" s="62">
        <v>10511</v>
      </c>
      <c r="H51" s="62">
        <v>13309</v>
      </c>
      <c r="I51" s="62">
        <v>14112</v>
      </c>
      <c r="J51" s="69">
        <v>8462</v>
      </c>
      <c r="K51" s="45"/>
    </row>
    <row r="52" spans="1:11" ht="12.75">
      <c r="A52" s="10" t="s">
        <v>40</v>
      </c>
      <c r="B52" s="69">
        <v>33642</v>
      </c>
      <c r="C52" s="62">
        <v>8175</v>
      </c>
      <c r="D52" s="62">
        <v>30190</v>
      </c>
      <c r="E52" s="62">
        <v>107</v>
      </c>
      <c r="F52" s="62">
        <v>5522</v>
      </c>
      <c r="G52" s="62">
        <v>1174</v>
      </c>
      <c r="H52" s="62">
        <v>24576</v>
      </c>
      <c r="I52" s="62">
        <v>20404</v>
      </c>
      <c r="J52" s="69">
        <v>5792</v>
      </c>
      <c r="K52" s="45"/>
    </row>
    <row r="53" spans="1:11" ht="12.75">
      <c r="A53" s="10" t="s">
        <v>41</v>
      </c>
      <c r="B53" s="143" t="s">
        <v>143</v>
      </c>
      <c r="C53" s="143" t="s">
        <v>143</v>
      </c>
      <c r="D53" s="143" t="s">
        <v>143</v>
      </c>
      <c r="E53" s="143" t="s">
        <v>143</v>
      </c>
      <c r="F53" s="143" t="s">
        <v>143</v>
      </c>
      <c r="G53" s="143" t="s">
        <v>143</v>
      </c>
      <c r="H53" s="143" t="s">
        <v>143</v>
      </c>
      <c r="I53" s="143" t="s">
        <v>143</v>
      </c>
      <c r="J53" s="144" t="s">
        <v>143</v>
      </c>
      <c r="K53" s="45"/>
    </row>
    <row r="54" spans="1:11" ht="12.75">
      <c r="A54" s="10" t="s">
        <v>42</v>
      </c>
      <c r="B54" s="143" t="s">
        <v>143</v>
      </c>
      <c r="C54" s="143" t="s">
        <v>143</v>
      </c>
      <c r="D54" s="143" t="s">
        <v>143</v>
      </c>
      <c r="E54" s="143" t="s">
        <v>143</v>
      </c>
      <c r="F54" s="143" t="s">
        <v>143</v>
      </c>
      <c r="G54" s="143" t="s">
        <v>143</v>
      </c>
      <c r="H54" s="143" t="s">
        <v>143</v>
      </c>
      <c r="I54" s="143" t="s">
        <v>143</v>
      </c>
      <c r="J54" s="144" t="s">
        <v>143</v>
      </c>
      <c r="K54" s="45"/>
    </row>
    <row r="55" spans="1:11" ht="12.75">
      <c r="A55" s="10" t="s">
        <v>43</v>
      </c>
      <c r="B55" s="69">
        <v>324674</v>
      </c>
      <c r="C55" s="62">
        <v>357949</v>
      </c>
      <c r="D55" s="62">
        <v>393841</v>
      </c>
      <c r="E55" s="62">
        <v>295158</v>
      </c>
      <c r="F55" s="62">
        <v>402594</v>
      </c>
      <c r="G55" s="62">
        <v>250565</v>
      </c>
      <c r="H55" s="62">
        <v>263902</v>
      </c>
      <c r="I55" s="62">
        <v>294462</v>
      </c>
      <c r="J55" s="69">
        <v>216589</v>
      </c>
      <c r="K55" s="45"/>
    </row>
    <row r="56" spans="1:11" ht="12.75">
      <c r="A56" s="10" t="s">
        <v>44</v>
      </c>
      <c r="B56" s="69">
        <v>26620</v>
      </c>
      <c r="C56" s="62">
        <v>31269</v>
      </c>
      <c r="D56" s="62">
        <v>25938</v>
      </c>
      <c r="E56" s="62">
        <v>14239</v>
      </c>
      <c r="F56" s="62">
        <v>4961</v>
      </c>
      <c r="G56" s="62">
        <v>2591</v>
      </c>
      <c r="H56" s="62">
        <v>5771</v>
      </c>
      <c r="I56" s="62">
        <v>9323</v>
      </c>
      <c r="J56" s="69">
        <v>3719</v>
      </c>
      <c r="K56" s="45"/>
    </row>
    <row r="57" spans="1:11" ht="12.75">
      <c r="A57" s="10" t="s">
        <v>45</v>
      </c>
      <c r="B57" s="143" t="s">
        <v>143</v>
      </c>
      <c r="C57" s="143" t="s">
        <v>143</v>
      </c>
      <c r="D57" s="143" t="s">
        <v>143</v>
      </c>
      <c r="E57" s="143" t="s">
        <v>143</v>
      </c>
      <c r="F57" s="143" t="s">
        <v>143</v>
      </c>
      <c r="G57" s="143" t="s">
        <v>143</v>
      </c>
      <c r="H57" s="143" t="s">
        <v>143</v>
      </c>
      <c r="I57" s="143" t="s">
        <v>143</v>
      </c>
      <c r="J57" s="144" t="s">
        <v>143</v>
      </c>
      <c r="K57" s="45"/>
    </row>
    <row r="58" spans="1:11" ht="12.75">
      <c r="A58" s="10"/>
      <c r="B58" s="69"/>
      <c r="C58" s="62"/>
      <c r="D58" s="62"/>
      <c r="E58" s="62"/>
      <c r="F58" s="62"/>
      <c r="G58" s="62"/>
      <c r="H58" s="62"/>
      <c r="I58" s="62"/>
      <c r="J58" s="69"/>
      <c r="K58" s="45"/>
    </row>
    <row r="59" spans="1:11" ht="12.75">
      <c r="A59" s="12" t="s">
        <v>121</v>
      </c>
      <c r="B59" s="72"/>
      <c r="C59" s="66"/>
      <c r="D59" s="66"/>
      <c r="E59" s="66"/>
      <c r="F59" s="66"/>
      <c r="G59" s="66"/>
      <c r="H59" s="66"/>
      <c r="I59" s="66"/>
      <c r="J59" s="72"/>
      <c r="K59" s="45"/>
    </row>
    <row r="60" spans="1:11" ht="12.75">
      <c r="A60" s="10" t="s">
        <v>46</v>
      </c>
      <c r="B60" s="69">
        <v>160347</v>
      </c>
      <c r="C60" s="62">
        <v>171409</v>
      </c>
      <c r="D60" s="62">
        <v>249408</v>
      </c>
      <c r="E60" s="62">
        <v>83732</v>
      </c>
      <c r="F60" s="62">
        <v>123653</v>
      </c>
      <c r="G60" s="62">
        <v>36265</v>
      </c>
      <c r="H60" s="62">
        <v>59813</v>
      </c>
      <c r="I60" s="62">
        <v>52917</v>
      </c>
      <c r="J60" s="69">
        <v>32439</v>
      </c>
      <c r="K60" s="45"/>
    </row>
    <row r="61" spans="1:11" ht="12.75">
      <c r="A61" s="10" t="s">
        <v>47</v>
      </c>
      <c r="B61" s="69">
        <v>82450</v>
      </c>
      <c r="C61" s="62">
        <v>59758</v>
      </c>
      <c r="D61" s="62">
        <v>86556</v>
      </c>
      <c r="E61" s="62">
        <v>37329</v>
      </c>
      <c r="F61" s="62">
        <v>65931</v>
      </c>
      <c r="G61" s="62">
        <v>24457</v>
      </c>
      <c r="H61" s="62">
        <v>27782</v>
      </c>
      <c r="I61" s="62">
        <v>26561</v>
      </c>
      <c r="J61" s="69">
        <v>18788</v>
      </c>
      <c r="K61" s="45"/>
    </row>
    <row r="62" spans="1:11" ht="12.75">
      <c r="A62" s="10" t="s">
        <v>48</v>
      </c>
      <c r="B62" s="69">
        <v>83414</v>
      </c>
      <c r="C62" s="62">
        <v>64897</v>
      </c>
      <c r="D62" s="62">
        <v>91076</v>
      </c>
      <c r="E62" s="62">
        <v>38426</v>
      </c>
      <c r="F62" s="62">
        <v>68258</v>
      </c>
      <c r="G62" s="62">
        <v>30650</v>
      </c>
      <c r="H62" s="62">
        <v>40926</v>
      </c>
      <c r="I62" s="62">
        <v>40376</v>
      </c>
      <c r="J62" s="69">
        <v>24864</v>
      </c>
      <c r="K62" s="45"/>
    </row>
    <row r="63" spans="1:11" ht="12.75">
      <c r="A63" s="10" t="s">
        <v>49</v>
      </c>
      <c r="B63" s="69">
        <v>78364</v>
      </c>
      <c r="C63" s="62">
        <v>57126</v>
      </c>
      <c r="D63" s="62">
        <v>78822</v>
      </c>
      <c r="E63" s="62">
        <v>34124</v>
      </c>
      <c r="F63" s="62">
        <v>62860</v>
      </c>
      <c r="G63" s="62">
        <v>28585</v>
      </c>
      <c r="H63" s="62">
        <v>37266</v>
      </c>
      <c r="I63" s="62">
        <v>37290</v>
      </c>
      <c r="J63" s="69">
        <v>22930</v>
      </c>
      <c r="K63" s="45"/>
    </row>
    <row r="64" spans="1:11" ht="12.75">
      <c r="A64" s="10" t="s">
        <v>50</v>
      </c>
      <c r="B64" s="69">
        <v>70293</v>
      </c>
      <c r="C64" s="62">
        <v>44419</v>
      </c>
      <c r="D64" s="62">
        <v>71381</v>
      </c>
      <c r="E64" s="62">
        <v>32776</v>
      </c>
      <c r="F64" s="62">
        <v>61484</v>
      </c>
      <c r="G64" s="62">
        <v>24855</v>
      </c>
      <c r="H64" s="62">
        <v>32464</v>
      </c>
      <c r="I64" s="62">
        <v>33853</v>
      </c>
      <c r="J64" s="69">
        <v>19367</v>
      </c>
      <c r="K64" s="45"/>
    </row>
    <row r="65" spans="1:11" ht="12.75">
      <c r="A65" s="10"/>
      <c r="B65" s="69"/>
      <c r="C65" s="62"/>
      <c r="D65" s="62"/>
      <c r="E65" s="62"/>
      <c r="F65" s="62"/>
      <c r="G65" s="62"/>
      <c r="H65" s="62"/>
      <c r="I65" s="62"/>
      <c r="J65" s="69"/>
      <c r="K65" s="45"/>
    </row>
    <row r="66" spans="1:11" ht="12.75">
      <c r="A66" s="12" t="s">
        <v>51</v>
      </c>
      <c r="B66" s="72"/>
      <c r="C66" s="66"/>
      <c r="D66" s="66"/>
      <c r="E66" s="66"/>
      <c r="F66" s="66"/>
      <c r="G66" s="66"/>
      <c r="H66" s="66"/>
      <c r="I66" s="66"/>
      <c r="J66" s="72"/>
      <c r="K66" s="45"/>
    </row>
    <row r="67" spans="1:11" ht="12.75">
      <c r="A67" s="60" t="s">
        <v>135</v>
      </c>
      <c r="B67" s="69">
        <v>835.1612903225806</v>
      </c>
      <c r="C67" s="62">
        <v>425.90361445783134</v>
      </c>
      <c r="D67" s="62">
        <v>561.1914893617021</v>
      </c>
      <c r="E67" s="62">
        <v>675.25</v>
      </c>
      <c r="F67" s="62">
        <v>359.2391304347826</v>
      </c>
      <c r="G67" s="62">
        <v>1013.3731343283582</v>
      </c>
      <c r="H67" s="62">
        <v>145.36856745479832</v>
      </c>
      <c r="I67" s="62">
        <v>278.4731543624161</v>
      </c>
      <c r="J67" s="69">
        <v>792.984496124031</v>
      </c>
      <c r="K67" s="45"/>
    </row>
    <row r="68" spans="1:11" ht="12.75">
      <c r="A68" s="60" t="s">
        <v>136</v>
      </c>
      <c r="B68" s="69">
        <v>1260.3987240829345</v>
      </c>
      <c r="C68" s="62">
        <v>507.40210124164275</v>
      </c>
      <c r="D68" s="62">
        <v>791.41870900932</v>
      </c>
      <c r="E68" s="62">
        <v>1134.6638655462184</v>
      </c>
      <c r="F68" s="62">
        <v>771.0468140442132</v>
      </c>
      <c r="G68" s="62">
        <v>934</v>
      </c>
      <c r="H68" s="62">
        <v>794.1255605381165</v>
      </c>
      <c r="I68" s="62">
        <v>1049.8659517426274</v>
      </c>
      <c r="J68" s="69">
        <v>964.1269841269841</v>
      </c>
      <c r="K68" s="45"/>
    </row>
    <row r="69" spans="1:11" ht="12.75">
      <c r="A69" s="60" t="s">
        <v>137</v>
      </c>
      <c r="B69" s="69">
        <v>245.48387096774192</v>
      </c>
      <c r="C69" s="62">
        <v>91.44578313253012</v>
      </c>
      <c r="D69" s="62">
        <v>113.44680851063829</v>
      </c>
      <c r="E69" s="62">
        <v>85.5</v>
      </c>
      <c r="F69" s="62">
        <v>100</v>
      </c>
      <c r="G69" s="62">
        <v>159.01492537313433</v>
      </c>
      <c r="H69" s="62">
        <v>20.292072322670375</v>
      </c>
      <c r="I69" s="62">
        <v>59.395973154362416</v>
      </c>
      <c r="J69" s="69">
        <v>140.3875968992248</v>
      </c>
      <c r="K69" s="45"/>
    </row>
    <row r="70" spans="1:11" ht="12.75">
      <c r="A70" s="60" t="s">
        <v>138</v>
      </c>
      <c r="B70" s="69">
        <v>534.9601275917065</v>
      </c>
      <c r="C70" s="62">
        <v>303.48296720789557</v>
      </c>
      <c r="D70" s="62">
        <v>469.59268208491545</v>
      </c>
      <c r="E70" s="62">
        <v>517.4509803921568</v>
      </c>
      <c r="F70" s="62">
        <v>314.9479843953186</v>
      </c>
      <c r="G70" s="62">
        <v>494</v>
      </c>
      <c r="H70" s="62">
        <v>413.1988041853512</v>
      </c>
      <c r="I70" s="62">
        <v>507.74798927613944</v>
      </c>
      <c r="J70" s="69">
        <v>467.8571428571429</v>
      </c>
      <c r="K70" s="45"/>
    </row>
    <row r="71" spans="1:11" ht="12.75">
      <c r="A71" s="60" t="s">
        <v>139</v>
      </c>
      <c r="B71" s="69">
        <v>43535.555555555555</v>
      </c>
      <c r="C71" s="62">
        <v>40804.28571428572</v>
      </c>
      <c r="D71" s="62">
        <v>56301.42857142857</v>
      </c>
      <c r="E71" s="62">
        <v>37915.555555555555</v>
      </c>
      <c r="F71" s="62">
        <v>69844.44444444444</v>
      </c>
      <c r="G71" s="62">
        <v>25986.363636363636</v>
      </c>
      <c r="H71" s="62">
        <v>28666.153846153844</v>
      </c>
      <c r="I71" s="62">
        <v>28684.615384615383</v>
      </c>
      <c r="J71" s="69">
        <v>20845.454545454544</v>
      </c>
      <c r="K71" s="45"/>
    </row>
    <row r="72" spans="1:11" ht="12.75">
      <c r="A72" s="60" t="s">
        <v>124</v>
      </c>
      <c r="B72" s="73">
        <v>43.72923743048039</v>
      </c>
      <c r="C72" s="65">
        <v>25.78392560688206</v>
      </c>
      <c r="D72" s="65">
        <v>28.4771065303338</v>
      </c>
      <c r="E72" s="65">
        <v>39.07859595574208</v>
      </c>
      <c r="F72" s="65">
        <v>49.54271854830262</v>
      </c>
      <c r="G72" s="65">
        <v>67.87645420285105</v>
      </c>
      <c r="H72" s="65">
        <v>50.52133586479504</v>
      </c>
      <c r="I72" s="65">
        <v>59.3474983345605</v>
      </c>
      <c r="J72" s="73">
        <v>58.24136168165278</v>
      </c>
      <c r="K72" s="45"/>
    </row>
    <row r="73" spans="1:11" ht="13.5" thickBot="1">
      <c r="A73" s="61" t="s">
        <v>125</v>
      </c>
      <c r="B73" s="147" t="s">
        <v>143</v>
      </c>
      <c r="C73" s="147" t="s">
        <v>143</v>
      </c>
      <c r="D73" s="147" t="s">
        <v>143</v>
      </c>
      <c r="E73" s="147" t="s">
        <v>143</v>
      </c>
      <c r="F73" s="147" t="s">
        <v>143</v>
      </c>
      <c r="G73" s="147" t="s">
        <v>143</v>
      </c>
      <c r="H73" s="147" t="s">
        <v>143</v>
      </c>
      <c r="I73" s="147" t="s">
        <v>143</v>
      </c>
      <c r="J73" s="145" t="s">
        <v>143</v>
      </c>
      <c r="K73" s="45"/>
    </row>
    <row r="74" spans="1:14" s="9" customFormat="1" ht="12.75">
      <c r="A74" s="146" t="s">
        <v>146</v>
      </c>
      <c r="B74" s="39"/>
      <c r="C74" s="40"/>
      <c r="D74" s="40"/>
      <c r="E74" s="40"/>
      <c r="F74" s="40"/>
      <c r="G74" s="40"/>
      <c r="H74" s="52"/>
      <c r="I74" s="52"/>
      <c r="J74" s="56"/>
      <c r="K74" s="52"/>
      <c r="L74" s="52"/>
      <c r="M74" s="52"/>
      <c r="N74" s="52"/>
    </row>
    <row r="75" spans="1:11" ht="12.75">
      <c r="A75" s="41" t="s">
        <v>94</v>
      </c>
      <c r="I75" s="36"/>
      <c r="J75" s="34"/>
      <c r="K75" s="45"/>
    </row>
    <row r="76" spans="1:11" ht="12.75">
      <c r="A76" s="38" t="s">
        <v>92</v>
      </c>
      <c r="B76" s="35"/>
      <c r="C76" s="35"/>
      <c r="D76" s="35"/>
      <c r="E76" s="35"/>
      <c r="F76" s="35"/>
      <c r="G76" s="35"/>
      <c r="H76" s="35"/>
      <c r="I76" s="36"/>
      <c r="J76" s="34"/>
      <c r="K76" s="45"/>
    </row>
    <row r="77" spans="1:11" ht="12.75">
      <c r="A77" s="38" t="s">
        <v>93</v>
      </c>
      <c r="B77" s="35"/>
      <c r="C77" s="35"/>
      <c r="D77" s="35"/>
      <c r="E77" s="35"/>
      <c r="F77" s="35"/>
      <c r="G77" s="35"/>
      <c r="H77" s="35"/>
      <c r="I77" s="36"/>
      <c r="J77" s="34"/>
      <c r="K77" s="45"/>
    </row>
    <row r="78" spans="1:11" ht="12.75">
      <c r="A78" s="38" t="s">
        <v>95</v>
      </c>
      <c r="B78" s="35"/>
      <c r="C78" s="35"/>
      <c r="D78" s="35"/>
      <c r="E78" s="35"/>
      <c r="F78" s="35"/>
      <c r="G78" s="35"/>
      <c r="H78" s="35"/>
      <c r="I78" s="36"/>
      <c r="J78" s="34"/>
      <c r="K78" s="45"/>
    </row>
    <row r="79" spans="1:22" ht="12.75">
      <c r="A79" s="35"/>
      <c r="B79" s="35"/>
      <c r="C79" s="35"/>
      <c r="D79" s="35"/>
      <c r="E79" s="35"/>
      <c r="F79" s="35"/>
      <c r="G79" s="35"/>
      <c r="H79" s="35"/>
      <c r="I79" s="36"/>
      <c r="J79" s="34"/>
      <c r="K79" s="45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ht="12.75">
      <c r="A80" s="35"/>
      <c r="B80" s="35"/>
      <c r="C80" s="35"/>
      <c r="D80" s="35"/>
      <c r="E80" s="35"/>
      <c r="F80" s="35"/>
      <c r="G80" s="35"/>
      <c r="H80" s="35"/>
      <c r="I80" s="36"/>
      <c r="J80" s="34"/>
      <c r="K80" s="45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8" ht="12.75">
      <c r="A81" s="37"/>
      <c r="B81" s="36"/>
      <c r="C81" s="36"/>
      <c r="D81" s="35"/>
      <c r="E81" s="35"/>
      <c r="F81" s="35"/>
      <c r="G81" s="35"/>
      <c r="H81" s="35"/>
    </row>
    <row r="82" spans="1:8" ht="12.75">
      <c r="A82" s="35"/>
      <c r="B82" s="36"/>
      <c r="C82" s="35"/>
      <c r="D82" s="35"/>
      <c r="E82" s="35"/>
      <c r="F82" s="35"/>
      <c r="G82" s="35"/>
      <c r="H82" s="35"/>
    </row>
    <row r="83" spans="1:8" ht="12.75">
      <c r="A83" s="35"/>
      <c r="B83" s="36"/>
      <c r="C83" s="36"/>
      <c r="D83" s="36"/>
      <c r="E83" s="36"/>
      <c r="F83" s="36"/>
      <c r="G83" s="36"/>
      <c r="H83" s="36"/>
    </row>
    <row r="84" spans="1:8" ht="12.75">
      <c r="A84" s="35"/>
      <c r="B84" s="36"/>
      <c r="C84" s="36"/>
      <c r="D84" s="36"/>
      <c r="E84" s="36"/>
      <c r="F84" s="36"/>
      <c r="G84" s="36"/>
      <c r="H84" s="36"/>
    </row>
    <row r="85" spans="1:8" ht="12.75">
      <c r="A85" s="35"/>
      <c r="B85" s="36"/>
      <c r="C85" s="35"/>
      <c r="D85" s="35"/>
      <c r="E85" s="35"/>
      <c r="F85" s="35"/>
      <c r="G85" s="35"/>
      <c r="H85" s="35"/>
    </row>
    <row r="86" spans="1:8" ht="12.75">
      <c r="A86" s="35"/>
      <c r="B86" s="35"/>
      <c r="C86" s="35"/>
      <c r="D86" s="35"/>
      <c r="E86" s="35"/>
      <c r="F86" s="35"/>
      <c r="G86" s="35"/>
      <c r="H86" s="35"/>
    </row>
    <row r="87" spans="1:8" ht="12.75">
      <c r="A87" s="35"/>
      <c r="B87" s="35"/>
      <c r="C87" s="35"/>
      <c r="D87" s="35"/>
      <c r="E87" s="35"/>
      <c r="F87" s="35"/>
      <c r="G87" s="35"/>
      <c r="H87" s="35"/>
    </row>
    <row r="88" spans="1:8" ht="12.75">
      <c r="A88" s="35"/>
      <c r="B88" s="35"/>
      <c r="C88" s="35"/>
      <c r="D88" s="35"/>
      <c r="E88" s="35"/>
      <c r="F88" s="35"/>
      <c r="G88" s="35"/>
      <c r="H88" s="35"/>
    </row>
    <row r="89" spans="1:8" ht="12.75">
      <c r="A89" s="35"/>
      <c r="B89" s="35"/>
      <c r="C89" s="35"/>
      <c r="D89" s="35"/>
      <c r="E89" s="35"/>
      <c r="F89" s="35"/>
      <c r="G89" s="35"/>
      <c r="H89" s="35"/>
    </row>
    <row r="90" spans="1:8" ht="12.75">
      <c r="A90" s="35"/>
      <c r="B90" s="35"/>
      <c r="C90" s="35"/>
      <c r="D90" s="35"/>
      <c r="E90" s="35"/>
      <c r="F90" s="35"/>
      <c r="G90" s="35"/>
      <c r="H90" s="35"/>
    </row>
    <row r="91" spans="1:8" ht="12.75">
      <c r="A91" s="35"/>
      <c r="B91" s="35"/>
      <c r="C91" s="35"/>
      <c r="D91" s="35"/>
      <c r="E91" s="35"/>
      <c r="F91" s="35"/>
      <c r="G91" s="35"/>
      <c r="H91" s="35"/>
    </row>
    <row r="92" spans="1:8" ht="12.75">
      <c r="A92" s="35"/>
      <c r="B92" s="35"/>
      <c r="C92" s="35"/>
      <c r="D92" s="35"/>
      <c r="E92" s="35"/>
      <c r="F92" s="35"/>
      <c r="G92" s="35"/>
      <c r="H92" s="35"/>
    </row>
    <row r="93" spans="1:8" ht="12.75">
      <c r="A93" s="35"/>
      <c r="B93" s="35"/>
      <c r="C93" s="35"/>
      <c r="D93" s="35"/>
      <c r="E93" s="35"/>
      <c r="F93" s="35"/>
      <c r="G93" s="35"/>
      <c r="H93" s="35"/>
    </row>
    <row r="94" spans="1:8" ht="12.75">
      <c r="A94" s="35"/>
      <c r="B94" s="35"/>
      <c r="C94" s="35"/>
      <c r="D94" s="35"/>
      <c r="E94" s="35"/>
      <c r="F94" s="35"/>
      <c r="G94" s="35"/>
      <c r="H94" s="35"/>
    </row>
    <row r="95" spans="1:8" ht="12.75">
      <c r="A95" s="35"/>
      <c r="B95" s="35"/>
      <c r="C95" s="35"/>
      <c r="D95" s="35"/>
      <c r="E95" s="35"/>
      <c r="F95" s="35"/>
      <c r="G95" s="35"/>
      <c r="H95" s="35"/>
    </row>
    <row r="96" spans="1:8" ht="12.75">
      <c r="A96" s="35"/>
      <c r="B96" s="35"/>
      <c r="C96" s="35"/>
      <c r="D96" s="35"/>
      <c r="E96" s="35"/>
      <c r="F96" s="35"/>
      <c r="G96" s="35"/>
      <c r="H96" s="35"/>
    </row>
    <row r="97" spans="1:8" ht="12.75">
      <c r="A97" s="35"/>
      <c r="B97" s="35"/>
      <c r="C97" s="35"/>
      <c r="D97" s="35"/>
      <c r="E97" s="35"/>
      <c r="F97" s="35"/>
      <c r="G97" s="35"/>
      <c r="H97" s="35"/>
    </row>
    <row r="98" spans="1:8" ht="12.75">
      <c r="A98" s="35"/>
      <c r="B98" s="35"/>
      <c r="C98" s="35"/>
      <c r="D98" s="35"/>
      <c r="E98" s="35"/>
      <c r="F98" s="35"/>
      <c r="G98" s="35"/>
      <c r="H98" s="35"/>
    </row>
    <row r="99" spans="1:8" ht="12.75">
      <c r="A99" s="35"/>
      <c r="B99" s="35"/>
      <c r="C99" s="35"/>
      <c r="D99" s="35"/>
      <c r="E99" s="35"/>
      <c r="F99" s="35"/>
      <c r="G99" s="35"/>
      <c r="H99" s="35"/>
    </row>
    <row r="100" spans="1:8" ht="12.75">
      <c r="A100" s="35"/>
      <c r="B100" s="35"/>
      <c r="C100" s="35"/>
      <c r="D100" s="35"/>
      <c r="E100" s="35"/>
      <c r="F100" s="35"/>
      <c r="G100" s="35"/>
      <c r="H100" s="35"/>
    </row>
    <row r="101" spans="1:8" ht="12.75">
      <c r="A101" s="35"/>
      <c r="B101" s="35"/>
      <c r="C101" s="35"/>
      <c r="D101" s="35"/>
      <c r="E101" s="35"/>
      <c r="F101" s="35"/>
      <c r="G101" s="35"/>
      <c r="H101" s="35"/>
    </row>
    <row r="102" spans="1:8" ht="12.75">
      <c r="A102" s="35"/>
      <c r="B102" s="35"/>
      <c r="C102" s="35"/>
      <c r="D102" s="35"/>
      <c r="E102" s="35"/>
      <c r="F102" s="35"/>
      <c r="G102" s="35"/>
      <c r="H102" s="35"/>
    </row>
  </sheetData>
  <mergeCells count="2">
    <mergeCell ref="A1:I1"/>
    <mergeCell ref="A3:I3"/>
  </mergeCells>
  <hyperlinks>
    <hyperlink ref="A2" location="'Indice'!A1" display="Volver al Indice"/>
  </hyperlinks>
  <printOptions horizontalCentered="1"/>
  <pageMargins left="0.33" right="0.17" top="0.86" bottom="1" header="0.28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RECAN 2006p (ANUARIO)</dc:title>
  <dc:subject/>
  <dc:creator>SGEA</dc:creator>
  <cp:keywords/>
  <dc:description/>
  <cp:lastModifiedBy>apab</cp:lastModifiedBy>
  <cp:lastPrinted>2008-06-25T12:10:09Z</cp:lastPrinted>
  <dcterms:created xsi:type="dcterms:W3CDTF">2003-05-14T07:10:20Z</dcterms:created>
  <dcterms:modified xsi:type="dcterms:W3CDTF">2008-07-03T06:36:17Z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