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4.xml" ContentType="application/vnd.openxmlformats-officedocument.drawing+xml"/>
  <Override PartName="/xl/worksheets/sheet34.xml" ContentType="application/vnd.openxmlformats-officedocument.spreadsheetml.worksheet+xml"/>
  <Override PartName="/xl/drawings/drawing15.xml" ContentType="application/vnd.openxmlformats-officedocument.drawing+xml"/>
  <Override PartName="/xl/worksheets/sheet35.xml" ContentType="application/vnd.openxmlformats-officedocument.spreadsheetml.worksheet+xml"/>
  <Override PartName="/xl/drawings/drawing16.xml" ContentType="application/vnd.openxmlformats-officedocument.drawing+xml"/>
  <Override PartName="/xl/worksheets/sheet36.xml" ContentType="application/vnd.openxmlformats-officedocument.spreadsheetml.worksheet+xml"/>
  <Override PartName="/xl/drawings/drawing17.xml" ContentType="application/vnd.openxmlformats-officedocument.drawing+xml"/>
  <Override PartName="/xl/worksheets/sheet37.xml" ContentType="application/vnd.openxmlformats-officedocument.spreadsheetml.worksheet+xml"/>
  <Override PartName="/xl/drawings/drawing18.xml" ContentType="application/vnd.openxmlformats-officedocument.drawing+xml"/>
  <Override PartName="/xl/worksheets/sheet38.xml" ContentType="application/vnd.openxmlformats-officedocument.spreadsheetml.worksheet+xml"/>
  <Override PartName="/xl/drawings/drawing19.xml" ContentType="application/vnd.openxmlformats-officedocument.drawing+xml"/>
  <Override PartName="/xl/worksheets/sheet39.xml" ContentType="application/vnd.openxmlformats-officedocument.spreadsheetml.worksheet+xml"/>
  <Override PartName="/xl/drawings/drawing2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780" firstSheet="18" activeTab="41"/>
  </bookViews>
  <sheets>
    <sheet name="4.1" sheetId="1" r:id="rId1"/>
    <sheet name="4.2" sheetId="2" r:id="rId2"/>
    <sheet name="4.3.1" sheetId="3" r:id="rId3"/>
    <sheet name="4.3.2" sheetId="4" r:id="rId4"/>
    <sheet name="4.3.3" sheetId="5" r:id="rId5"/>
    <sheet name="4.3.4" sheetId="6" r:id="rId6"/>
    <sheet name="4.3.5" sheetId="7" r:id="rId7"/>
    <sheet name="4.3.6" sheetId="8" r:id="rId8"/>
    <sheet name="4.4" sheetId="9" r:id="rId9"/>
    <sheet name="4.5.1" sheetId="10" r:id="rId10"/>
    <sheet name="4.5.2" sheetId="11" r:id="rId11"/>
    <sheet name="4.5.3" sheetId="12" r:id="rId12"/>
    <sheet name="4.5.4" sheetId="13" r:id="rId13"/>
    <sheet name="4.5.5" sheetId="14" r:id="rId14"/>
    <sheet name="4.5.6" sheetId="15" r:id="rId15"/>
    <sheet name="4.5.7" sheetId="16" r:id="rId16"/>
    <sheet name="4.5.8" sheetId="17" r:id="rId17"/>
    <sheet name="4.6.1" sheetId="18" r:id="rId18"/>
    <sheet name="4.6.2" sheetId="19" r:id="rId19"/>
    <sheet name="4.6.3" sheetId="20" r:id="rId20"/>
    <sheet name="4.6.4" sheetId="21" r:id="rId21"/>
    <sheet name="4.7.1" sheetId="22" r:id="rId22"/>
    <sheet name="4.7.2" sheetId="23" r:id="rId23"/>
    <sheet name="4.7.3" sheetId="24" r:id="rId24"/>
    <sheet name="4.7.4" sheetId="25" r:id="rId25"/>
    <sheet name="4.7.5" sheetId="26" r:id="rId26"/>
    <sheet name="4.7.6" sheetId="27" r:id="rId27"/>
    <sheet name="4.7.7" sheetId="28" r:id="rId28"/>
    <sheet name="4.7.8" sheetId="29" r:id="rId29"/>
    <sheet name="4.7.9" sheetId="30" r:id="rId30"/>
    <sheet name="4.7.10" sheetId="31" r:id="rId31"/>
    <sheet name="4.7.11" sheetId="32" r:id="rId32"/>
    <sheet name="4.8.1" sheetId="33" r:id="rId33"/>
    <sheet name="4.8.2" sheetId="34" r:id="rId34"/>
    <sheet name="4.8.3" sheetId="35" r:id="rId35"/>
    <sheet name="4.8.4" sheetId="36" r:id="rId36"/>
    <sheet name="4.8.5" sheetId="37" r:id="rId37"/>
    <sheet name="4.8.6" sheetId="38" r:id="rId38"/>
    <sheet name="4.8.7" sheetId="39" r:id="rId39"/>
    <sheet name="4.9" sheetId="40" r:id="rId40"/>
    <sheet name="4.10" sheetId="41" r:id="rId41"/>
    <sheet name="4.11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'4.1'!$A$1:$G$31</definedName>
    <definedName name="_xlnm.Print_Area" localSheetId="40">'4.10'!$A$1:$K$38</definedName>
    <definedName name="_xlnm.Print_Area" localSheetId="41">'4.11'!$A$1:$G$37</definedName>
    <definedName name="_xlnm.Print_Area" localSheetId="1">'4.2'!$A$1:$E$34</definedName>
    <definedName name="_xlnm.Print_Area" localSheetId="2">'4.3.1'!$A$1:$I$95</definedName>
    <definedName name="_xlnm.Print_Area" localSheetId="3">'4.3.2'!$A$1:$I$29</definedName>
    <definedName name="_xlnm.Print_Area" localSheetId="4">'4.3.3'!$A$1:$G$56</definedName>
    <definedName name="_xlnm.Print_Area" localSheetId="5">'4.3.4'!$A$1:$I$30</definedName>
    <definedName name="_xlnm.Print_Area" localSheetId="6">'4.3.5'!$A$1:$G$57</definedName>
    <definedName name="_xlnm.Print_Area" localSheetId="7">'4.3.6'!$A$1:$G$29</definedName>
    <definedName name="_xlnm.Print_Area" localSheetId="8">'4.4'!$A$1:$G$56</definedName>
    <definedName name="_xlnm.Print_Area" localSheetId="9">'4.5.1'!$A$1:$I$92</definedName>
    <definedName name="_xlnm.Print_Area" localSheetId="10">'4.5.2'!$A$1:$I$93</definedName>
    <definedName name="_xlnm.Print_Area" localSheetId="11">'4.5.3'!$A$1:$I$93</definedName>
    <definedName name="_xlnm.Print_Area" localSheetId="12">'4.5.4'!$A$1:$I$91</definedName>
    <definedName name="_xlnm.Print_Area" localSheetId="13">'4.5.5'!$A$1:$I$93</definedName>
    <definedName name="_xlnm.Print_Area" localSheetId="14">'4.5.6'!$A$1:$I$92</definedName>
    <definedName name="_xlnm.Print_Area" localSheetId="15">'4.5.7'!$A$1:$I$92</definedName>
    <definedName name="_xlnm.Print_Area" localSheetId="16">'4.5.8'!$A$1:$I$93</definedName>
    <definedName name="_xlnm.Print_Area" localSheetId="17">'4.6.1'!$A$1:$H$29</definedName>
    <definedName name="_xlnm.Print_Area" localSheetId="18">'4.6.2'!$A$1:$H$29</definedName>
    <definedName name="_xlnm.Print_Area" localSheetId="19">'4.6.3'!$A$1:$J$57</definedName>
    <definedName name="_xlnm.Print_Area" localSheetId="20">'4.6.4'!$A$1:$I$50</definedName>
    <definedName name="_xlnm.Print_Area" localSheetId="21">'4.7.1'!$A$1:$J$56</definedName>
    <definedName name="_xlnm.Print_Area" localSheetId="30">'4.7.10'!$A$1:$D$27</definedName>
    <definedName name="_xlnm.Print_Area" localSheetId="31">'4.7.11'!$A$1:$D$27</definedName>
    <definedName name="_xlnm.Print_Area" localSheetId="22">'4.7.2'!$A$1:$D$61</definedName>
    <definedName name="_xlnm.Print_Area" localSheetId="23">'4.7.3'!$A$1:$J$55</definedName>
    <definedName name="_xlnm.Print_Area" localSheetId="24">'4.7.4'!$A$1:$F$27</definedName>
    <definedName name="_xlnm.Print_Area" localSheetId="25">'4.7.5'!$A$1:$F$28</definedName>
    <definedName name="_xlnm.Print_Area" localSheetId="26">'4.7.6'!$A$1:$D$27</definedName>
    <definedName name="_xlnm.Print_Area" localSheetId="27">'4.7.7'!$A$1:$D$27</definedName>
    <definedName name="_xlnm.Print_Area" localSheetId="28">'4.7.8'!$A$1:$D$27</definedName>
    <definedName name="_xlnm.Print_Area" localSheetId="29">'4.7.9'!$A$1:$D$27</definedName>
    <definedName name="_xlnm.Print_Area" localSheetId="32">'4.8.1'!$A$1:$E$64</definedName>
    <definedName name="_xlnm.Print_Area" localSheetId="33">'4.8.2'!$A$1:$E$66</definedName>
    <definedName name="_xlnm.Print_Area" localSheetId="34">'4.8.3'!$A$1:$E$64</definedName>
    <definedName name="_xlnm.Print_Area" localSheetId="35">'4.8.4'!$A$1:$E$63</definedName>
    <definedName name="_xlnm.Print_Area" localSheetId="36">'4.8.5'!$A$1:$E$63</definedName>
    <definedName name="_xlnm.Print_Area" localSheetId="37">'4.8.6'!$A$1:$E$63</definedName>
    <definedName name="_xlnm.Print_Area" localSheetId="38">'4.8.7'!$A$1:$E$65</definedName>
    <definedName name="_xlnm.Print_Area" localSheetId="39">'4.9'!$A$1:$I$29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2">'4.3.1'!#REF!</definedName>
    <definedName name="TABLE" localSheetId="9">'4.5.1'!$C$32:$H$32</definedName>
    <definedName name="TABLE" localSheetId="32">'4.8.1'!#REF!</definedName>
    <definedName name="TABLE" localSheetId="33">'4.8.2'!#REF!</definedName>
    <definedName name="TABLE" localSheetId="34">'4.8.3'!#REF!</definedName>
    <definedName name="TABLE" localSheetId="35">'4.8.4'!#REF!</definedName>
    <definedName name="TABLE" localSheetId="36">'4.8.5'!#REF!</definedName>
    <definedName name="TABLE" localSheetId="37">'4.8.6'!#REF!</definedName>
    <definedName name="TABLE" localSheetId="38">'4.8.7'!#REF!</definedName>
    <definedName name="TABLE" localSheetId="39">'4.9'!#REF!</definedName>
    <definedName name="TABLE_2" localSheetId="2">'4.3.1'!#REF!</definedName>
    <definedName name="TABLE_2" localSheetId="32">'4.8.1'!#REF!</definedName>
    <definedName name="TABLE_2" localSheetId="33">'4.8.2'!#REF!</definedName>
    <definedName name="TABLE_2" localSheetId="34">'4.8.3'!#REF!</definedName>
    <definedName name="TABLE_2" localSheetId="35">'4.8.4'!#REF!</definedName>
    <definedName name="TABLE_2" localSheetId="36">'4.8.5'!#REF!</definedName>
    <definedName name="TABLE_2" localSheetId="37">'4.8.6'!#REF!</definedName>
    <definedName name="TABLE_2" localSheetId="38">'4.8.7'!#REF!</definedName>
    <definedName name="TABLE_2" localSheetId="39">'4.9'!#REF!</definedName>
    <definedName name="TABLE_3" localSheetId="2">'4.3.1'!#REF!</definedName>
    <definedName name="TABLE_3" localSheetId="32">'4.8.1'!#REF!</definedName>
    <definedName name="TABLE_3" localSheetId="33">'4.8.2'!#REF!</definedName>
    <definedName name="TABLE_3" localSheetId="34">'4.8.3'!#REF!</definedName>
    <definedName name="TABLE_3" localSheetId="35">'4.8.4'!#REF!</definedName>
    <definedName name="TABLE_3" localSheetId="36">'4.8.5'!#REF!</definedName>
    <definedName name="TABLE_3" localSheetId="37">'4.8.6'!#REF!</definedName>
    <definedName name="TABLE_3" localSheetId="38">'4.8.7'!#REF!</definedName>
    <definedName name="TABLE_3" localSheetId="39">'4.9'!#REF!</definedName>
    <definedName name="TABLE_4" localSheetId="2">'4.3.1'!$C$29:$F$30</definedName>
    <definedName name="TABLE_4" localSheetId="32">'4.8.1'!$C$29:$C$29</definedName>
    <definedName name="TABLE_4" localSheetId="33">'4.8.2'!$C$29:$C$29</definedName>
    <definedName name="TABLE_4" localSheetId="34">'4.8.3'!$C$29:$C$29</definedName>
    <definedName name="TABLE_4" localSheetId="35">'4.8.4'!$C$29:$C$29</definedName>
    <definedName name="TABLE_4" localSheetId="36">'4.8.5'!$C$29:$C$29</definedName>
    <definedName name="TABLE_4" localSheetId="37">'4.8.6'!$C$29:$C$29</definedName>
    <definedName name="TABLE_4" localSheetId="38">'4.8.7'!$C$29:$C$29</definedName>
    <definedName name="TABLE_4" localSheetId="39">'4.9'!$G$29:$G$29</definedName>
    <definedName name="TABLE_5" localSheetId="2">'4.3.1'!$D$29:$E$30</definedName>
    <definedName name="TABLE_5" localSheetId="32">'4.8.1'!$C$29:$C$29</definedName>
    <definedName name="TABLE_5" localSheetId="33">'4.8.2'!$C$29:$C$29</definedName>
    <definedName name="TABLE_5" localSheetId="34">'4.8.3'!$C$29:$C$29</definedName>
    <definedName name="TABLE_5" localSheetId="35">'4.8.4'!$C$29:$C$29</definedName>
    <definedName name="TABLE_5" localSheetId="36">'4.8.5'!$C$29:$C$29</definedName>
    <definedName name="TABLE_5" localSheetId="37">'4.8.6'!$C$29:$C$29</definedName>
    <definedName name="TABLE_5" localSheetId="38">'4.8.7'!$C$29:$C$29</definedName>
    <definedName name="TABLE_5" localSheetId="39">'4.9'!$G$29:$G$29</definedName>
    <definedName name="TABLE_6" localSheetId="2">'4.3.1'!$D$28:$G$30</definedName>
    <definedName name="TABLE_6" localSheetId="32">'4.8.1'!$C$29:$D$29</definedName>
    <definedName name="TABLE_6" localSheetId="33">'4.8.2'!$C$29:$D$29</definedName>
    <definedName name="TABLE_6" localSheetId="34">'4.8.3'!$C$29:$D$29</definedName>
    <definedName name="TABLE_6" localSheetId="35">'4.8.4'!$C$29:$D$29</definedName>
    <definedName name="TABLE_6" localSheetId="36">'4.8.5'!$C$29:$D$29</definedName>
    <definedName name="TABLE_6" localSheetId="37">'4.8.6'!$C$29:$D$29</definedName>
    <definedName name="TABLE_6" localSheetId="38">'4.8.7'!$C$29:$D$29</definedName>
    <definedName name="TABLE_6" localSheetId="39">'4.9'!$G$29:$H$29</definedName>
    <definedName name="TABLE_7" localSheetId="2">'4.3.1'!$I$28:$L$30</definedName>
    <definedName name="TABLE_7" localSheetId="32">'4.8.1'!$E$29:$H$29</definedName>
    <definedName name="TABLE_7" localSheetId="33">'4.8.2'!$E$29:$H$29</definedName>
    <definedName name="TABLE_7" localSheetId="34">'4.8.3'!$E$29:$H$29</definedName>
    <definedName name="TABLE_7" localSheetId="35">'4.8.4'!$E$29:$H$29</definedName>
    <definedName name="TABLE_7" localSheetId="36">'4.8.5'!$E$29:$H$29</definedName>
    <definedName name="TABLE_7" localSheetId="37">'4.8.6'!$E$29:$H$29</definedName>
    <definedName name="TABLE_7" localSheetId="38">'4.8.7'!$E$29:$H$29</definedName>
    <definedName name="TABLE_7" localSheetId="39">'4.9'!$I$29:$K$29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<sst xmlns="http://schemas.openxmlformats.org/spreadsheetml/2006/main" count="2313" uniqueCount="311">
  <si>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</si>
  <si>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</si>
  <si>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</si>
  <si>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</si>
  <si>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</si>
  <si>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</si>
  <si>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</si>
  <si>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</si>
  <si>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</si>
  <si>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</si>
  <si>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</si>
  <si>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</si>
  <si>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</si>
  <si>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</si>
  <si>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</si>
  <si>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</si>
  <si>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</si>
  <si>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</si>
  <si>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</si>
  <si>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</si>
  <si>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</si>
  <si>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</si>
  <si>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</si>
  <si>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</si>
  <si>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</si>
  <si>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</si>
  <si>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</si>
  <si>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</si>
  <si>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</si>
  <si>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</si>
  <si>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</si>
  <si>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</si>
  <si>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</si>
  <si>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</si>
  <si>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</si>
  <si>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</si>
  <si>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</si>
  <si>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</si>
  <si>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</si>
  <si>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</si>
  <si>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</si>
  <si>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</si>
  <si>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</si>
  <si>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</si>
  <si>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</si>
  <si>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</si>
  <si>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 xml:space="preserve">           Erial</t>
  </si>
  <si>
    <t xml:space="preserve">        Espartizal</t>
  </si>
  <si>
    <t xml:space="preserve">        Matorral</t>
  </si>
  <si>
    <t xml:space="preserve">    Otras superficies</t>
  </si>
  <si>
    <t>Explotaciones sin tierras</t>
  </si>
  <si>
    <t xml:space="preserve">         Con SAU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</si>
  <si>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</si>
  <si>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</si>
  <si>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</si>
  <si>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</si>
  <si>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</si>
  <si>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</si>
  <si>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</si>
  <si>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</si>
  <si>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</si>
  <si>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</si>
  <si>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</si>
  <si>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Cereales</t>
  </si>
  <si>
    <t>Cultivos</t>
  </si>
  <si>
    <t>Bovinos</t>
  </si>
  <si>
    <t>Oleaginosas</t>
  </si>
  <si>
    <t>agrícolas</t>
  </si>
  <si>
    <t>Horticultura</t>
  </si>
  <si>
    <t>Viticultura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</si>
  <si>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</si>
  <si>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</si>
  <si>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</si>
  <si>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</si>
  <si>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</si>
  <si>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</si>
  <si>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</si>
  <si>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</si>
  <si>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</si>
  <si>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</si>
  <si>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</si>
  <si>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</si>
  <si>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</si>
  <si>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</si>
  <si>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</si>
  <si>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</si>
  <si>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</si>
  <si>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</si>
  <si>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</si>
  <si>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</si>
  <si>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</si>
  <si>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</si>
  <si>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</si>
  <si>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</si>
  <si>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</si>
  <si>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</si>
  <si>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</si>
  <si>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</si>
  <si>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</si>
  <si>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</si>
  <si>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Finlandia</t>
  </si>
  <si>
    <t>Francia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</si>
  <si>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</si>
  <si>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</si>
  <si>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</si>
  <si>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</si>
  <si>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</si>
  <si>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</si>
  <si>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</si>
  <si>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</si>
  <si>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</si>
  <si>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</si>
  <si>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</si>
  <si>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</si>
  <si>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</si>
  <si>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</si>
  <si>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</si>
  <si>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</si>
  <si>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</si>
  <si>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</si>
  <si>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</si>
  <si>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</si>
  <si>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</si>
  <si>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Nº total de</t>
  </si>
  <si>
    <t>Total de tierras labradas</t>
  </si>
  <si>
    <t>Nº de explotaciones</t>
  </si>
  <si>
    <t xml:space="preserve">Total </t>
  </si>
  <si>
    <t xml:space="preserve">  Total </t>
  </si>
  <si>
    <t xml:space="preserve">  Total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</si>
  <si>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</si>
  <si>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</si>
  <si>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</si>
  <si>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</si>
  <si>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</si>
  <si>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</si>
  <si>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Frutales</t>
  </si>
  <si>
    <t xml:space="preserve">         Viñedo </t>
  </si>
  <si>
    <t>Total</t>
  </si>
  <si>
    <t>(42)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</si>
  <si>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</si>
  <si>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</si>
  <si>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</si>
  <si>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</si>
  <si>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</si>
  <si>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</si>
  <si>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</si>
  <si>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</si>
  <si>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</si>
  <si>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</si>
  <si>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</si>
  <si>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</si>
  <si>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</si>
  <si>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</si>
  <si>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</si>
  <si>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</si>
  <si>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(81)</t>
  </si>
  <si>
    <t>general</t>
  </si>
  <si>
    <t>Herbívoros</t>
  </si>
  <si>
    <t>Número total de</t>
  </si>
  <si>
    <t xml:space="preserve">Sin </t>
  </si>
  <si>
    <t>clasificar</t>
  </si>
  <si>
    <t>Nº de colmenas</t>
  </si>
  <si>
    <t>ESPAÑA</t>
  </si>
  <si>
    <t xml:space="preserve">Nº de </t>
  </si>
  <si>
    <t>Países</t>
  </si>
  <si>
    <t>Con SAU</t>
  </si>
  <si>
    <t>Sin SAU</t>
  </si>
  <si>
    <t>carne</t>
  </si>
  <si>
    <t xml:space="preserve">  Ceuta y Melilla</t>
  </si>
  <si>
    <t>Miles de (UG)</t>
  </si>
  <si>
    <t>Miles de (UTA)</t>
  </si>
  <si>
    <t>Miles de (UDE)</t>
  </si>
  <si>
    <t xml:space="preserve">Estratos de (UDE) </t>
  </si>
  <si>
    <t>Estratos de (UDE)</t>
  </si>
  <si>
    <t>Estratos de UDE</t>
  </si>
  <si>
    <t xml:space="preserve">      Herbáceos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</si>
  <si>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</si>
  <si>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</si>
  <si>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</si>
  <si>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</si>
  <si>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</si>
  <si>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</si>
  <si>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</si>
  <si>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2 a &lt; 6</t>
  </si>
  <si>
    <t>6 a &lt; 12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</si>
  <si>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</si>
  <si>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</si>
  <si>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</si>
  <si>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</si>
  <si>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</si>
  <si>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</si>
  <si>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</si>
  <si>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>(OTE): Orientación técnico-económica</t>
  </si>
  <si>
    <t xml:space="preserve">4.2. Evolución de las principales características de las explotaciones agrarias según </t>
  </si>
  <si>
    <t xml:space="preserve">       Censos Agrarios I.N.E.</t>
  </si>
  <si>
    <t>(82)</t>
  </si>
  <si>
    <t>UE-27</t>
  </si>
  <si>
    <t>Chipre</t>
  </si>
  <si>
    <t>Eslovaquia</t>
  </si>
  <si>
    <t>Eslovenia</t>
  </si>
  <si>
    <t>España</t>
  </si>
  <si>
    <t>Estonia</t>
  </si>
  <si>
    <t>Hungría</t>
  </si>
  <si>
    <t>Letonia</t>
  </si>
  <si>
    <t>Lituania</t>
  </si>
  <si>
    <t>Malta</t>
  </si>
  <si>
    <t>Polonia</t>
  </si>
  <si>
    <t>República Checa</t>
  </si>
  <si>
    <r>
      <t xml:space="preserve">(1) </t>
    </r>
    <r>
      <rPr>
        <sz val="10"/>
        <rFont val="Arial"/>
        <family val="2"/>
      </rPr>
      <t>La población objeto de observación de la Encuesta sobre la Estructura de las Explotaciones Agrícolas del I.N.E. es la que tiene una (SAU) superior a 1 Ha, o al menos  0,2 Ha de (SAU) ocupadas por cultivos hortícolas y frutales de regadío o de invernadero o una o más unidades ganaderas con un Margen Bruto Total superior o igual a 0,75 (UDE)</t>
    </r>
  </si>
  <si>
    <t>Grecia</t>
  </si>
  <si>
    <t>según los Censos Agrarios del Instituto Nacional de Estadística (I.N.E.)</t>
  </si>
  <si>
    <t xml:space="preserve">4.1. Evolución de las principales características de las explotaciones agrarias 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</si>
  <si>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</si>
  <si>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>..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</si>
  <si>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</si>
  <si>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</si>
  <si>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</si>
  <si>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</si>
  <si>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</si>
  <si>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</si>
  <si>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</si>
  <si>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</si>
  <si>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</si>
  <si>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</si>
  <si>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</si>
  <si>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Comercial </t>
  </si>
  <si>
    <t xml:space="preserve">No Comercial </t>
  </si>
  <si>
    <t>Frondosas</t>
  </si>
  <si>
    <t>Resinosas</t>
  </si>
  <si>
    <t>Mixtas</t>
  </si>
  <si>
    <t xml:space="preserve">Total  de explotaciones </t>
  </si>
  <si>
    <t>Explotaciones que destinan más del 50% de la producción de la explotación a:</t>
  </si>
  <si>
    <t xml:space="preserve">Consumo del hogar del titular </t>
  </si>
  <si>
    <t xml:space="preserve">Ventas directas al consumidor </t>
  </si>
  <si>
    <t>Unidad de medida</t>
  </si>
  <si>
    <t xml:space="preserve"> la Encuesta sobre la Estructura de las Explotaciones Agrícolas del Instituto Nacional de Estadística ( I.N.E.)</t>
  </si>
  <si>
    <t>4.3.1. Distribución autonómica de las explotaciones agrarias según (ST) y (SAU), 2007</t>
  </si>
  <si>
    <t>Fuente: Encuesta sobre la Estructura de las Explotaciones Agrícolas, 2007. INE.</t>
  </si>
  <si>
    <t xml:space="preserve">4.3.3. Distribución autonómica de las explotaciones agrarias  según sistema de cultivo </t>
  </si>
  <si>
    <t xml:space="preserve">4.3.4. Distribución autonómica de las explotaciones agrarias según sistema de cultivo </t>
  </si>
  <si>
    <t xml:space="preserve">4.3.5. Distribución autonómica de las explotaciones agrarias según sistema de cultivo  </t>
  </si>
  <si>
    <t>4.3.2. Distribución autonómica de las explotaciones agrarias según grandes grupos de usos  y aprovechamientos de (SAU), 2007</t>
  </si>
  <si>
    <t>de tierras labradas y grupo de cultivos: Regadío al aire libre, 2007</t>
  </si>
  <si>
    <t>de tierras labradas y tipo de cultivos: Regadío en invernadero, 2007</t>
  </si>
  <si>
    <t>de tierras labradas y tipo de cultivos: Secano, 2007</t>
  </si>
  <si>
    <t>4.3.6.  Distribución autonómica de las explotaciones agrarias según tierras dedicadas a pastos permanentes, 2007</t>
  </si>
  <si>
    <t xml:space="preserve">           Regadío</t>
  </si>
  <si>
    <t>4.4.  Distribución autonómica de las explotaciones agrarias sin (SAU), 2007</t>
  </si>
  <si>
    <t>Especies arbóreas forestales</t>
  </si>
  <si>
    <t>4.5.1. Distribución autonómica de las explotaciones agrarias según efectivos ganaderos: Bovinos, 2007</t>
  </si>
  <si>
    <t xml:space="preserve">  Castilla – La Mancha</t>
  </si>
  <si>
    <t>4.5.2. Distribución autonómica de las explotaciones agrarias según efectivos ganaderos: Ovinos, 2007</t>
  </si>
  <si>
    <t>4.5.3. Distribución autonómica de las explotaciones agrarias según efectivos ganaderos: Caprinos, 2007</t>
  </si>
  <si>
    <t>4.5.4. Distribución autonómica de las explotaciones agrarias según efectivos ganaderos: Porcinos, 2007</t>
  </si>
  <si>
    <t>4.5.5. Distribución autonómica de las explotaciones agrarias según efectivos ganaderos: Equinos</t>
  </si>
  <si>
    <t>4.5.7. Distribución autonómica de las explotaciones agrarias según efectivos ganaderos: Conejas madres, 2007</t>
  </si>
  <si>
    <t>4.5.8. Distribución autonómica de las explotaciones agrarias según efectivos ganaderos: Colmenas, 2007</t>
  </si>
  <si>
    <t>(MBS): Margen bruto estándar</t>
  </si>
  <si>
    <t>Frutales y cítricos</t>
  </si>
  <si>
    <t>Bovinos mixtos</t>
  </si>
  <si>
    <t>Otros cultivos y ganadería</t>
  </si>
  <si>
    <t>Agricultura general y herbívoros</t>
  </si>
  <si>
    <t>granívoros</t>
  </si>
  <si>
    <t>4.6.4. Distribución autonómica de las explotaciones agrarias según tipo de trabajo realizado y (UTA), 2007</t>
  </si>
  <si>
    <t>4.6.3. Distribución autonómica de las explotaciones agrarias según (OTE), 2007</t>
  </si>
  <si>
    <t>4.6.2. Distribución autonómica de las explotaciones agrarias según (UDE), 2007</t>
  </si>
  <si>
    <t>4.6.1. Distribución autonómica del (MBS) de las explotaciones agrarias según (UDE), 2007</t>
  </si>
  <si>
    <t>4.7.1. Distribución autonómica del número de las explotaciones forestales según (UDE), 2007</t>
  </si>
  <si>
    <t>4.7.4. Distribución autonómica del número de explotaciones forestales según condición de venta, 2007</t>
  </si>
  <si>
    <t xml:space="preserve">4.7.5. Distribución autonómica de la superficie de las explotaciones forestales </t>
  </si>
  <si>
    <t>4.7.6. Distribución autonómica del número de explotaciones forestales de frondosas según SAU, 2007</t>
  </si>
  <si>
    <t>4.7.8. Distribución autonómica del número de explotaciones forestales de resinosas según SAU, 2007</t>
  </si>
  <si>
    <t>4.7.10. Distribución autonómica del número de explotaciones forestales de mixtas según SAU, 2007</t>
  </si>
  <si>
    <t xml:space="preserve">4.7.7. Distribución autonómica de la superficie de las explotaciones forestales de frondosas según SAU, 2007 </t>
  </si>
  <si>
    <t>4.7.9. Distribución autonómica de la superficie de las explotaciones forestales de resinosas según SAU, 2007</t>
  </si>
  <si>
    <t>4.7.11. Distribución autonómica de la superficie de las explotaciones forestales de mixtas según SAU, 2007</t>
  </si>
  <si>
    <t xml:space="preserve">4.8.1. Distribución autonómica del número las explotaciones agrarias dedicadas al </t>
  </si>
  <si>
    <t>turismo, alojamiento y otras actividades lucrativas según  (SAU), 2007</t>
  </si>
  <si>
    <t xml:space="preserve">4.8.2. Distribución autonómica del número las explotaciones agrarias dedicadas a </t>
  </si>
  <si>
    <t>la artesanía según  (SAU), 2007</t>
  </si>
  <si>
    <t xml:space="preserve">4.8.3. Distribución autonómica del número las explotaciones agrarias dedicadas a la transformación </t>
  </si>
  <si>
    <t xml:space="preserve">4.8.4. Distribución autonómica del número las explotaciones agrarias dedicadas a </t>
  </si>
  <si>
    <t>la transformación de la madera (aserrado) según (SAU), 2007</t>
  </si>
  <si>
    <t xml:space="preserve">4.8.5. Distribución autonómica del número las explotaciones agrarias dedicadas a </t>
  </si>
  <si>
    <t xml:space="preserve">4.8.6. Distribución autonómica del número las explotaciones agrarias dedicadas a la producción de </t>
  </si>
  <si>
    <t xml:space="preserve">4.8.7. Distribución autonómica del número las explotaciones agrarias dedicadas a trabajos bajo contrato </t>
  </si>
  <si>
    <t>y ganadería</t>
  </si>
  <si>
    <t>Bulgaria</t>
  </si>
  <si>
    <t>(limpieza de la nieve, trabajos de arrastre, de mantenimiento del paisaje, ...)  según (SAU), 2007</t>
  </si>
  <si>
    <t>energía renovable para la venta (eólica, biogas, acumuladores solares, ...)  según (SAU), 2007</t>
  </si>
  <si>
    <t>la Acuicultura (cría de peces, cangrejos, ranas, ...)  según (SAU), 2007</t>
  </si>
  <si>
    <t>de productos agrícolas (elaboración de embutidos, queso, vino, ...)  según (SAU), 2007</t>
  </si>
  <si>
    <t>ST(ha)</t>
  </si>
  <si>
    <t>SAU (ha)</t>
  </si>
  <si>
    <t>ST (ha)</t>
  </si>
  <si>
    <t>(ha): Hectáreas</t>
  </si>
  <si>
    <t>SAU(ha)</t>
  </si>
  <si>
    <t>(ha): Hectáreas.</t>
  </si>
  <si>
    <t>4.5.6. Distribución autonómica de las explotaciones agrarias según efectivos ganaderos: Aves (miles), 2007</t>
  </si>
  <si>
    <t>4.7.2. Distribución autonómica de las explotaciones forestales según SAU, 2007 (hectáreas)</t>
  </si>
  <si>
    <t>4.7.3. Distribución autonómica de la superficie de las explotaciones forestales según (UDE), 2007 (hectáreas)</t>
  </si>
  <si>
    <t>según condición de venta, 2007 (hectáreas)</t>
  </si>
  <si>
    <t>Total (hectáreas)</t>
  </si>
  <si>
    <t>Frondosas (hectáreas)</t>
  </si>
  <si>
    <t>Resinosas (hectáreas)</t>
  </si>
  <si>
    <t>Mixtas (hectáreas)</t>
  </si>
  <si>
    <t>Rumania</t>
  </si>
  <si>
    <t>4.9. Distribución autonómica del número de las explotaciones agrarias según el destino principal de la producción, 2007</t>
  </si>
  <si>
    <t>4.10. Distribución del número total de explotaciones agrarias en la Unión Europea según (OTE), 2007 (miles)</t>
  </si>
  <si>
    <t>4.11. Distribución del número total de explotaciones agrarias en la Unión Europea según (UDE), 2007 (miles)</t>
  </si>
  <si>
    <t>Fuente: EUROSTAT. Encuesta Estructuras de Explotaciones Agrarias 2007 (extracción Abril 2010)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</si>
</sst>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5.5"/>
      <name val="Arial"/>
      <family val="0"/>
    </font>
    <font>
      <sz val="9.25"/>
      <name val="Arial"/>
      <family val="0"/>
    </font>
    <font>
      <sz val="10.75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3" fillId="0" borderId="0" xfId="26" applyFont="1" applyAlignment="1">
      <alignment horizontal="center"/>
      <protection/>
    </xf>
    <xf numFmtId="181" fontId="12" fillId="0" borderId="0" xfId="29" applyNumberFormat="1" applyFont="1" applyProtection="1">
      <alignment/>
      <protection/>
    </xf>
    <xf numFmtId="0" fontId="12" fillId="0" borderId="0" xfId="29" applyFont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Protection="1">
      <alignment/>
      <protection/>
    </xf>
    <xf numFmtId="0" fontId="5" fillId="2" borderId="0" xfId="22" applyFont="1" applyFill="1">
      <alignment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/>
    </xf>
    <xf numFmtId="3" fontId="0" fillId="2" borderId="0" xfId="24" applyNumberFormat="1" applyFont="1" applyFill="1" applyBorder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0" fontId="0" fillId="2" borderId="0" xfId="25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25" applyFont="1" applyFill="1">
      <alignment/>
      <protection/>
    </xf>
    <xf numFmtId="0" fontId="2" fillId="2" borderId="0" xfId="0" applyFont="1" applyFill="1" applyAlignment="1">
      <alignment/>
    </xf>
    <xf numFmtId="3" fontId="2" fillId="2" borderId="0" xfId="25" applyNumberFormat="1" applyFont="1" applyFill="1">
      <alignment/>
      <protection/>
    </xf>
    <xf numFmtId="180" fontId="0" fillId="2" borderId="0" xfId="25" applyNumberFormat="1" applyFont="1" applyFill="1" applyProtection="1">
      <alignment/>
      <protection/>
    </xf>
    <xf numFmtId="183" fontId="0" fillId="2" borderId="0" xfId="25" applyNumberFormat="1" applyFont="1" applyFill="1">
      <alignment/>
      <protection/>
    </xf>
    <xf numFmtId="181" fontId="0" fillId="2" borderId="0" xfId="26" applyNumberFormat="1" applyFont="1" applyFill="1">
      <alignment/>
      <protection/>
    </xf>
    <xf numFmtId="0" fontId="2" fillId="2" borderId="0" xfId="26" applyFont="1" applyFill="1" applyAlignment="1">
      <alignment horizontal="center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>
      <alignment/>
      <protection/>
    </xf>
    <xf numFmtId="3" fontId="1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5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0" fontId="0" fillId="2" borderId="7" xfId="22" applyFont="1" applyFill="1" applyBorder="1" applyAlignment="1" applyProtection="1">
      <alignment horizontal="center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0" fillId="2" borderId="7" xfId="22" applyFont="1" applyFill="1" applyBorder="1" applyProtection="1">
      <alignment/>
      <protection/>
    </xf>
    <xf numFmtId="0" fontId="0" fillId="2" borderId="6" xfId="22" applyFont="1" applyFill="1" applyBorder="1" applyAlignment="1" applyProtection="1">
      <alignment/>
      <protection/>
    </xf>
    <xf numFmtId="0" fontId="0" fillId="2" borderId="9" xfId="22" applyFont="1" applyFill="1" applyBorder="1" applyProtection="1">
      <alignment/>
      <protection/>
    </xf>
    <xf numFmtId="0" fontId="0" fillId="2" borderId="10" xfId="22" applyFont="1" applyFill="1" applyBorder="1" applyAlignment="1" applyProtection="1">
      <alignment horizontal="center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Protection="1">
      <alignment/>
      <protection/>
    </xf>
    <xf numFmtId="0" fontId="0" fillId="2" borderId="12" xfId="22" applyFont="1" applyFill="1" applyBorder="1">
      <alignment/>
      <protection/>
    </xf>
    <xf numFmtId="0" fontId="0" fillId="3" borderId="13" xfId="22" applyNumberFormat="1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left" inden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0" fillId="2" borderId="6" xfId="22" applyFont="1" applyFill="1" applyBorder="1" applyAlignment="1">
      <alignment/>
      <protection/>
    </xf>
    <xf numFmtId="0" fontId="0" fillId="2" borderId="6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9" xfId="22" applyFont="1" applyFill="1" applyBorder="1" applyAlignment="1">
      <alignment horizontal="left"/>
      <protection/>
    </xf>
    <xf numFmtId="0" fontId="0" fillId="2" borderId="10" xfId="22" applyFont="1" applyFill="1" applyBorder="1" applyAlignment="1">
      <alignment horizontal="center"/>
      <protection/>
    </xf>
    <xf numFmtId="0" fontId="0" fillId="3" borderId="13" xfId="22" applyFont="1" applyFill="1" applyBorder="1" applyAlignment="1">
      <alignment horizontal="center"/>
      <protection/>
    </xf>
    <xf numFmtId="0" fontId="0" fillId="3" borderId="14" xfId="22" applyFont="1" applyFill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2" fillId="0" borderId="9" xfId="26" applyFont="1" applyBorder="1">
      <alignment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191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9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5" xfId="26" applyFont="1" applyFill="1" applyBorder="1" applyAlignment="1">
      <alignment horizontal="center"/>
      <protection/>
    </xf>
    <xf numFmtId="0" fontId="0" fillId="3" borderId="9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2" fillId="0" borderId="9" xfId="27" applyFont="1" applyBorder="1" applyProtection="1">
      <alignment/>
      <protection/>
    </xf>
    <xf numFmtId="0" fontId="0" fillId="0" borderId="12" xfId="27" applyFont="1" applyBorder="1">
      <alignment/>
      <protection/>
    </xf>
    <xf numFmtId="3" fontId="7" fillId="2" borderId="12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3" borderId="9" xfId="27" applyFont="1" applyFill="1" applyBorder="1" applyProtection="1">
      <alignment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0" fillId="3" borderId="14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2" fillId="0" borderId="9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6" xfId="29" applyFont="1" applyFill="1" applyBorder="1" applyAlignment="1">
      <alignment horizontal="center"/>
      <protection/>
    </xf>
    <xf numFmtId="0" fontId="0" fillId="3" borderId="9" xfId="28" applyFont="1" applyFill="1" applyBorder="1" applyProtection="1">
      <alignment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12" xfId="28" applyFont="1" applyBorder="1" applyProtection="1">
      <alignment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7" applyFont="1" applyFill="1" applyBorder="1" applyAlignment="1" applyProtection="1">
      <alignment horizontal="center" vertical="center" wrapText="1"/>
      <protection/>
    </xf>
    <xf numFmtId="0" fontId="0" fillId="3" borderId="16" xfId="29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2" fillId="0" borderId="9" xfId="29" applyFont="1" applyBorder="1">
      <alignment/>
      <protection/>
    </xf>
    <xf numFmtId="0" fontId="0" fillId="0" borderId="2" xfId="29" applyFont="1" applyBorder="1">
      <alignment/>
      <protection/>
    </xf>
    <xf numFmtId="0" fontId="0" fillId="0" borderId="12" xfId="29" applyFont="1" applyBorder="1">
      <alignment/>
      <protection/>
    </xf>
    <xf numFmtId="0" fontId="2" fillId="0" borderId="2" xfId="29" applyFont="1" applyBorder="1" applyAlignment="1">
      <alignment horizontal="center"/>
      <protection/>
    </xf>
    <xf numFmtId="0" fontId="0" fillId="3" borderId="3" xfId="29" applyFont="1" applyFill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9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2" fillId="0" borderId="9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9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2" fillId="0" borderId="9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2" fillId="0" borderId="9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9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9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2" fillId="0" borderId="9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>
      <alignment/>
      <protection/>
    </xf>
    <xf numFmtId="0" fontId="0" fillId="3" borderId="10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191" fontId="0" fillId="2" borderId="11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2" fillId="2" borderId="9" xfId="24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2" borderId="12" xfId="26" applyFont="1" applyFill="1" applyBorder="1">
      <alignment/>
      <protection/>
    </xf>
    <xf numFmtId="0" fontId="0" fillId="3" borderId="4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/>
      <protection/>
    </xf>
    <xf numFmtId="0" fontId="0" fillId="3" borderId="10" xfId="24" applyFont="1" applyFill="1" applyBorder="1" applyAlignment="1">
      <alignment horizontal="center"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2" fillId="0" borderId="9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9" xfId="25" applyFont="1" applyFill="1" applyBorder="1">
      <alignment/>
      <protection/>
    </xf>
    <xf numFmtId="0" fontId="0" fillId="3" borderId="13" xfId="25" applyFont="1" applyFill="1" applyBorder="1" applyAlignment="1">
      <alignment horizontal="center"/>
      <protection/>
    </xf>
    <xf numFmtId="0" fontId="0" fillId="3" borderId="14" xfId="25" applyFont="1" applyFill="1" applyBorder="1" applyAlignment="1">
      <alignment horizontal="center"/>
      <protection/>
    </xf>
    <xf numFmtId="0" fontId="0" fillId="3" borderId="13" xfId="23" applyFont="1" applyFill="1" applyBorder="1" applyAlignment="1">
      <alignment horizontal="center"/>
      <protection/>
    </xf>
    <xf numFmtId="0" fontId="0" fillId="3" borderId="14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20" xfId="0" applyFont="1" applyFill="1" applyBorder="1" applyAlignment="1">
      <alignment horizontal="center"/>
    </xf>
    <xf numFmtId="3" fontId="2" fillId="0" borderId="10" xfId="26" applyNumberFormat="1" applyFont="1" applyBorder="1" applyProtection="1">
      <alignment/>
      <protection/>
    </xf>
    <xf numFmtId="3" fontId="2" fillId="0" borderId="11" xfId="26" applyNumberFormat="1" applyFont="1" applyBorder="1" applyAlignment="1" applyProtection="1">
      <alignment horizontal="right"/>
      <protection/>
    </xf>
    <xf numFmtId="0" fontId="0" fillId="3" borderId="13" xfId="0" applyFont="1" applyFill="1" applyBorder="1" applyAlignment="1">
      <alignment horizontal="center"/>
    </xf>
    <xf numFmtId="0" fontId="0" fillId="2" borderId="2" xfId="25" applyFont="1" applyFill="1" applyBorder="1">
      <alignment/>
      <protection/>
    </xf>
    <xf numFmtId="0" fontId="0" fillId="2" borderId="9" xfId="25" applyFont="1" applyFill="1" applyBorder="1">
      <alignment/>
      <protection/>
    </xf>
    <xf numFmtId="0" fontId="2" fillId="2" borderId="3" xfId="25" applyFont="1" applyFill="1" applyBorder="1">
      <alignment/>
      <protection/>
    </xf>
    <xf numFmtId="193" fontId="2" fillId="0" borderId="4" xfId="0" applyNumberFormat="1" applyFont="1" applyFill="1" applyBorder="1" applyAlignment="1" applyProtection="1">
      <alignment horizontal="right"/>
      <protection/>
    </xf>
    <xf numFmtId="193" fontId="2" fillId="0" borderId="5" xfId="0" applyNumberFormat="1" applyFont="1" applyFill="1" applyBorder="1" applyAlignment="1" applyProtection="1">
      <alignment horizontal="right"/>
      <protection/>
    </xf>
    <xf numFmtId="0" fontId="2" fillId="2" borderId="6" xfId="25" applyFont="1" applyFill="1" applyBorder="1">
      <alignment/>
      <protection/>
    </xf>
    <xf numFmtId="193" fontId="0" fillId="0" borderId="7" xfId="0" applyNumberFormat="1" applyFont="1" applyFill="1" applyBorder="1" applyAlignment="1" applyProtection="1">
      <alignment horizontal="right"/>
      <protection/>
    </xf>
    <xf numFmtId="193" fontId="0" fillId="0" borderId="8" xfId="0" applyNumberFormat="1" applyFont="1" applyFill="1" applyBorder="1" applyAlignment="1" applyProtection="1">
      <alignment horizontal="right"/>
      <protection/>
    </xf>
    <xf numFmtId="0" fontId="0" fillId="2" borderId="6" xfId="25" applyFont="1" applyFill="1" applyBorder="1">
      <alignment/>
      <protection/>
    </xf>
    <xf numFmtId="193" fontId="0" fillId="0" borderId="10" xfId="0" applyNumberFormat="1" applyFont="1" applyFill="1" applyBorder="1" applyAlignment="1" applyProtection="1">
      <alignment horizontal="right"/>
      <protection/>
    </xf>
    <xf numFmtId="193" fontId="0" fillId="0" borderId="11" xfId="0" applyNumberFormat="1" applyFont="1" applyFill="1" applyBorder="1" applyAlignment="1" applyProtection="1">
      <alignment horizontal="right"/>
      <protection/>
    </xf>
    <xf numFmtId="0" fontId="0" fillId="2" borderId="12" xfId="25" applyFont="1" applyFill="1" applyBorder="1">
      <alignment/>
      <protection/>
    </xf>
    <xf numFmtId="180" fontId="0" fillId="2" borderId="12" xfId="25" applyNumberFormat="1" applyFont="1" applyFill="1" applyBorder="1" applyProtection="1">
      <alignment/>
      <protection/>
    </xf>
    <xf numFmtId="183" fontId="0" fillId="2" borderId="12" xfId="25" applyNumberFormat="1" applyFont="1" applyFill="1" applyBorder="1">
      <alignment/>
      <protection/>
    </xf>
    <xf numFmtId="0" fontId="0" fillId="3" borderId="5" xfId="25" applyFont="1" applyFill="1" applyBorder="1" applyAlignment="1">
      <alignment horizontal="center"/>
      <protection/>
    </xf>
    <xf numFmtId="0" fontId="0" fillId="3" borderId="4" xfId="25" applyFont="1" applyFill="1" applyBorder="1" applyAlignment="1">
      <alignment horizontal="center"/>
      <protection/>
    </xf>
    <xf numFmtId="0" fontId="0" fillId="3" borderId="6" xfId="25" applyFont="1" applyFill="1" applyBorder="1" applyAlignment="1">
      <alignment horizontal="center"/>
      <protection/>
    </xf>
    <xf numFmtId="0" fontId="0" fillId="3" borderId="7" xfId="25" applyFont="1" applyFill="1" applyBorder="1" applyAlignment="1">
      <alignment horizontal="center"/>
      <protection/>
    </xf>
    <xf numFmtId="0" fontId="0" fillId="3" borderId="8" xfId="25" applyFont="1" applyFill="1" applyBorder="1" applyAlignment="1">
      <alignment horizontal="center"/>
      <protection/>
    </xf>
    <xf numFmtId="0" fontId="0" fillId="3" borderId="10" xfId="25" applyFont="1" applyFill="1" applyBorder="1" applyAlignment="1">
      <alignment horizontal="center"/>
      <protection/>
    </xf>
    <xf numFmtId="0" fontId="0" fillId="3" borderId="11" xfId="25" applyFont="1" applyFill="1" applyBorder="1" applyAlignment="1">
      <alignment horizontal="center"/>
      <protection/>
    </xf>
    <xf numFmtId="0" fontId="0" fillId="3" borderId="9" xfId="27" applyFont="1" applyFill="1" applyBorder="1" applyAlignment="1" applyProtection="1">
      <alignment horizontal="center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quotePrefix="1">
      <alignment horizontal="center"/>
      <protection/>
    </xf>
    <xf numFmtId="2" fontId="0" fillId="3" borderId="11" xfId="24" applyNumberFormat="1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8" fillId="2" borderId="0" xfId="22" applyFont="1" applyFill="1" applyAlignment="1">
      <alignment wrapText="1"/>
      <protection/>
    </xf>
    <xf numFmtId="0" fontId="0" fillId="2" borderId="7" xfId="22" applyFont="1" applyFill="1" applyBorder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21" xfId="22" applyFont="1" applyFill="1" applyBorder="1" applyAlignment="1" applyProtection="1">
      <alignment horizontal="center"/>
      <protection/>
    </xf>
    <xf numFmtId="0" fontId="0" fillId="3" borderId="22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Border="1" applyAlignment="1">
      <alignment horizontal="right"/>
    </xf>
    <xf numFmtId="0" fontId="14" fillId="2" borderId="2" xfId="22" applyFont="1" applyFill="1" applyBorder="1" applyAlignment="1" applyProtection="1">
      <alignment horizontal="center"/>
      <protection/>
    </xf>
    <xf numFmtId="0" fontId="3" fillId="2" borderId="0" xfId="22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4" fillId="2" borderId="0" xfId="22" applyFont="1" applyFill="1" applyBorder="1" applyAlignment="1" applyProtection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21" xfId="22" applyFont="1" applyFill="1" applyBorder="1" applyAlignment="1">
      <alignment horizontal="center"/>
      <protection/>
    </xf>
    <xf numFmtId="0" fontId="0" fillId="3" borderId="22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1" xfId="26" applyFont="1" applyFill="1" applyBorder="1" applyAlignment="1">
      <alignment horizontal="center"/>
      <protection/>
    </xf>
    <xf numFmtId="0" fontId="0" fillId="3" borderId="22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2" xfId="26" applyFont="1" applyFill="1" applyBorder="1" applyAlignment="1">
      <alignment horizontal="center"/>
      <protection/>
    </xf>
    <xf numFmtId="0" fontId="0" fillId="3" borderId="26" xfId="26" applyFont="1" applyFill="1" applyBorder="1" applyAlignment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3" borderId="16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12" xfId="27" applyFont="1" applyFill="1" applyBorder="1" applyAlignment="1" applyProtection="1">
      <alignment horizontal="center" vertical="center"/>
      <protection/>
    </xf>
    <xf numFmtId="0" fontId="0" fillId="3" borderId="27" xfId="27" applyFont="1" applyFill="1" applyBorder="1" applyAlignment="1" applyProtection="1">
      <alignment horizontal="center" vertical="center"/>
      <protection/>
    </xf>
    <xf numFmtId="0" fontId="0" fillId="3" borderId="28" xfId="27" applyFont="1" applyFill="1" applyBorder="1" applyAlignment="1" applyProtection="1">
      <alignment horizontal="center" vertical="center"/>
      <protection/>
    </xf>
    <xf numFmtId="0" fontId="0" fillId="3" borderId="23" xfId="27" applyFont="1" applyFill="1" applyBorder="1" applyAlignment="1" applyProtection="1">
      <alignment horizontal="center"/>
      <protection/>
    </xf>
    <xf numFmtId="0" fontId="0" fillId="3" borderId="25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22" xfId="27" applyFont="1" applyFill="1" applyBorder="1" applyAlignment="1" applyProtection="1">
      <alignment horizontal="center"/>
      <protection/>
    </xf>
    <xf numFmtId="0" fontId="0" fillId="3" borderId="26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24" xfId="27" applyFont="1" applyFill="1" applyBorder="1" applyAlignment="1" applyProtection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/>
      <protection/>
    </xf>
    <xf numFmtId="0" fontId="0" fillId="3" borderId="10" xfId="27" applyFont="1" applyFill="1" applyBorder="1" applyAlignment="1" applyProtection="1">
      <alignment horizontal="center" vertical="center"/>
      <protection/>
    </xf>
    <xf numFmtId="0" fontId="0" fillId="3" borderId="21" xfId="28" applyFont="1" applyFill="1" applyBorder="1" applyAlignment="1" applyProtection="1">
      <alignment horizontal="center"/>
      <protection/>
    </xf>
    <xf numFmtId="0" fontId="0" fillId="3" borderId="26" xfId="28" applyFont="1" applyFill="1" applyBorder="1" applyAlignment="1" applyProtection="1">
      <alignment horizontal="center"/>
      <protection/>
    </xf>
    <xf numFmtId="0" fontId="0" fillId="3" borderId="2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0" fillId="3" borderId="22" xfId="0" applyFill="1" applyBorder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9" xfId="28" applyFont="1" applyFill="1" applyBorder="1" applyAlignment="1" applyProtection="1">
      <alignment horizontal="center" vertical="center" wrapText="1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0" fontId="0" fillId="3" borderId="29" xfId="28" applyFont="1" applyFill="1" applyBorder="1" applyAlignment="1" applyProtection="1">
      <alignment horizontal="center" vertical="center" wrapText="1"/>
      <protection/>
    </xf>
    <xf numFmtId="0" fontId="0" fillId="3" borderId="30" xfId="28" applyFont="1" applyFill="1" applyBorder="1" applyAlignment="1" applyProtection="1">
      <alignment horizontal="center" vertical="center" wrapText="1"/>
      <protection/>
    </xf>
    <xf numFmtId="0" fontId="0" fillId="3" borderId="31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6" xfId="28" applyFont="1" applyFill="1" applyBorder="1" applyAlignment="1" applyProtection="1">
      <alignment horizontal="center" vertical="center" wrapText="1"/>
      <protection/>
    </xf>
    <xf numFmtId="0" fontId="0" fillId="3" borderId="23" xfId="28" applyFont="1" applyFill="1" applyBorder="1" applyAlignment="1" applyProtection="1">
      <alignment horizontal="center" vertical="center" wrapText="1"/>
      <protection/>
    </xf>
    <xf numFmtId="0" fontId="0" fillId="3" borderId="25" xfId="28" applyFont="1" applyFill="1" applyBorder="1" applyAlignment="1" applyProtection="1">
      <alignment horizontal="center" vertical="center" wrapText="1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0" fillId="3" borderId="21" xfId="29" applyFont="1" applyFill="1" applyBorder="1" applyAlignment="1">
      <alignment horizontal="center" vertical="center" wrapText="1"/>
      <protection/>
    </xf>
    <xf numFmtId="0" fontId="0" fillId="3" borderId="26" xfId="29" applyFont="1" applyFill="1" applyBorder="1" applyAlignment="1">
      <alignment horizontal="center" vertical="center" wrapText="1"/>
      <protection/>
    </xf>
    <xf numFmtId="0" fontId="0" fillId="3" borderId="22" xfId="29" applyFont="1" applyFill="1" applyBorder="1" applyAlignment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9" xfId="29" applyFont="1" applyFill="1" applyBorder="1" applyAlignment="1">
      <alignment horizontal="center" vertical="center" wrapText="1"/>
      <protection/>
    </xf>
    <xf numFmtId="0" fontId="0" fillId="3" borderId="21" xfId="29" applyFont="1" applyFill="1" applyBorder="1" applyAlignment="1">
      <alignment horizontal="center"/>
      <protection/>
    </xf>
    <xf numFmtId="0" fontId="0" fillId="3" borderId="26" xfId="29" applyFont="1" applyFill="1" applyBorder="1" applyAlignment="1">
      <alignment horizontal="center"/>
      <protection/>
    </xf>
    <xf numFmtId="0" fontId="0" fillId="3" borderId="22" xfId="29" applyFont="1" applyFill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3" xfId="30" applyFont="1" applyFill="1" applyBorder="1" applyAlignment="1">
      <alignment horizontal="center"/>
      <protection/>
    </xf>
    <xf numFmtId="0" fontId="0" fillId="3" borderId="25" xfId="30" applyFont="1" applyFill="1" applyBorder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6" xfId="30" applyFont="1" applyFill="1" applyBorder="1" applyAlignment="1">
      <alignment horizontal="center"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2" fillId="0" borderId="2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30" applyFont="1" applyFill="1" applyBorder="1" applyAlignment="1">
      <alignment horizont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21" xfId="23" applyFont="1" applyFill="1" applyBorder="1" applyAlignment="1">
      <alignment horizontal="center"/>
      <protection/>
    </xf>
    <xf numFmtId="0" fontId="0" fillId="3" borderId="22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2" fontId="0" fillId="3" borderId="5" xfId="24" applyNumberFormat="1" applyFont="1" applyFill="1" applyBorder="1" applyAlignment="1">
      <alignment horizontal="center" vertical="center" wrapText="1"/>
      <protection/>
    </xf>
    <xf numFmtId="2" fontId="0" fillId="3" borderId="8" xfId="24" applyNumberFormat="1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15" xfId="25" applyFont="1" applyFill="1" applyBorder="1" applyAlignment="1">
      <alignment horizontal="center" vertical="center" wrapText="1"/>
      <protection/>
    </xf>
    <xf numFmtId="0" fontId="0" fillId="3" borderId="10" xfId="25" applyFont="1" applyFill="1" applyBorder="1" applyAlignment="1">
      <alignment horizontal="center" vertical="center" wrapText="1"/>
      <protection/>
    </xf>
    <xf numFmtId="0" fontId="0" fillId="3" borderId="21" xfId="25" applyFont="1" applyFill="1" applyBorder="1" applyAlignment="1">
      <alignment horizontal="center"/>
      <protection/>
    </xf>
    <xf numFmtId="0" fontId="0" fillId="3" borderId="26" xfId="25" applyFont="1" applyFill="1" applyBorder="1" applyAlignment="1">
      <alignment horizontal="center"/>
      <protection/>
    </xf>
    <xf numFmtId="0" fontId="0" fillId="3" borderId="24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9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0" fillId="3" borderId="26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 vertical="center"/>
      <protection/>
    </xf>
    <xf numFmtId="0" fontId="0" fillId="3" borderId="11" xfId="23" applyFont="1" applyFill="1" applyBorder="1" applyAlignment="1">
      <alignment horizontal="center" vertical="center"/>
      <protection/>
    </xf>
    <xf numFmtId="0" fontId="4" fillId="0" borderId="0" xfId="26" applyFont="1" applyAlignment="1">
      <alignment horizontal="center" wrapText="1"/>
      <protection/>
    </xf>
    <xf numFmtId="0" fontId="0" fillId="3" borderId="23" xfId="26" applyFont="1" applyFill="1" applyBorder="1" applyAlignment="1">
      <alignment horizontal="center"/>
      <protection/>
    </xf>
    <xf numFmtId="0" fontId="0" fillId="3" borderId="24" xfId="26" applyFont="1" applyFill="1" applyBorder="1" applyAlignment="1">
      <alignment horizontal="center"/>
      <protection/>
    </xf>
    <xf numFmtId="0" fontId="0" fillId="3" borderId="15" xfId="26" applyFont="1" applyFill="1" applyBorder="1" applyAlignment="1">
      <alignment horizontal="center" wrapText="1"/>
      <protection/>
    </xf>
    <xf numFmtId="0" fontId="0" fillId="3" borderId="10" xfId="26" applyFont="1" applyFill="1" applyBorder="1" applyAlignment="1">
      <alignment horizontal="center" wrapText="1"/>
      <protection/>
    </xf>
    <xf numFmtId="0" fontId="0" fillId="3" borderId="25" xfId="26" applyFont="1" applyFill="1" applyBorder="1" applyAlignment="1">
      <alignment horizontal="center"/>
      <protection/>
    </xf>
    <xf numFmtId="0" fontId="4" fillId="0" borderId="2" xfId="26" applyFont="1" applyBorder="1" applyAlignment="1">
      <alignment horizontal="center"/>
      <protection/>
    </xf>
    <xf numFmtId="0" fontId="0" fillId="3" borderId="16" xfId="26" applyFont="1" applyFill="1" applyBorder="1" applyAlignment="1">
      <alignment horizontal="center" wrapText="1"/>
      <protection/>
    </xf>
    <xf numFmtId="0" fontId="0" fillId="3" borderId="11" xfId="26" applyFont="1" applyFill="1" applyBorder="1" applyAlignment="1">
      <alignment horizontal="center" wrapText="1"/>
      <protection/>
    </xf>
    <xf numFmtId="0" fontId="0" fillId="3" borderId="3" xfId="26" applyFont="1" applyFill="1" applyBorder="1" applyAlignment="1">
      <alignment horizontal="center" vertical="center"/>
      <protection/>
    </xf>
    <xf numFmtId="0" fontId="0" fillId="3" borderId="6" xfId="26" applyFont="1" applyFill="1" applyBorder="1" applyAlignment="1">
      <alignment horizontal="center" vertical="center"/>
      <protection/>
    </xf>
    <xf numFmtId="0" fontId="0" fillId="3" borderId="9" xfId="26" applyFont="1" applyFill="1" applyBorder="1" applyAlignment="1">
      <alignment horizontal="center" vertical="center"/>
      <protection/>
    </xf>
    <xf numFmtId="0" fontId="3" fillId="2" borderId="0" xfId="26" applyFont="1" applyFill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0" fillId="2" borderId="12" xfId="25" applyFont="1" applyFill="1" applyBorder="1" applyAlignment="1">
      <alignment horizontal="left"/>
      <protection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7" xfId="25" applyFont="1" applyFill="1" applyBorder="1" applyAlignment="1">
      <alignment horizontal="center" vertical="center" wrapText="1"/>
      <protection/>
    </xf>
    <xf numFmtId="0" fontId="0" fillId="3" borderId="22" xfId="25" applyFont="1" applyFill="1" applyBorder="1" applyAlignment="1">
      <alignment horizontal="center"/>
      <protection/>
    </xf>
    <xf numFmtId="0" fontId="4" fillId="2" borderId="0" xfId="25" applyFont="1" applyFill="1" applyAlignment="1">
      <alignment horizontal="center"/>
      <protection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9" xfId="25" applyFont="1" applyFill="1" applyBorder="1" applyAlignment="1">
      <alignment horizontal="center" vertic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66125697"/>
        <c:axId val="58260362"/>
      </c:bar3DChart>
      <c:catAx>
        <c:axId val="66125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260362"/>
        <c:crosses val="autoZero"/>
        <c:auto val="0"/>
        <c:lblOffset val="100"/>
        <c:noMultiLvlLbl val="0"/>
      </c:catAx>
      <c:valAx>
        <c:axId val="58260362"/>
        <c:scaling>
          <c:orientation val="minMax"/>
        </c:scaling>
        <c:axPos val="t"/>
        <c:delete val="1"/>
        <c:majorTickMark val="out"/>
        <c:minorTickMark val="none"/>
        <c:tickLblPos val="nextTo"/>
        <c:crossAx val="661256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75"/>
          <c:w val="0.91775"/>
          <c:h val="0.911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'4.5.4'!$C$8:$C$24</c:f>
              <c:numCache/>
            </c:numRef>
          </c:val>
          <c:shape val="cylinder"/>
        </c:ser>
        <c:gapWidth val="70"/>
        <c:shape val="cylinder"/>
        <c:axId val="31561515"/>
        <c:axId val="15618180"/>
      </c:bar3DChart>
      <c:catAx>
        <c:axId val="315615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618180"/>
        <c:crosses val="autoZero"/>
        <c:auto val="0"/>
        <c:lblOffset val="100"/>
        <c:noMultiLvlLbl val="0"/>
      </c:catAx>
      <c:valAx>
        <c:axId val="15618180"/>
        <c:scaling>
          <c:orientation val="minMax"/>
        </c:scaling>
        <c:axPos val="t"/>
        <c:delete val="1"/>
        <c:majorTickMark val="out"/>
        <c:minorTickMark val="none"/>
        <c:tickLblPos val="nextTo"/>
        <c:crossAx val="315615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0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'4.5.5'!$B$8:$B$24</c:f>
              <c:numCache/>
            </c:numRef>
          </c:val>
          <c:shape val="cylinder"/>
        </c:ser>
        <c:gapWidth val="70"/>
        <c:shape val="cylinder"/>
        <c:axId val="6345893"/>
        <c:axId val="57113038"/>
      </c:bar3DChart>
      <c:catAx>
        <c:axId val="63458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13038"/>
        <c:crosses val="autoZero"/>
        <c:auto val="0"/>
        <c:lblOffset val="100"/>
        <c:noMultiLvlLbl val="0"/>
      </c:catAx>
      <c:valAx>
        <c:axId val="57113038"/>
        <c:scaling>
          <c:orientation val="minMax"/>
        </c:scaling>
        <c:axPos val="t"/>
        <c:delete val="1"/>
        <c:majorTickMark val="out"/>
        <c:minorTickMark val="none"/>
        <c:tickLblPos val="nextTo"/>
        <c:crossAx val="63458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157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'4.5.5'!$C$8:$C$24</c:f>
              <c:numCache/>
            </c:numRef>
          </c:val>
          <c:shape val="cylinder"/>
        </c:ser>
        <c:gapWidth val="70"/>
        <c:shape val="cylinder"/>
        <c:axId val="44255295"/>
        <c:axId val="62753336"/>
      </c:bar3DChart>
      <c:catAx>
        <c:axId val="442552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753336"/>
        <c:crosses val="autoZero"/>
        <c:auto val="0"/>
        <c:lblOffset val="100"/>
        <c:noMultiLvlLbl val="0"/>
      </c:catAx>
      <c:valAx>
        <c:axId val="62753336"/>
        <c:scaling>
          <c:orientation val="minMax"/>
        </c:scaling>
        <c:axPos val="t"/>
        <c:delete val="1"/>
        <c:majorTickMark val="out"/>
        <c:minorTickMark val="none"/>
        <c:tickLblPos val="nextTo"/>
        <c:crossAx val="442552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'4.5.6'!$B$8:$B$24</c:f>
              <c:numCache/>
            </c:numRef>
          </c:val>
          <c:shape val="cylinder"/>
        </c:ser>
        <c:gapWidth val="70"/>
        <c:shape val="cylinder"/>
        <c:axId val="27909113"/>
        <c:axId val="49855426"/>
      </c:bar3DChart>
      <c:catAx>
        <c:axId val="279091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55426"/>
        <c:crosses val="autoZero"/>
        <c:auto val="0"/>
        <c:lblOffset val="100"/>
        <c:noMultiLvlLbl val="0"/>
      </c:catAx>
      <c:valAx>
        <c:axId val="49855426"/>
        <c:scaling>
          <c:orientation val="minMax"/>
        </c:scaling>
        <c:axPos val="t"/>
        <c:delete val="1"/>
        <c:majorTickMark val="out"/>
        <c:minorTickMark val="none"/>
        <c:tickLblPos val="nextTo"/>
        <c:crossAx val="279091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15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'4.5.6'!$C$8:$C$24</c:f>
              <c:numCache/>
            </c:numRef>
          </c:val>
          <c:shape val="cylinder"/>
        </c:ser>
        <c:gapWidth val="70"/>
        <c:shape val="cylinder"/>
        <c:axId val="46045651"/>
        <c:axId val="11757676"/>
      </c:bar3DChart>
      <c:catAx>
        <c:axId val="460456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757676"/>
        <c:crosses val="autoZero"/>
        <c:auto val="0"/>
        <c:lblOffset val="100"/>
        <c:noMultiLvlLbl val="0"/>
      </c:catAx>
      <c:valAx>
        <c:axId val="11757676"/>
        <c:scaling>
          <c:orientation val="minMax"/>
        </c:scaling>
        <c:axPos val="t"/>
        <c:delete val="1"/>
        <c:majorTickMark val="out"/>
        <c:minorTickMark val="none"/>
        <c:tickLblPos val="nextTo"/>
        <c:crossAx val="460456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'4.5.7'!$B$8:$B$24</c:f>
              <c:numCache/>
            </c:numRef>
          </c:val>
          <c:shape val="cylinder"/>
        </c:ser>
        <c:gapWidth val="70"/>
        <c:shape val="cylinder"/>
        <c:axId val="38710221"/>
        <c:axId val="12847670"/>
      </c:bar3DChart>
      <c:catAx>
        <c:axId val="387102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47670"/>
        <c:crosses val="autoZero"/>
        <c:auto val="0"/>
        <c:lblOffset val="100"/>
        <c:noMultiLvlLbl val="0"/>
      </c:catAx>
      <c:valAx>
        <c:axId val="12847670"/>
        <c:scaling>
          <c:orientation val="minMax"/>
        </c:scaling>
        <c:axPos val="t"/>
        <c:delete val="1"/>
        <c:majorTickMark val="out"/>
        <c:minorTickMark val="none"/>
        <c:tickLblPos val="nextTo"/>
        <c:crossAx val="387102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075"/>
          <c:w val="0.91775"/>
          <c:h val="0.91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'4.5.7'!$C$8:$C$24</c:f>
              <c:numCache/>
            </c:numRef>
          </c:val>
          <c:shape val="cylinder"/>
        </c:ser>
        <c:gapWidth val="70"/>
        <c:shape val="cylinder"/>
        <c:axId val="48520167"/>
        <c:axId val="34028320"/>
      </c:bar3DChart>
      <c:catAx>
        <c:axId val="485201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028320"/>
        <c:crosses val="autoZero"/>
        <c:auto val="0"/>
        <c:lblOffset val="100"/>
        <c:noMultiLvlLbl val="0"/>
      </c:catAx>
      <c:valAx>
        <c:axId val="34028320"/>
        <c:scaling>
          <c:orientation val="minMax"/>
        </c:scaling>
        <c:axPos val="t"/>
        <c:delete val="1"/>
        <c:majorTickMark val="out"/>
        <c:minorTickMark val="none"/>
        <c:tickLblPos val="nextTo"/>
        <c:crossAx val="485201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37819425"/>
        <c:axId val="4830506"/>
      </c:bar3DChart>
      <c:catAx>
        <c:axId val="378194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30506"/>
        <c:crosses val="autoZero"/>
        <c:auto val="0"/>
        <c:lblOffset val="100"/>
        <c:noMultiLvlLbl val="0"/>
      </c:catAx>
      <c:valAx>
        <c:axId val="4830506"/>
        <c:scaling>
          <c:orientation val="minMax"/>
        </c:scaling>
        <c:axPos val="t"/>
        <c:delete val="1"/>
        <c:majorTickMark val="out"/>
        <c:minorTickMark val="none"/>
        <c:tickLblPos val="nextTo"/>
        <c:crossAx val="378194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5"/>
          <c:w val="0.914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'4.5.8'!$C$8:$C$24</c:f>
              <c:numCache/>
            </c:numRef>
          </c:val>
          <c:shape val="cylinder"/>
        </c:ser>
        <c:gapWidth val="70"/>
        <c:shape val="cylinder"/>
        <c:axId val="43474555"/>
        <c:axId val="55726676"/>
      </c:bar3DChart>
      <c:catAx>
        <c:axId val="434745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26676"/>
        <c:crosses val="autoZero"/>
        <c:auto val="0"/>
        <c:lblOffset val="100"/>
        <c:noMultiLvlLbl val="0"/>
      </c:catAx>
      <c:valAx>
        <c:axId val="55726676"/>
        <c:scaling>
          <c:orientation val="minMax"/>
        </c:scaling>
        <c:axPos val="t"/>
        <c:delete val="1"/>
        <c:majorTickMark val="out"/>
        <c:minorTickMark val="none"/>
        <c:tickLblPos val="nextTo"/>
        <c:crossAx val="434745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"/>
          <c:y val="0.4085"/>
          <c:w val="0.64725"/>
          <c:h val="0.3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29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54581211"/>
        <c:axId val="21468852"/>
      </c:bar3DChart>
      <c:catAx>
        <c:axId val="545812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68852"/>
        <c:crosses val="autoZero"/>
        <c:auto val="0"/>
        <c:lblOffset val="100"/>
        <c:noMultiLvlLbl val="0"/>
      </c:catAx>
      <c:valAx>
        <c:axId val="21468852"/>
        <c:scaling>
          <c:orientation val="minMax"/>
        </c:scaling>
        <c:axPos val="t"/>
        <c:delete val="1"/>
        <c:majorTickMark val="out"/>
        <c:minorTickMark val="none"/>
        <c:tickLblPos val="nextTo"/>
        <c:crossAx val="545812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75"/>
          <c:y val="0.41"/>
          <c:w val="0.645"/>
          <c:h val="0.33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35"/>
          <c:w val="0.638"/>
          <c:h val="0.44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31778037"/>
        <c:axId val="17566878"/>
      </c:bar3DChart>
      <c:catAx>
        <c:axId val="317780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66878"/>
        <c:crosses val="autoZero"/>
        <c:auto val="0"/>
        <c:lblOffset val="100"/>
        <c:noMultiLvlLbl val="0"/>
      </c:catAx>
      <c:valAx>
        <c:axId val="17566878"/>
        <c:scaling>
          <c:orientation val="minMax"/>
        </c:scaling>
        <c:axPos val="t"/>
        <c:delete val="1"/>
        <c:majorTickMark val="out"/>
        <c:minorTickMark val="none"/>
        <c:tickLblPos val="nextTo"/>
        <c:crossAx val="317780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33425"/>
          <c:w val="0.563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lucrativas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625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/>
            </c:strRef>
          </c:cat>
          <c:val>
            <c:numRef>
              <c:f>'4.8.1'!$B$9:$B$25</c:f>
              <c:numCache/>
            </c:numRef>
          </c:val>
          <c:shape val="cylinder"/>
        </c:ser>
        <c:gapWidth val="70"/>
        <c:shape val="cylinder"/>
        <c:axId val="23884175"/>
        <c:axId val="13630984"/>
      </c:bar3DChart>
      <c:catAx>
        <c:axId val="238841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30984"/>
        <c:crosses val="autoZero"/>
        <c:auto val="0"/>
        <c:lblOffset val="100"/>
        <c:noMultiLvlLbl val="0"/>
      </c:catAx>
      <c:valAx>
        <c:axId val="13630984"/>
        <c:scaling>
          <c:orientation val="minMax"/>
        </c:scaling>
        <c:axPos val="t"/>
        <c:delete val="1"/>
        <c:majorTickMark val="out"/>
        <c:minorTickMark val="none"/>
        <c:tickLblPos val="nextTo"/>
        <c:crossAx val="238841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25"/>
          <c:w val="0.9385"/>
          <c:h val="0.92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55569993"/>
        <c:axId val="30367890"/>
      </c:bar3DChart>
      <c:catAx>
        <c:axId val="555699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67890"/>
        <c:crosses val="autoZero"/>
        <c:auto val="0"/>
        <c:lblOffset val="100"/>
        <c:noMultiLvlLbl val="0"/>
      </c:catAx>
      <c:valAx>
        <c:axId val="30367890"/>
        <c:scaling>
          <c:orientation val="minMax"/>
        </c:scaling>
        <c:axPos val="t"/>
        <c:delete val="1"/>
        <c:majorTickMark val="out"/>
        <c:minorTickMark val="none"/>
        <c:tickLblPos val="nextTo"/>
        <c:crossAx val="555699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8"/>
          <c:w val="0.9532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'4.8.3'!$A$9:$A$25</c:f>
              <c:strCache/>
            </c:strRef>
          </c:cat>
          <c:val>
            <c:numRef>
              <c:f>'4.8.3'!$B$9:$B$25</c:f>
              <c:numCache/>
            </c:numRef>
          </c:val>
          <c:shape val="cylinder"/>
        </c:ser>
        <c:gapWidth val="70"/>
        <c:shape val="cylinder"/>
        <c:axId val="4875555"/>
        <c:axId val="43879996"/>
      </c:bar3DChart>
      <c:catAx>
        <c:axId val="48755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79996"/>
        <c:crosses val="autoZero"/>
        <c:auto val="0"/>
        <c:lblOffset val="100"/>
        <c:noMultiLvlLbl val="0"/>
      </c:catAx>
      <c:valAx>
        <c:axId val="43879996"/>
        <c:scaling>
          <c:orientation val="minMax"/>
        </c:scaling>
        <c:axPos val="t"/>
        <c:delete val="1"/>
        <c:majorTickMark val="out"/>
        <c:minorTickMark val="none"/>
        <c:tickLblPos val="nextTo"/>
        <c:crossAx val="48755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49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/>
            </c:strRef>
          </c:cat>
          <c:val>
            <c:numRef>
              <c:f>'4.8.4'!$B$9:$B$25</c:f>
              <c:numCache/>
            </c:numRef>
          </c:val>
          <c:shape val="cylinder"/>
        </c:ser>
        <c:gapWidth val="70"/>
        <c:shape val="cylinder"/>
        <c:axId val="59375645"/>
        <c:axId val="64618758"/>
      </c:bar3DChart>
      <c:catAx>
        <c:axId val="593756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18758"/>
        <c:crosses val="autoZero"/>
        <c:auto val="0"/>
        <c:lblOffset val="100"/>
        <c:noMultiLvlLbl val="0"/>
      </c:catAx>
      <c:valAx>
        <c:axId val="64618758"/>
        <c:scaling>
          <c:orientation val="minMax"/>
        </c:scaling>
        <c:axPos val="t"/>
        <c:delete val="1"/>
        <c:majorTickMark val="out"/>
        <c:minorTickMark val="none"/>
        <c:tickLblPos val="nextTo"/>
        <c:crossAx val="593756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/>
            </c:strRef>
          </c:cat>
          <c:val>
            <c:numRef>
              <c:f>'4.8.5'!$B$9:$B$25</c:f>
              <c:numCache/>
            </c:numRef>
          </c:val>
          <c:shape val="cylinder"/>
        </c:ser>
        <c:gapWidth val="70"/>
        <c:shape val="cylinder"/>
        <c:axId val="44697911"/>
        <c:axId val="66736880"/>
      </c:bar3DChart>
      <c:catAx>
        <c:axId val="446979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36880"/>
        <c:crosses val="autoZero"/>
        <c:auto val="0"/>
        <c:lblOffset val="100"/>
        <c:noMultiLvlLbl val="0"/>
      </c:catAx>
      <c:valAx>
        <c:axId val="66736880"/>
        <c:scaling>
          <c:orientation val="minMax"/>
        </c:scaling>
        <c:axPos val="t"/>
        <c:delete val="1"/>
        <c:majorTickMark val="out"/>
        <c:minorTickMark val="none"/>
        <c:tickLblPos val="nextTo"/>
        <c:crossAx val="446979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/>
            </c:strRef>
          </c:cat>
          <c:val>
            <c:numRef>
              <c:f>'4.8.6'!$B$9:$B$25</c:f>
              <c:numCache/>
            </c:numRef>
          </c:val>
          <c:shape val="cylinder"/>
        </c:ser>
        <c:gapWidth val="70"/>
        <c:shape val="cylinder"/>
        <c:axId val="63761009"/>
        <c:axId val="36978170"/>
      </c:bar3DChart>
      <c:catAx>
        <c:axId val="637610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78170"/>
        <c:crosses val="autoZero"/>
        <c:auto val="0"/>
        <c:lblOffset val="100"/>
        <c:noMultiLvlLbl val="0"/>
      </c:catAx>
      <c:valAx>
        <c:axId val="36978170"/>
        <c:scaling>
          <c:orientation val="minMax"/>
        </c:scaling>
        <c:axPos val="t"/>
        <c:delete val="1"/>
        <c:majorTickMark val="out"/>
        <c:minorTickMark val="none"/>
        <c:tickLblPos val="nextTo"/>
        <c:crossAx val="637610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25"/>
          <c:w val="0.95675"/>
          <c:h val="0.92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'4.5.1'!$B$8:$B$24</c:f>
              <c:numCache/>
            </c:numRef>
          </c:val>
          <c:shape val="cylinder"/>
        </c:ser>
        <c:gapWidth val="70"/>
        <c:shape val="cylinder"/>
        <c:axId val="59001941"/>
        <c:axId val="61255422"/>
      </c:bar3DChart>
      <c:catAx>
        <c:axId val="590019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255422"/>
        <c:crosses val="autoZero"/>
        <c:auto val="0"/>
        <c:lblOffset val="100"/>
        <c:noMultiLvlLbl val="0"/>
      </c:catAx>
      <c:valAx>
        <c:axId val="61255422"/>
        <c:scaling>
          <c:orientation val="minMax"/>
        </c:scaling>
        <c:axPos val="t"/>
        <c:delete val="1"/>
        <c:majorTickMark val="out"/>
        <c:minorTickMark val="none"/>
        <c:tickLblPos val="nextTo"/>
        <c:crossAx val="590019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/>
            </c:strRef>
          </c:cat>
          <c:val>
            <c:numRef>
              <c:f>'4.8.7'!$B$9:$B$25</c:f>
              <c:numCache/>
            </c:numRef>
          </c:val>
          <c:shape val="cylinder"/>
        </c:ser>
        <c:gapWidth val="70"/>
        <c:shape val="cylinder"/>
        <c:axId val="64368075"/>
        <c:axId val="42441764"/>
      </c:bar3DChart>
      <c:catAx>
        <c:axId val="643680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441764"/>
        <c:crosses val="autoZero"/>
        <c:auto val="0"/>
        <c:lblOffset val="100"/>
        <c:noMultiLvlLbl val="0"/>
      </c:catAx>
      <c:valAx>
        <c:axId val="42441764"/>
        <c:scaling>
          <c:orientation val="minMax"/>
        </c:scaling>
        <c:axPos val="t"/>
        <c:delete val="1"/>
        <c:majorTickMark val="out"/>
        <c:minorTickMark val="none"/>
        <c:tickLblPos val="nextTo"/>
        <c:crossAx val="643680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225"/>
          <c:w val="0.95275"/>
          <c:h val="0.93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'4.5.1'!$C$8:$C$24</c:f>
              <c:numCache/>
            </c:numRef>
          </c:val>
          <c:shape val="cylinder"/>
        </c:ser>
        <c:gapWidth val="70"/>
        <c:shape val="cylinder"/>
        <c:axId val="14427887"/>
        <c:axId val="62742120"/>
      </c:bar3DChart>
      <c:catAx>
        <c:axId val="144278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742120"/>
        <c:crosses val="autoZero"/>
        <c:auto val="0"/>
        <c:lblOffset val="100"/>
        <c:noMultiLvlLbl val="0"/>
      </c:catAx>
      <c:valAx>
        <c:axId val="62742120"/>
        <c:scaling>
          <c:orientation val="minMax"/>
        </c:scaling>
        <c:axPos val="t"/>
        <c:delete val="1"/>
        <c:majorTickMark val="out"/>
        <c:minorTickMark val="none"/>
        <c:tickLblPos val="nextTo"/>
        <c:crossAx val="14427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0.9577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'4.5.2'!$B$8:$B$24</c:f>
              <c:numCache/>
            </c:numRef>
          </c:val>
          <c:shape val="cylinder"/>
        </c:ser>
        <c:gapWidth val="70"/>
        <c:shape val="cylinder"/>
        <c:axId val="27808169"/>
        <c:axId val="48946930"/>
      </c:bar3DChart>
      <c:catAx>
        <c:axId val="278081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46930"/>
        <c:crosses val="autoZero"/>
        <c:auto val="0"/>
        <c:lblOffset val="100"/>
        <c:noMultiLvlLbl val="0"/>
      </c:catAx>
      <c:valAx>
        <c:axId val="48946930"/>
        <c:scaling>
          <c:orientation val="minMax"/>
        </c:scaling>
        <c:axPos val="t"/>
        <c:delete val="1"/>
        <c:majorTickMark val="out"/>
        <c:minorTickMark val="none"/>
        <c:tickLblPos val="nextTo"/>
        <c:crossAx val="27808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975"/>
          <c:w val="0.93275"/>
          <c:h val="0.88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'4.5.2'!$C$8:$C$24</c:f>
              <c:numCache/>
            </c:numRef>
          </c:val>
          <c:shape val="cylinder"/>
        </c:ser>
        <c:gapWidth val="70"/>
        <c:shape val="cylinder"/>
        <c:axId val="37869187"/>
        <c:axId val="5278364"/>
      </c:bar3DChart>
      <c:catAx>
        <c:axId val="37869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78364"/>
        <c:crosses val="autoZero"/>
        <c:auto val="0"/>
        <c:lblOffset val="100"/>
        <c:noMultiLvlLbl val="0"/>
      </c:catAx>
      <c:valAx>
        <c:axId val="5278364"/>
        <c:scaling>
          <c:orientation val="minMax"/>
        </c:scaling>
        <c:axPos val="t"/>
        <c:delete val="1"/>
        <c:majorTickMark val="out"/>
        <c:minorTickMark val="none"/>
        <c:tickLblPos val="nextTo"/>
        <c:crossAx val="378691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'4.5.3'!$B$8:$B$24</c:f>
              <c:numCache/>
            </c:numRef>
          </c:val>
          <c:shape val="cylinder"/>
        </c:ser>
        <c:gapWidth val="70"/>
        <c:shape val="cylinder"/>
        <c:axId val="47505277"/>
        <c:axId val="24894310"/>
      </c:bar3DChart>
      <c:catAx>
        <c:axId val="47505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94310"/>
        <c:crosses val="autoZero"/>
        <c:auto val="0"/>
        <c:lblOffset val="100"/>
        <c:noMultiLvlLbl val="0"/>
      </c:catAx>
      <c:valAx>
        <c:axId val="24894310"/>
        <c:scaling>
          <c:orientation val="minMax"/>
        </c:scaling>
        <c:axPos val="t"/>
        <c:delete val="1"/>
        <c:majorTickMark val="out"/>
        <c:minorTickMark val="none"/>
        <c:tickLblPos val="nextTo"/>
        <c:crossAx val="47505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0.9175"/>
          <c:h val="0.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'4.5.3'!$C$8:$C$24</c:f>
              <c:numCache/>
            </c:numRef>
          </c:val>
          <c:shape val="cylinder"/>
        </c:ser>
        <c:gapWidth val="70"/>
        <c:shape val="cylinder"/>
        <c:axId val="22722199"/>
        <c:axId val="3173200"/>
      </c:bar3DChart>
      <c:catAx>
        <c:axId val="22722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3200"/>
        <c:crosses val="autoZero"/>
        <c:auto val="0"/>
        <c:lblOffset val="100"/>
        <c:noMultiLvlLbl val="0"/>
      </c:catAx>
      <c:valAx>
        <c:axId val="3173200"/>
        <c:scaling>
          <c:orientation val="minMax"/>
        </c:scaling>
        <c:axPos val="t"/>
        <c:delete val="1"/>
        <c:majorTickMark val="out"/>
        <c:minorTickMark val="none"/>
        <c:tickLblPos val="nextTo"/>
        <c:crossAx val="227221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0.950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'4.5.4'!$B$8:$B$24</c:f>
              <c:numCache/>
            </c:numRef>
          </c:val>
          <c:shape val="cylinder"/>
        </c:ser>
        <c:gapWidth val="70"/>
        <c:shape val="cylinder"/>
        <c:axId val="28558801"/>
        <c:axId val="55702618"/>
      </c:bar3DChart>
      <c:catAx>
        <c:axId val="285588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02618"/>
        <c:crosses val="autoZero"/>
        <c:auto val="0"/>
        <c:lblOffset val="100"/>
        <c:noMultiLvlLbl val="0"/>
      </c:catAx>
      <c:valAx>
        <c:axId val="55702618"/>
        <c:scaling>
          <c:orientation val="minMax"/>
        </c:scaling>
        <c:axPos val="t"/>
        <c:delete val="1"/>
        <c:majorTickMark val="out"/>
        <c:minorTickMark val="none"/>
        <c:tickLblPos val="nextTo"/>
        <c:crossAx val="285588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4</xdr:col>
      <xdr:colOff>133350</xdr:colOff>
      <xdr:row>48</xdr:row>
      <xdr:rowOff>114300</xdr:rowOff>
    </xdr:to>
    <xdr:graphicFrame>
      <xdr:nvGraphicFramePr>
        <xdr:cNvPr id="1" name="Chart 2"/>
        <xdr:cNvGraphicFramePr/>
      </xdr:nvGraphicFramePr>
      <xdr:xfrm>
        <a:off x="200025" y="4848225"/>
        <a:ext cx="4295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29</xdr:row>
      <xdr:rowOff>28575</xdr:rowOff>
    </xdr:from>
    <xdr:to>
      <xdr:col>8</xdr:col>
      <xdr:colOff>762000</xdr:colOff>
      <xdr:row>48</xdr:row>
      <xdr:rowOff>104775</xdr:rowOff>
    </xdr:to>
    <xdr:graphicFrame>
      <xdr:nvGraphicFramePr>
        <xdr:cNvPr id="2" name="Chart 3"/>
        <xdr:cNvGraphicFramePr/>
      </xdr:nvGraphicFramePr>
      <xdr:xfrm>
        <a:off x="4752975" y="4848225"/>
        <a:ext cx="42957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29</xdr:row>
      <xdr:rowOff>142875</xdr:rowOff>
    </xdr:from>
    <xdr:to>
      <xdr:col>8</xdr:col>
      <xdr:colOff>647700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485900" y="4972050"/>
        <a:ext cx="7410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29</xdr:row>
      <xdr:rowOff>38100</xdr:rowOff>
    </xdr:from>
    <xdr:to>
      <xdr:col>9</xdr:col>
      <xdr:colOff>104775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209675" y="4857750"/>
        <a:ext cx="8124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1076325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172075"/>
        <a:ext cx="5876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933450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676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66675</xdr:rowOff>
    </xdr:from>
    <xdr:to>
      <xdr:col>4</xdr:col>
      <xdr:colOff>952500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238125" y="52387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876300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562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267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305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47625</xdr:rowOff>
    </xdr:from>
    <xdr:to>
      <xdr:col>8</xdr:col>
      <xdr:colOff>733425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42875" y="486727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59</xdr:row>
      <xdr:rowOff>142875</xdr:rowOff>
    </xdr:from>
    <xdr:to>
      <xdr:col>8</xdr:col>
      <xdr:colOff>733425</xdr:colOff>
      <xdr:row>90</xdr:row>
      <xdr:rowOff>47625</xdr:rowOff>
    </xdr:to>
    <xdr:graphicFrame>
      <xdr:nvGraphicFramePr>
        <xdr:cNvPr id="2" name="Chart 2"/>
        <xdr:cNvGraphicFramePr/>
      </xdr:nvGraphicFramePr>
      <xdr:xfrm>
        <a:off x="152400" y="9820275"/>
        <a:ext cx="80010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41"/>
  <sheetViews>
    <sheetView showGridLines="0" zoomScale="75" zoomScaleNormal="75" zoomScaleSheetLayoutView="75" workbookViewId="0" topLeftCell="A1">
      <selection activeCell="A1" sqref="A1:G1"/>
    </sheetView>
  </sheetViews>
  <sheetFormatPr defaultColWidth="12.57421875" defaultRowHeight="12.75"/>
  <cols>
    <col min="1" max="1" width="33.8515625" style="54" customWidth="1"/>
    <col min="2" max="2" width="16.00390625" style="54" customWidth="1"/>
    <col min="3" max="3" width="13.7109375" style="54" customWidth="1"/>
    <col min="4" max="4" width="14.57421875" style="54" customWidth="1"/>
    <col min="5" max="5" width="16.140625" style="54" customWidth="1"/>
    <col min="6" max="6" width="16.00390625" style="54" customWidth="1"/>
    <col min="7" max="7" width="15.140625" style="54" customWidth="1"/>
    <col min="8" max="16384" width="19.140625" style="54" customWidth="1"/>
  </cols>
  <sheetData>
    <row r="1" spans="1:7" ht="18">
      <c r="A1" s="294" t="s">
        <v>118</v>
      </c>
      <c r="B1" s="295"/>
      <c r="C1" s="295"/>
      <c r="D1" s="295"/>
      <c r="E1" s="295"/>
      <c r="F1" s="295"/>
      <c r="G1" s="295"/>
    </row>
    <row r="2" spans="1:7" ht="12.75">
      <c r="A2" s="79"/>
      <c r="B2" s="79"/>
      <c r="C2" s="79"/>
      <c r="D2" s="79"/>
      <c r="E2" s="79"/>
      <c r="F2" s="79"/>
      <c r="G2" s="80"/>
    </row>
    <row r="3" spans="1:7" ht="15">
      <c r="A3" s="296" t="s">
        <v>211</v>
      </c>
      <c r="B3" s="296"/>
      <c r="C3" s="296"/>
      <c r="D3" s="296"/>
      <c r="E3" s="296"/>
      <c r="F3" s="296"/>
      <c r="G3" s="295"/>
    </row>
    <row r="4" spans="1:7" ht="15">
      <c r="A4" s="296" t="s">
        <v>210</v>
      </c>
      <c r="B4" s="296"/>
      <c r="C4" s="296"/>
      <c r="D4" s="296"/>
      <c r="E4" s="296"/>
      <c r="F4" s="296"/>
      <c r="G4" s="296"/>
    </row>
    <row r="5" spans="1:7" ht="13.5" customHeight="1" thickBot="1">
      <c r="A5" s="293"/>
      <c r="B5" s="293"/>
      <c r="C5" s="293"/>
      <c r="D5" s="293"/>
      <c r="E5" s="293"/>
      <c r="F5" s="293"/>
      <c r="G5" s="91"/>
    </row>
    <row r="6" spans="1:7" ht="12.75">
      <c r="A6" s="291" t="s">
        <v>178</v>
      </c>
      <c r="B6" s="287" t="s">
        <v>234</v>
      </c>
      <c r="C6" s="289" t="s">
        <v>194</v>
      </c>
      <c r="D6" s="290"/>
      <c r="E6" s="290"/>
      <c r="F6" s="290"/>
      <c r="G6" s="290"/>
    </row>
    <row r="7" spans="1:7" ht="13.5" thickBot="1">
      <c r="A7" s="286"/>
      <c r="B7" s="288"/>
      <c r="C7" s="108">
        <v>1962</v>
      </c>
      <c r="D7" s="108">
        <v>1972</v>
      </c>
      <c r="E7" s="108">
        <v>1982</v>
      </c>
      <c r="F7" s="108">
        <v>1989</v>
      </c>
      <c r="G7" s="109">
        <v>1999</v>
      </c>
    </row>
    <row r="8" spans="1:7" ht="12.75">
      <c r="A8" s="92" t="s">
        <v>0</v>
      </c>
      <c r="B8" s="93" t="s">
        <v>1</v>
      </c>
      <c r="C8" s="94">
        <v>3007.626</v>
      </c>
      <c r="D8" s="94">
        <v>2571.059</v>
      </c>
      <c r="E8" s="94">
        <v>2375.327</v>
      </c>
      <c r="F8" s="94">
        <v>2284.944</v>
      </c>
      <c r="G8" s="95">
        <v>1790.162</v>
      </c>
    </row>
    <row r="9" spans="1:7" ht="12.75">
      <c r="A9" s="96" t="s">
        <v>113</v>
      </c>
      <c r="B9" s="97" t="s">
        <v>1</v>
      </c>
      <c r="C9" s="98">
        <v>150.948</v>
      </c>
      <c r="D9" s="98">
        <v>45.457</v>
      </c>
      <c r="E9" s="98">
        <v>31.315</v>
      </c>
      <c r="F9" s="98">
        <v>20.776</v>
      </c>
      <c r="G9" s="99">
        <v>25.706</v>
      </c>
    </row>
    <row r="10" spans="1:7" ht="12.75">
      <c r="A10" s="96" t="s">
        <v>114</v>
      </c>
      <c r="B10" s="97" t="s">
        <v>1</v>
      </c>
      <c r="C10" s="98">
        <v>2856.678</v>
      </c>
      <c r="D10" s="98">
        <v>2525.602</v>
      </c>
      <c r="E10" s="98">
        <v>2344.012</v>
      </c>
      <c r="F10" s="98">
        <v>2264.168</v>
      </c>
      <c r="G10" s="99">
        <v>1764.456</v>
      </c>
    </row>
    <row r="11" spans="1:7" ht="12.75">
      <c r="A11" s="96"/>
      <c r="B11" s="100"/>
      <c r="C11" s="98"/>
      <c r="D11" s="98"/>
      <c r="E11" s="98"/>
      <c r="F11" s="98"/>
      <c r="G11" s="99"/>
    </row>
    <row r="12" spans="1:7" ht="12.75">
      <c r="A12" s="96" t="s">
        <v>2</v>
      </c>
      <c r="B12" s="97" t="s">
        <v>132</v>
      </c>
      <c r="C12" s="98">
        <v>44650.089</v>
      </c>
      <c r="D12" s="98">
        <v>45702.62</v>
      </c>
      <c r="E12" s="98">
        <v>44311.718</v>
      </c>
      <c r="F12" s="98">
        <v>42939.208</v>
      </c>
      <c r="G12" s="99">
        <v>42180.951</v>
      </c>
    </row>
    <row r="13" spans="1:7" ht="12.75">
      <c r="A13" s="96" t="s">
        <v>115</v>
      </c>
      <c r="B13" s="97" t="s">
        <v>132</v>
      </c>
      <c r="C13" s="98">
        <v>19441.63</v>
      </c>
      <c r="D13" s="98">
        <v>19506.876</v>
      </c>
      <c r="E13" s="98">
        <v>18117.717</v>
      </c>
      <c r="F13" s="98">
        <v>16247.7</v>
      </c>
      <c r="G13" s="99">
        <v>16920.359</v>
      </c>
    </row>
    <row r="14" spans="1:7" ht="12.75">
      <c r="A14" s="96" t="s">
        <v>116</v>
      </c>
      <c r="B14" s="97" t="s">
        <v>132</v>
      </c>
      <c r="C14" s="98">
        <v>25208.459</v>
      </c>
      <c r="D14" s="98">
        <v>26195.786</v>
      </c>
      <c r="E14" s="98">
        <v>26194.052</v>
      </c>
      <c r="F14" s="98">
        <v>26691.507999999998</v>
      </c>
      <c r="G14" s="99">
        <v>25260.592</v>
      </c>
    </row>
    <row r="15" spans="1:7" ht="12.75">
      <c r="A15" s="96"/>
      <c r="B15" s="97"/>
      <c r="C15" s="98"/>
      <c r="D15" s="98"/>
      <c r="E15" s="98"/>
      <c r="F15" s="98"/>
      <c r="G15" s="99"/>
    </row>
    <row r="16" spans="1:7" ht="12.75">
      <c r="A16" s="101" t="s">
        <v>177</v>
      </c>
      <c r="B16" s="97" t="s">
        <v>132</v>
      </c>
      <c r="C16" s="98">
        <v>11565.66</v>
      </c>
      <c r="D16" s="98">
        <v>10666.051</v>
      </c>
      <c r="E16" s="98">
        <v>9591.467</v>
      </c>
      <c r="F16" s="98">
        <v>9246.692</v>
      </c>
      <c r="G16" s="99">
        <v>8258.3</v>
      </c>
    </row>
    <row r="17" spans="1:7" ht="12.75">
      <c r="A17" s="101"/>
      <c r="B17" s="97"/>
      <c r="C17" s="98"/>
      <c r="D17" s="98"/>
      <c r="E17" s="98"/>
      <c r="F17" s="98"/>
      <c r="G17" s="99"/>
    </row>
    <row r="18" spans="1:7" ht="12.75">
      <c r="A18" s="101" t="s">
        <v>117</v>
      </c>
      <c r="B18" s="97" t="s">
        <v>132</v>
      </c>
      <c r="C18" s="98">
        <v>1768.407</v>
      </c>
      <c r="D18" s="98">
        <v>2352.915</v>
      </c>
      <c r="E18" s="98">
        <v>1508.674</v>
      </c>
      <c r="F18" s="98">
        <v>2133.173</v>
      </c>
      <c r="G18" s="99">
        <v>3587.273</v>
      </c>
    </row>
    <row r="19" spans="1:7" ht="12.75">
      <c r="A19" s="96"/>
      <c r="B19" s="100"/>
      <c r="C19" s="98"/>
      <c r="D19" s="98"/>
      <c r="E19" s="98"/>
      <c r="F19" s="98"/>
      <c r="G19" s="99"/>
    </row>
    <row r="20" spans="1:7" ht="12.75">
      <c r="A20" s="96" t="s">
        <v>3</v>
      </c>
      <c r="B20" s="97" t="s">
        <v>132</v>
      </c>
      <c r="C20" s="98">
        <v>2034.107</v>
      </c>
      <c r="D20" s="98">
        <v>2498.485</v>
      </c>
      <c r="E20" s="98">
        <v>2680.586</v>
      </c>
      <c r="F20" s="98">
        <v>2633.284</v>
      </c>
      <c r="G20" s="99">
        <v>3315.6</v>
      </c>
    </row>
    <row r="21" spans="1:7" ht="12.75">
      <c r="A21" s="96"/>
      <c r="B21" s="100"/>
      <c r="C21" s="98"/>
      <c r="D21" s="98"/>
      <c r="E21" s="98"/>
      <c r="F21" s="98"/>
      <c r="G21" s="99"/>
    </row>
    <row r="22" spans="1:7" ht="12.75">
      <c r="A22" s="96" t="s">
        <v>4</v>
      </c>
      <c r="B22" s="97" t="s">
        <v>169</v>
      </c>
      <c r="C22" s="98" t="s">
        <v>120</v>
      </c>
      <c r="D22" s="98" t="s">
        <v>120</v>
      </c>
      <c r="E22" s="98">
        <v>9553.576</v>
      </c>
      <c r="F22" s="98">
        <v>8872</v>
      </c>
      <c r="G22" s="99">
        <v>11849.525</v>
      </c>
    </row>
    <row r="23" spans="1:7" ht="12.75">
      <c r="A23" s="96"/>
      <c r="B23" s="100"/>
      <c r="C23" s="98"/>
      <c r="D23" s="98"/>
      <c r="E23" s="98"/>
      <c r="F23" s="98"/>
      <c r="G23" s="99"/>
    </row>
    <row r="24" spans="1:7" ht="12.75">
      <c r="A24" s="96" t="s">
        <v>5</v>
      </c>
      <c r="B24" s="97" t="s">
        <v>170</v>
      </c>
      <c r="C24" s="98" t="s">
        <v>120</v>
      </c>
      <c r="D24" s="98" t="s">
        <v>120</v>
      </c>
      <c r="E24" s="98">
        <v>1496.4</v>
      </c>
      <c r="F24" s="98">
        <v>1262.2</v>
      </c>
      <c r="G24" s="99">
        <v>1188.894</v>
      </c>
    </row>
    <row r="25" spans="1:7" ht="12.75">
      <c r="A25" s="96"/>
      <c r="B25" s="100"/>
      <c r="C25" s="98"/>
      <c r="D25" s="98"/>
      <c r="E25" s="98"/>
      <c r="F25" s="98"/>
      <c r="G25" s="99"/>
    </row>
    <row r="26" spans="1:7" ht="13.5" thickBot="1">
      <c r="A26" s="102" t="s">
        <v>121</v>
      </c>
      <c r="B26" s="103" t="s">
        <v>171</v>
      </c>
      <c r="C26" s="104" t="s">
        <v>120</v>
      </c>
      <c r="D26" s="104" t="s">
        <v>120</v>
      </c>
      <c r="E26" s="104">
        <v>10845.417</v>
      </c>
      <c r="F26" s="104">
        <v>9069.65</v>
      </c>
      <c r="G26" s="105">
        <v>15539.209</v>
      </c>
    </row>
    <row r="27" spans="1:7" ht="12.75">
      <c r="A27" s="106" t="s">
        <v>122</v>
      </c>
      <c r="B27" s="106"/>
      <c r="C27" s="106"/>
      <c r="D27" s="106"/>
      <c r="E27" s="106"/>
      <c r="F27" s="106"/>
      <c r="G27" s="107"/>
    </row>
    <row r="28" spans="1:6" ht="12.75">
      <c r="A28" s="55" t="s">
        <v>185</v>
      </c>
      <c r="B28" s="55"/>
      <c r="C28" s="55"/>
      <c r="D28" s="55"/>
      <c r="E28" s="55"/>
      <c r="F28" s="55"/>
    </row>
    <row r="29" spans="1:6" ht="12.75">
      <c r="A29" s="55" t="s">
        <v>186</v>
      </c>
      <c r="B29" s="55"/>
      <c r="C29" s="55"/>
      <c r="D29" s="55"/>
      <c r="E29" s="55"/>
      <c r="F29" s="55"/>
    </row>
    <row r="30" spans="1:6" ht="12.75">
      <c r="A30" s="55" t="s">
        <v>187</v>
      </c>
      <c r="B30" s="55"/>
      <c r="C30" s="55"/>
      <c r="D30" s="55"/>
      <c r="E30" s="55"/>
      <c r="F30" s="55"/>
    </row>
    <row r="31" spans="1:6" ht="12.75">
      <c r="A31" s="55" t="s">
        <v>188</v>
      </c>
      <c r="B31" s="55"/>
      <c r="C31" s="55"/>
      <c r="D31" s="55"/>
      <c r="E31" s="55"/>
      <c r="F31" s="55"/>
    </row>
    <row r="41" ht="12.75">
      <c r="E41" s="56"/>
    </row>
  </sheetData>
  <mergeCells count="7">
    <mergeCell ref="A5:F5"/>
    <mergeCell ref="A1:G1"/>
    <mergeCell ref="A3:G3"/>
    <mergeCell ref="C6:G6"/>
    <mergeCell ref="A4:G4"/>
    <mergeCell ref="A6:A7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3" spans="1:9" ht="15">
      <c r="A3" s="372" t="s">
        <v>249</v>
      </c>
      <c r="B3" s="372"/>
      <c r="C3" s="372"/>
      <c r="D3" s="372"/>
      <c r="E3" s="372"/>
      <c r="F3" s="372"/>
      <c r="G3" s="372"/>
      <c r="H3" s="372"/>
      <c r="I3" s="372"/>
    </row>
    <row r="4" spans="1:9" ht="13.5" thickBot="1">
      <c r="A4" s="185"/>
      <c r="B4" s="185"/>
      <c r="C4" s="186"/>
      <c r="D4" s="186"/>
      <c r="E4" s="186"/>
      <c r="F4" s="186"/>
      <c r="G4" s="186"/>
      <c r="H4" s="186"/>
      <c r="I4" s="186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5" t="s">
        <v>44</v>
      </c>
      <c r="C6" s="315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6"/>
      <c r="C7" s="316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87" t="s">
        <v>13</v>
      </c>
      <c r="B8" s="124">
        <v>48227</v>
      </c>
      <c r="C8" s="124">
        <v>983433</v>
      </c>
      <c r="D8" s="124">
        <v>48206</v>
      </c>
      <c r="E8" s="124">
        <v>979811</v>
      </c>
      <c r="F8" s="124">
        <v>21</v>
      </c>
      <c r="G8" s="124">
        <v>3622</v>
      </c>
      <c r="H8" s="124" t="s">
        <v>120</v>
      </c>
      <c r="I8" s="125" t="s">
        <v>120</v>
      </c>
      <c r="J8" s="41"/>
    </row>
    <row r="9" spans="1:10" ht="12.75">
      <c r="A9" s="188" t="s">
        <v>14</v>
      </c>
      <c r="B9" s="127">
        <v>19272</v>
      </c>
      <c r="C9" s="127">
        <v>405186</v>
      </c>
      <c r="D9" s="127">
        <v>19193</v>
      </c>
      <c r="E9" s="127">
        <v>403026</v>
      </c>
      <c r="F9" s="127">
        <v>27</v>
      </c>
      <c r="G9" s="127">
        <v>469</v>
      </c>
      <c r="H9" s="127">
        <v>52</v>
      </c>
      <c r="I9" s="128">
        <v>1691</v>
      </c>
      <c r="J9" s="41"/>
    </row>
    <row r="10" spans="1:10" ht="12.75">
      <c r="A10" s="188" t="s">
        <v>15</v>
      </c>
      <c r="B10" s="127">
        <v>7650</v>
      </c>
      <c r="C10" s="127">
        <v>267275</v>
      </c>
      <c r="D10" s="127">
        <v>7649</v>
      </c>
      <c r="E10" s="127">
        <v>267103</v>
      </c>
      <c r="F10" s="127" t="s">
        <v>120</v>
      </c>
      <c r="G10" s="127" t="s">
        <v>120</v>
      </c>
      <c r="H10" s="127">
        <v>1</v>
      </c>
      <c r="I10" s="128">
        <v>172</v>
      </c>
      <c r="J10" s="41"/>
    </row>
    <row r="11" spans="1:10" ht="12.75">
      <c r="A11" s="188" t="s">
        <v>16</v>
      </c>
      <c r="B11" s="127">
        <v>7022</v>
      </c>
      <c r="C11" s="127">
        <v>155112</v>
      </c>
      <c r="D11" s="127">
        <v>7006</v>
      </c>
      <c r="E11" s="127">
        <v>153333</v>
      </c>
      <c r="F11" s="127">
        <v>1</v>
      </c>
      <c r="G11" s="127">
        <v>125</v>
      </c>
      <c r="H11" s="127">
        <v>16</v>
      </c>
      <c r="I11" s="128">
        <v>1654</v>
      </c>
      <c r="J11" s="41"/>
    </row>
    <row r="12" spans="1:10" ht="12.75">
      <c r="A12" s="188" t="s">
        <v>17</v>
      </c>
      <c r="B12" s="127">
        <v>1848</v>
      </c>
      <c r="C12" s="127">
        <v>107471</v>
      </c>
      <c r="D12" s="127">
        <v>1847</v>
      </c>
      <c r="E12" s="127">
        <v>106299</v>
      </c>
      <c r="F12" s="127">
        <v>1</v>
      </c>
      <c r="G12" s="127">
        <v>1172</v>
      </c>
      <c r="H12" s="127" t="s">
        <v>120</v>
      </c>
      <c r="I12" s="128" t="s">
        <v>120</v>
      </c>
      <c r="J12" s="41"/>
    </row>
    <row r="13" spans="1:10" ht="12.75">
      <c r="A13" s="188" t="s">
        <v>18</v>
      </c>
      <c r="B13" s="127">
        <v>305</v>
      </c>
      <c r="C13" s="127">
        <v>39614</v>
      </c>
      <c r="D13" s="127">
        <v>237</v>
      </c>
      <c r="E13" s="127">
        <v>30167</v>
      </c>
      <c r="F13" s="127">
        <v>30</v>
      </c>
      <c r="G13" s="127">
        <v>4260</v>
      </c>
      <c r="H13" s="127">
        <v>39</v>
      </c>
      <c r="I13" s="128">
        <v>5188</v>
      </c>
      <c r="J13" s="41"/>
    </row>
    <row r="14" spans="1:10" ht="12.75">
      <c r="A14" s="188" t="s">
        <v>19</v>
      </c>
      <c r="B14" s="127">
        <v>2417</v>
      </c>
      <c r="C14" s="127">
        <v>362638</v>
      </c>
      <c r="D14" s="127">
        <v>2083</v>
      </c>
      <c r="E14" s="127">
        <v>294836</v>
      </c>
      <c r="F14" s="127">
        <v>218</v>
      </c>
      <c r="G14" s="127">
        <v>56022</v>
      </c>
      <c r="H14" s="127">
        <v>115</v>
      </c>
      <c r="I14" s="128">
        <v>11780</v>
      </c>
      <c r="J14" s="41"/>
    </row>
    <row r="15" spans="1:10" ht="12.75">
      <c r="A15" s="188" t="s">
        <v>20</v>
      </c>
      <c r="B15" s="127">
        <v>4341</v>
      </c>
      <c r="C15" s="127">
        <v>476975</v>
      </c>
      <c r="D15" s="127">
        <v>4207</v>
      </c>
      <c r="E15" s="127">
        <v>438724</v>
      </c>
      <c r="F15" s="127">
        <v>18</v>
      </c>
      <c r="G15" s="127">
        <v>5643</v>
      </c>
      <c r="H15" s="127">
        <v>116</v>
      </c>
      <c r="I15" s="128">
        <v>32608</v>
      </c>
      <c r="J15" s="41"/>
    </row>
    <row r="16" spans="1:10" ht="12.75">
      <c r="A16" s="188" t="s">
        <v>21</v>
      </c>
      <c r="B16" s="127">
        <v>525</v>
      </c>
      <c r="C16" s="127">
        <v>36815</v>
      </c>
      <c r="D16" s="127">
        <v>512</v>
      </c>
      <c r="E16" s="127">
        <v>36002</v>
      </c>
      <c r="F16" s="127">
        <v>14</v>
      </c>
      <c r="G16" s="127">
        <v>813</v>
      </c>
      <c r="H16" s="127" t="s">
        <v>120</v>
      </c>
      <c r="I16" s="128" t="s">
        <v>120</v>
      </c>
      <c r="J16" s="41"/>
    </row>
    <row r="17" spans="1:10" ht="12.75">
      <c r="A17" s="188" t="s">
        <v>22</v>
      </c>
      <c r="B17" s="127">
        <v>14960</v>
      </c>
      <c r="C17" s="127">
        <v>1170771</v>
      </c>
      <c r="D17" s="127">
        <v>14277</v>
      </c>
      <c r="E17" s="127">
        <v>1101108</v>
      </c>
      <c r="F17" s="127">
        <v>189</v>
      </c>
      <c r="G17" s="127">
        <v>26238</v>
      </c>
      <c r="H17" s="127">
        <v>495</v>
      </c>
      <c r="I17" s="128">
        <v>43424</v>
      </c>
      <c r="J17" s="41"/>
    </row>
    <row r="18" spans="1:10" ht="12.75">
      <c r="A18" s="188" t="s">
        <v>23</v>
      </c>
      <c r="B18" s="127">
        <v>1236</v>
      </c>
      <c r="C18" s="127">
        <v>84881</v>
      </c>
      <c r="D18" s="127">
        <v>1153</v>
      </c>
      <c r="E18" s="127">
        <v>80666</v>
      </c>
      <c r="F18" s="127">
        <v>5</v>
      </c>
      <c r="G18" s="127">
        <v>620</v>
      </c>
      <c r="H18" s="127">
        <v>77</v>
      </c>
      <c r="I18" s="128">
        <v>3595</v>
      </c>
      <c r="J18" s="41"/>
    </row>
    <row r="19" spans="1:10" ht="12.75">
      <c r="A19" s="188" t="s">
        <v>250</v>
      </c>
      <c r="B19" s="127">
        <v>2215</v>
      </c>
      <c r="C19" s="127">
        <v>298107</v>
      </c>
      <c r="D19" s="127">
        <v>1959</v>
      </c>
      <c r="E19" s="127">
        <v>258463</v>
      </c>
      <c r="F19" s="127">
        <v>71</v>
      </c>
      <c r="G19" s="127">
        <v>9104</v>
      </c>
      <c r="H19" s="127">
        <v>185</v>
      </c>
      <c r="I19" s="128">
        <v>30540</v>
      </c>
      <c r="J19" s="41"/>
    </row>
    <row r="20" spans="1:10" ht="12.75">
      <c r="A20" s="188" t="s">
        <v>25</v>
      </c>
      <c r="B20" s="127">
        <v>557</v>
      </c>
      <c r="C20" s="127">
        <v>49794</v>
      </c>
      <c r="D20" s="127">
        <v>442</v>
      </c>
      <c r="E20" s="127">
        <v>31707</v>
      </c>
      <c r="F20" s="127">
        <v>34</v>
      </c>
      <c r="G20" s="127">
        <v>8109</v>
      </c>
      <c r="H20" s="127">
        <v>81</v>
      </c>
      <c r="I20" s="128">
        <v>9978</v>
      </c>
      <c r="J20" s="41"/>
    </row>
    <row r="21" spans="1:10" ht="12.75">
      <c r="A21" s="188" t="s">
        <v>26</v>
      </c>
      <c r="B21" s="127">
        <v>250</v>
      </c>
      <c r="C21" s="127">
        <v>69161</v>
      </c>
      <c r="D21" s="127">
        <v>194</v>
      </c>
      <c r="E21" s="127">
        <v>48003</v>
      </c>
      <c r="F21" s="127">
        <v>39</v>
      </c>
      <c r="G21" s="127">
        <v>19432</v>
      </c>
      <c r="H21" s="127">
        <v>17</v>
      </c>
      <c r="I21" s="128">
        <v>1726</v>
      </c>
      <c r="J21" s="41"/>
    </row>
    <row r="22" spans="1:10" ht="12.75">
      <c r="A22" s="188" t="s">
        <v>27</v>
      </c>
      <c r="B22" s="127">
        <v>7397</v>
      </c>
      <c r="C22" s="127">
        <v>714048</v>
      </c>
      <c r="D22" s="127">
        <v>7046</v>
      </c>
      <c r="E22" s="127">
        <v>668957</v>
      </c>
      <c r="F22" s="127">
        <v>16</v>
      </c>
      <c r="G22" s="127">
        <v>3413</v>
      </c>
      <c r="H22" s="127">
        <v>334</v>
      </c>
      <c r="I22" s="128">
        <v>41679</v>
      </c>
      <c r="J22" s="41"/>
    </row>
    <row r="23" spans="1:10" ht="12.75">
      <c r="A23" s="188" t="s">
        <v>28</v>
      </c>
      <c r="B23" s="127">
        <v>4817</v>
      </c>
      <c r="C23" s="127">
        <v>501800</v>
      </c>
      <c r="D23" s="127">
        <v>4440</v>
      </c>
      <c r="E23" s="127">
        <v>468689</v>
      </c>
      <c r="F23" s="127">
        <v>138</v>
      </c>
      <c r="G23" s="127">
        <v>20594</v>
      </c>
      <c r="H23" s="127">
        <v>238</v>
      </c>
      <c r="I23" s="128">
        <v>12516</v>
      </c>
      <c r="J23" s="41"/>
    </row>
    <row r="24" spans="1:10" ht="12.75">
      <c r="A24" s="188" t="s">
        <v>29</v>
      </c>
      <c r="B24" s="127">
        <v>972</v>
      </c>
      <c r="C24" s="127">
        <v>17476</v>
      </c>
      <c r="D24" s="127">
        <v>874</v>
      </c>
      <c r="E24" s="127">
        <v>13094</v>
      </c>
      <c r="F24" s="127">
        <v>57</v>
      </c>
      <c r="G24" s="127">
        <v>3471</v>
      </c>
      <c r="H24" s="127">
        <v>41</v>
      </c>
      <c r="I24" s="128">
        <v>911</v>
      </c>
      <c r="J24" s="41"/>
    </row>
    <row r="25" spans="1:9" ht="12.75">
      <c r="A25" s="188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189" t="s">
        <v>162</v>
      </c>
      <c r="B26" s="131">
        <v>124011</v>
      </c>
      <c r="C26" s="131">
        <v>5740557</v>
      </c>
      <c r="D26" s="131">
        <v>121325</v>
      </c>
      <c r="E26" s="131">
        <v>5379988</v>
      </c>
      <c r="F26" s="131">
        <v>879</v>
      </c>
      <c r="G26" s="131">
        <v>163107</v>
      </c>
      <c r="H26" s="131">
        <v>1807</v>
      </c>
      <c r="I26" s="132">
        <v>197462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5" ht="12.75">
      <c r="A28" s="35" t="s">
        <v>191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9" width="13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72" t="s">
        <v>251</v>
      </c>
      <c r="B3" s="372"/>
      <c r="C3" s="372"/>
      <c r="D3" s="372"/>
      <c r="E3" s="372"/>
      <c r="F3" s="372"/>
      <c r="G3" s="372"/>
      <c r="H3" s="372"/>
      <c r="I3" s="372"/>
      <c r="K3" s="9"/>
      <c r="L3" s="9"/>
      <c r="M3" s="9"/>
      <c r="N3" s="9"/>
      <c r="O3" s="9"/>
      <c r="P3" s="9"/>
      <c r="Q3" s="9"/>
    </row>
    <row r="4" spans="1:17" ht="13.5" thickBot="1">
      <c r="A4" s="185"/>
      <c r="B4" s="185"/>
      <c r="C4" s="186"/>
      <c r="D4" s="186"/>
      <c r="E4" s="186"/>
      <c r="F4" s="186"/>
      <c r="G4" s="186"/>
      <c r="H4" s="186"/>
      <c r="I4" s="186"/>
      <c r="K4" s="9"/>
      <c r="L4" s="9"/>
      <c r="M4" s="9"/>
      <c r="N4" s="9"/>
      <c r="O4" s="9"/>
      <c r="P4" s="9"/>
      <c r="Q4" s="9"/>
    </row>
    <row r="5" spans="1:17" ht="12.75">
      <c r="A5" s="190"/>
      <c r="B5" s="375" t="s">
        <v>130</v>
      </c>
      <c r="C5" s="376"/>
      <c r="D5" s="335" t="s">
        <v>6</v>
      </c>
      <c r="E5" s="340"/>
      <c r="F5" s="340"/>
      <c r="G5" s="340" t="s">
        <v>50</v>
      </c>
      <c r="H5" s="377" t="s">
        <v>50</v>
      </c>
      <c r="I5" s="378"/>
      <c r="K5" s="9"/>
      <c r="L5" s="9"/>
      <c r="M5" s="9"/>
      <c r="N5" s="9"/>
      <c r="O5" s="9"/>
      <c r="P5" s="9"/>
      <c r="Q5" s="9"/>
    </row>
    <row r="6" spans="1:17" ht="12.75">
      <c r="A6" s="191" t="s">
        <v>9</v>
      </c>
      <c r="B6" s="315" t="s">
        <v>44</v>
      </c>
      <c r="C6" s="315" t="s">
        <v>182</v>
      </c>
      <c r="D6" s="373" t="s">
        <v>51</v>
      </c>
      <c r="E6" s="374"/>
      <c r="F6" s="373" t="s">
        <v>12</v>
      </c>
      <c r="G6" s="374"/>
      <c r="H6" s="379"/>
      <c r="I6" s="380"/>
      <c r="K6" s="9"/>
      <c r="L6" s="9"/>
      <c r="M6" s="9"/>
      <c r="N6" s="9"/>
      <c r="O6" s="9"/>
      <c r="P6" s="9"/>
      <c r="Q6" s="9"/>
    </row>
    <row r="7" spans="1:17" ht="13.5" thickBot="1">
      <c r="A7" s="192"/>
      <c r="B7" s="316"/>
      <c r="C7" s="316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  <c r="K7" s="9"/>
      <c r="L7" s="9"/>
      <c r="M7" s="9"/>
      <c r="N7" s="9"/>
      <c r="O7" s="9"/>
      <c r="P7" s="9"/>
      <c r="Q7" s="9"/>
    </row>
    <row r="8" spans="1:17" ht="12.75">
      <c r="A8" s="187" t="s">
        <v>13</v>
      </c>
      <c r="B8" s="124">
        <v>15745</v>
      </c>
      <c r="C8" s="124">
        <v>250686</v>
      </c>
      <c r="D8" s="124">
        <v>15737</v>
      </c>
      <c r="E8" s="124">
        <v>250529</v>
      </c>
      <c r="F8" s="124">
        <v>1</v>
      </c>
      <c r="G8" s="124">
        <v>8</v>
      </c>
      <c r="H8" s="124">
        <v>7</v>
      </c>
      <c r="I8" s="125">
        <v>148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88" t="s">
        <v>14</v>
      </c>
      <c r="B9" s="127">
        <v>2643</v>
      </c>
      <c r="C9" s="127">
        <v>36709</v>
      </c>
      <c r="D9" s="127">
        <v>2623</v>
      </c>
      <c r="E9" s="127">
        <v>34963</v>
      </c>
      <c r="F9" s="127">
        <v>14</v>
      </c>
      <c r="G9" s="127">
        <v>1706</v>
      </c>
      <c r="H9" s="127">
        <v>6</v>
      </c>
      <c r="I9" s="128">
        <v>40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88" t="s">
        <v>15</v>
      </c>
      <c r="B10" s="127">
        <v>1744</v>
      </c>
      <c r="C10" s="127">
        <v>58099</v>
      </c>
      <c r="D10" s="127">
        <v>1744</v>
      </c>
      <c r="E10" s="127">
        <v>58099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88" t="s">
        <v>16</v>
      </c>
      <c r="B11" s="127">
        <v>4692</v>
      </c>
      <c r="C11" s="127">
        <v>293442</v>
      </c>
      <c r="D11" s="127">
        <v>4682</v>
      </c>
      <c r="E11" s="127">
        <v>292154</v>
      </c>
      <c r="F11" s="127" t="s">
        <v>120</v>
      </c>
      <c r="G11" s="127" t="s">
        <v>120</v>
      </c>
      <c r="H11" s="127">
        <v>10</v>
      </c>
      <c r="I11" s="128">
        <v>1287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88" t="s">
        <v>17</v>
      </c>
      <c r="B12" s="127">
        <v>1933</v>
      </c>
      <c r="C12" s="127">
        <v>695369</v>
      </c>
      <c r="D12" s="127">
        <v>1844</v>
      </c>
      <c r="E12" s="127">
        <v>614343</v>
      </c>
      <c r="F12" s="127">
        <v>70</v>
      </c>
      <c r="G12" s="127">
        <v>73511</v>
      </c>
      <c r="H12" s="127">
        <v>18</v>
      </c>
      <c r="I12" s="128">
        <v>7514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88" t="s">
        <v>18</v>
      </c>
      <c r="B13" s="127">
        <v>344</v>
      </c>
      <c r="C13" s="127">
        <v>148926</v>
      </c>
      <c r="D13" s="127">
        <v>319</v>
      </c>
      <c r="E13" s="127">
        <v>139802</v>
      </c>
      <c r="F13" s="127">
        <v>5</v>
      </c>
      <c r="G13" s="127">
        <v>2510</v>
      </c>
      <c r="H13" s="127">
        <v>20</v>
      </c>
      <c r="I13" s="128">
        <v>6615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88" t="s">
        <v>19</v>
      </c>
      <c r="B14" s="127">
        <v>4213</v>
      </c>
      <c r="C14" s="127">
        <v>2379387</v>
      </c>
      <c r="D14" s="127">
        <v>3874</v>
      </c>
      <c r="E14" s="127">
        <v>2116118</v>
      </c>
      <c r="F14" s="127">
        <v>230</v>
      </c>
      <c r="G14" s="127">
        <v>187381</v>
      </c>
      <c r="H14" s="127">
        <v>109</v>
      </c>
      <c r="I14" s="128">
        <v>75889</v>
      </c>
      <c r="J14" s="41"/>
      <c r="K14" s="9"/>
      <c r="M14" s="9"/>
      <c r="O14" s="9"/>
      <c r="Q14" s="9"/>
    </row>
    <row r="15" spans="1:17" ht="12.75">
      <c r="A15" s="188" t="s">
        <v>20</v>
      </c>
      <c r="B15" s="127">
        <v>2111</v>
      </c>
      <c r="C15" s="127">
        <v>621493</v>
      </c>
      <c r="D15" s="127">
        <v>2025</v>
      </c>
      <c r="E15" s="127">
        <v>613017</v>
      </c>
      <c r="F15" s="127">
        <v>24</v>
      </c>
      <c r="G15" s="127">
        <v>1494</v>
      </c>
      <c r="H15" s="127">
        <v>62</v>
      </c>
      <c r="I15" s="128">
        <v>6982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88" t="s">
        <v>21</v>
      </c>
      <c r="B16" s="127">
        <v>3906</v>
      </c>
      <c r="C16" s="127">
        <v>293148</v>
      </c>
      <c r="D16" s="127">
        <v>3905</v>
      </c>
      <c r="E16" s="127">
        <v>292148</v>
      </c>
      <c r="F16" s="127">
        <v>1</v>
      </c>
      <c r="G16" s="127">
        <v>1000</v>
      </c>
      <c r="H16" s="127" t="s">
        <v>120</v>
      </c>
      <c r="I16" s="128" t="s">
        <v>120</v>
      </c>
      <c r="J16" s="41"/>
      <c r="P16" s="9"/>
    </row>
    <row r="17" spans="1:10" ht="12.75">
      <c r="A17" s="188" t="s">
        <v>22</v>
      </c>
      <c r="B17" s="127">
        <v>10255</v>
      </c>
      <c r="C17" s="127">
        <v>3924207</v>
      </c>
      <c r="D17" s="127">
        <v>9086</v>
      </c>
      <c r="E17" s="127">
        <v>3484963</v>
      </c>
      <c r="F17" s="127">
        <v>503</v>
      </c>
      <c r="G17" s="127">
        <v>227582</v>
      </c>
      <c r="H17" s="127">
        <v>665</v>
      </c>
      <c r="I17" s="128">
        <v>211662</v>
      </c>
      <c r="J17" s="41"/>
    </row>
    <row r="18" spans="1:10" ht="12.75">
      <c r="A18" s="188" t="s">
        <v>23</v>
      </c>
      <c r="B18" s="127">
        <v>532</v>
      </c>
      <c r="C18" s="127">
        <v>110461</v>
      </c>
      <c r="D18" s="127">
        <v>463</v>
      </c>
      <c r="E18" s="127">
        <v>87145</v>
      </c>
      <c r="F18" s="127">
        <v>31</v>
      </c>
      <c r="G18" s="127">
        <v>16518</v>
      </c>
      <c r="H18" s="127">
        <v>38</v>
      </c>
      <c r="I18" s="128">
        <v>6799</v>
      </c>
      <c r="J18" s="41"/>
    </row>
    <row r="19" spans="1:10" ht="12.75">
      <c r="A19" s="188" t="s">
        <v>250</v>
      </c>
      <c r="B19" s="127">
        <v>6108</v>
      </c>
      <c r="C19" s="127">
        <v>2658997</v>
      </c>
      <c r="D19" s="127">
        <v>4871</v>
      </c>
      <c r="E19" s="127">
        <v>2092758</v>
      </c>
      <c r="F19" s="127">
        <v>276</v>
      </c>
      <c r="G19" s="127">
        <v>101504</v>
      </c>
      <c r="H19" s="127">
        <v>961</v>
      </c>
      <c r="I19" s="128">
        <v>464735</v>
      </c>
      <c r="J19" s="41"/>
    </row>
    <row r="20" spans="1:10" ht="12.75">
      <c r="A20" s="188" t="s">
        <v>25</v>
      </c>
      <c r="B20" s="127">
        <v>1681</v>
      </c>
      <c r="C20" s="127">
        <v>365217</v>
      </c>
      <c r="D20" s="127">
        <v>1364</v>
      </c>
      <c r="E20" s="127">
        <v>243524</v>
      </c>
      <c r="F20" s="127">
        <v>176</v>
      </c>
      <c r="G20" s="127">
        <v>89684</v>
      </c>
      <c r="H20" s="127">
        <v>141</v>
      </c>
      <c r="I20" s="128">
        <v>32009</v>
      </c>
      <c r="J20" s="41"/>
    </row>
    <row r="21" spans="1:10" ht="12.75">
      <c r="A21" s="188" t="s">
        <v>26</v>
      </c>
      <c r="B21" s="127">
        <v>1477</v>
      </c>
      <c r="C21" s="127">
        <v>507437</v>
      </c>
      <c r="D21" s="127">
        <v>1291</v>
      </c>
      <c r="E21" s="127">
        <v>396116</v>
      </c>
      <c r="F21" s="127">
        <v>130</v>
      </c>
      <c r="G21" s="127">
        <v>88435</v>
      </c>
      <c r="H21" s="127">
        <v>57</v>
      </c>
      <c r="I21" s="128">
        <v>22886</v>
      </c>
      <c r="J21" s="41"/>
    </row>
    <row r="22" spans="1:10" ht="12.75">
      <c r="A22" s="188" t="s">
        <v>27</v>
      </c>
      <c r="B22" s="127">
        <v>10169</v>
      </c>
      <c r="C22" s="127">
        <v>3800106</v>
      </c>
      <c r="D22" s="127">
        <v>9459</v>
      </c>
      <c r="E22" s="127">
        <v>3537394</v>
      </c>
      <c r="F22" s="127">
        <v>11</v>
      </c>
      <c r="G22" s="127">
        <v>890</v>
      </c>
      <c r="H22" s="127">
        <v>699</v>
      </c>
      <c r="I22" s="128">
        <v>261822</v>
      </c>
      <c r="J22" s="41"/>
    </row>
    <row r="23" spans="1:10" ht="12.75">
      <c r="A23" s="188" t="s">
        <v>28</v>
      </c>
      <c r="B23" s="127">
        <v>9663</v>
      </c>
      <c r="C23" s="127">
        <v>2547077</v>
      </c>
      <c r="D23" s="127">
        <v>8632</v>
      </c>
      <c r="E23" s="127">
        <v>2159197</v>
      </c>
      <c r="F23" s="127">
        <v>294</v>
      </c>
      <c r="G23" s="127">
        <v>58004</v>
      </c>
      <c r="H23" s="127">
        <v>737</v>
      </c>
      <c r="I23" s="128">
        <v>329876</v>
      </c>
      <c r="J23" s="41"/>
    </row>
    <row r="24" spans="1:10" ht="12.75">
      <c r="A24" s="188" t="s">
        <v>29</v>
      </c>
      <c r="B24" s="127">
        <v>1916</v>
      </c>
      <c r="C24" s="127">
        <v>67751</v>
      </c>
      <c r="D24" s="127">
        <v>1764</v>
      </c>
      <c r="E24" s="127">
        <v>61264</v>
      </c>
      <c r="F24" s="127">
        <v>64</v>
      </c>
      <c r="G24" s="127">
        <v>1811</v>
      </c>
      <c r="H24" s="127">
        <v>87</v>
      </c>
      <c r="I24" s="128">
        <v>4675</v>
      </c>
      <c r="J24" s="41"/>
    </row>
    <row r="25" spans="1:10" ht="12.75">
      <c r="A25" s="188"/>
      <c r="B25" s="127"/>
      <c r="C25" s="127"/>
      <c r="D25" s="127"/>
      <c r="E25" s="127"/>
      <c r="F25" s="127"/>
      <c r="G25" s="127"/>
      <c r="H25" s="127"/>
      <c r="I25" s="128"/>
      <c r="J25" s="41"/>
    </row>
    <row r="26" spans="1:9" ht="13.5" thickBot="1">
      <c r="A26" s="189" t="s">
        <v>162</v>
      </c>
      <c r="B26" s="131">
        <v>79132</v>
      </c>
      <c r="C26" s="131">
        <v>18758512</v>
      </c>
      <c r="D26" s="131">
        <v>73683</v>
      </c>
      <c r="E26" s="131">
        <v>16473534</v>
      </c>
      <c r="F26" s="131">
        <v>1830</v>
      </c>
      <c r="G26" s="131">
        <v>852038</v>
      </c>
      <c r="H26" s="131">
        <v>3617</v>
      </c>
      <c r="I26" s="132">
        <v>1432939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7" ht="12.75">
      <c r="A28" s="35" t="s">
        <v>191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252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3"/>
      <c r="B4" s="193"/>
      <c r="C4" s="193"/>
      <c r="D4" s="193"/>
      <c r="E4" s="193"/>
      <c r="F4" s="193"/>
      <c r="G4" s="193"/>
      <c r="H4" s="193"/>
      <c r="I4" s="193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5" t="s">
        <v>44</v>
      </c>
      <c r="C6" s="315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6"/>
      <c r="C7" s="316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94" t="s">
        <v>13</v>
      </c>
      <c r="B8" s="124">
        <v>5159</v>
      </c>
      <c r="C8" s="124">
        <v>31619</v>
      </c>
      <c r="D8" s="124">
        <v>5158</v>
      </c>
      <c r="E8" s="124">
        <v>31613</v>
      </c>
      <c r="F8" s="124">
        <v>1</v>
      </c>
      <c r="G8" s="124">
        <v>6</v>
      </c>
      <c r="H8" s="124" t="s">
        <v>120</v>
      </c>
      <c r="I8" s="125" t="s">
        <v>120</v>
      </c>
      <c r="J8" s="50"/>
    </row>
    <row r="9" spans="1:10" ht="12.75">
      <c r="A9" s="195" t="s">
        <v>14</v>
      </c>
      <c r="B9" s="127">
        <v>1042</v>
      </c>
      <c r="C9" s="127">
        <v>22396</v>
      </c>
      <c r="D9" s="127">
        <v>1042</v>
      </c>
      <c r="E9" s="127">
        <v>22396</v>
      </c>
      <c r="F9" s="127" t="s">
        <v>120</v>
      </c>
      <c r="G9" s="127" t="s">
        <v>120</v>
      </c>
      <c r="H9" s="127" t="s">
        <v>120</v>
      </c>
      <c r="I9" s="128" t="s">
        <v>120</v>
      </c>
      <c r="J9" s="50"/>
    </row>
    <row r="10" spans="1:10" ht="12.75">
      <c r="A10" s="195" t="s">
        <v>15</v>
      </c>
      <c r="B10" s="127">
        <v>670</v>
      </c>
      <c r="C10" s="127">
        <v>13759</v>
      </c>
      <c r="D10" s="127">
        <v>670</v>
      </c>
      <c r="E10" s="127">
        <v>13759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50"/>
    </row>
    <row r="11" spans="1:10" ht="12.75">
      <c r="A11" s="195" t="s">
        <v>16</v>
      </c>
      <c r="B11" s="127">
        <v>1614</v>
      </c>
      <c r="C11" s="127">
        <v>19266</v>
      </c>
      <c r="D11" s="127">
        <v>1596</v>
      </c>
      <c r="E11" s="127">
        <v>15550</v>
      </c>
      <c r="F11" s="127" t="s">
        <v>120</v>
      </c>
      <c r="G11" s="127" t="s">
        <v>120</v>
      </c>
      <c r="H11" s="127">
        <v>18</v>
      </c>
      <c r="I11" s="128">
        <v>3716</v>
      </c>
      <c r="J11" s="50"/>
    </row>
    <row r="12" spans="1:10" ht="12.75">
      <c r="A12" s="195" t="s">
        <v>17</v>
      </c>
      <c r="B12" s="127">
        <v>265</v>
      </c>
      <c r="C12" s="127">
        <v>7859</v>
      </c>
      <c r="D12" s="127">
        <v>250</v>
      </c>
      <c r="E12" s="127">
        <v>7494</v>
      </c>
      <c r="F12" s="127">
        <v>15</v>
      </c>
      <c r="G12" s="127">
        <v>365</v>
      </c>
      <c r="H12" s="127" t="s">
        <v>120</v>
      </c>
      <c r="I12" s="128" t="s">
        <v>120</v>
      </c>
      <c r="J12" s="50"/>
    </row>
    <row r="13" spans="1:10" ht="12.75">
      <c r="A13" s="195" t="s">
        <v>18</v>
      </c>
      <c r="B13" s="127">
        <v>114</v>
      </c>
      <c r="C13" s="127">
        <v>10900</v>
      </c>
      <c r="D13" s="127">
        <v>114</v>
      </c>
      <c r="E13" s="127">
        <v>10900</v>
      </c>
      <c r="F13" s="127" t="s">
        <v>120</v>
      </c>
      <c r="G13" s="127" t="s">
        <v>120</v>
      </c>
      <c r="H13" s="127" t="s">
        <v>120</v>
      </c>
      <c r="I13" s="128" t="s">
        <v>120</v>
      </c>
      <c r="J13" s="50"/>
    </row>
    <row r="14" spans="1:10" ht="12.75">
      <c r="A14" s="195" t="s">
        <v>19</v>
      </c>
      <c r="B14" s="127">
        <v>1657</v>
      </c>
      <c r="C14" s="127">
        <v>43083</v>
      </c>
      <c r="D14" s="127">
        <v>1516</v>
      </c>
      <c r="E14" s="127">
        <v>39657</v>
      </c>
      <c r="F14" s="127">
        <v>119</v>
      </c>
      <c r="G14" s="127">
        <v>2459</v>
      </c>
      <c r="H14" s="127">
        <v>22</v>
      </c>
      <c r="I14" s="128">
        <v>967</v>
      </c>
      <c r="J14" s="50"/>
    </row>
    <row r="15" spans="1:10" ht="12.75">
      <c r="A15" s="195" t="s">
        <v>20</v>
      </c>
      <c r="B15" s="127">
        <v>1334</v>
      </c>
      <c r="C15" s="127">
        <v>74179</v>
      </c>
      <c r="D15" s="127">
        <v>1230</v>
      </c>
      <c r="E15" s="127">
        <v>56764</v>
      </c>
      <c r="F15" s="127">
        <v>25</v>
      </c>
      <c r="G15" s="127">
        <v>6848</v>
      </c>
      <c r="H15" s="127">
        <v>79</v>
      </c>
      <c r="I15" s="128">
        <v>10567</v>
      </c>
      <c r="J15" s="50"/>
    </row>
    <row r="16" spans="1:10" ht="12.75">
      <c r="A16" s="195" t="s">
        <v>21</v>
      </c>
      <c r="B16" s="127">
        <v>1285</v>
      </c>
      <c r="C16" s="127">
        <v>18311</v>
      </c>
      <c r="D16" s="127">
        <v>1285</v>
      </c>
      <c r="E16" s="127">
        <v>18311</v>
      </c>
      <c r="F16" s="127" t="s">
        <v>120</v>
      </c>
      <c r="G16" s="127" t="s">
        <v>120</v>
      </c>
      <c r="H16" s="127" t="s">
        <v>120</v>
      </c>
      <c r="I16" s="128" t="s">
        <v>120</v>
      </c>
      <c r="J16" s="50"/>
    </row>
    <row r="17" spans="1:10" ht="12.75">
      <c r="A17" s="195" t="s">
        <v>22</v>
      </c>
      <c r="B17" s="127">
        <v>1671</v>
      </c>
      <c r="C17" s="127">
        <v>102407</v>
      </c>
      <c r="D17" s="127">
        <v>1500</v>
      </c>
      <c r="E17" s="127">
        <v>85841</v>
      </c>
      <c r="F17" s="127">
        <v>42</v>
      </c>
      <c r="G17" s="127">
        <v>256</v>
      </c>
      <c r="H17" s="127">
        <v>129</v>
      </c>
      <c r="I17" s="128">
        <v>16310</v>
      </c>
      <c r="J17" s="50"/>
    </row>
    <row r="18" spans="1:10" ht="12.75">
      <c r="A18" s="195" t="s">
        <v>23</v>
      </c>
      <c r="B18" s="127">
        <v>139</v>
      </c>
      <c r="C18" s="127">
        <v>21529</v>
      </c>
      <c r="D18" s="127">
        <v>120</v>
      </c>
      <c r="E18" s="127">
        <v>19148</v>
      </c>
      <c r="F18" s="127">
        <v>11</v>
      </c>
      <c r="G18" s="127">
        <v>1685</v>
      </c>
      <c r="H18" s="127">
        <v>8</v>
      </c>
      <c r="I18" s="128">
        <v>696</v>
      </c>
      <c r="J18" s="50"/>
    </row>
    <row r="19" spans="1:10" ht="12.75">
      <c r="A19" s="195" t="s">
        <v>250</v>
      </c>
      <c r="B19" s="127">
        <v>3300</v>
      </c>
      <c r="C19" s="127">
        <v>370621</v>
      </c>
      <c r="D19" s="127">
        <v>2389</v>
      </c>
      <c r="E19" s="127">
        <v>276374</v>
      </c>
      <c r="F19" s="127">
        <v>221</v>
      </c>
      <c r="G19" s="127">
        <v>20457</v>
      </c>
      <c r="H19" s="127">
        <v>690</v>
      </c>
      <c r="I19" s="128">
        <v>73790</v>
      </c>
      <c r="J19" s="50"/>
    </row>
    <row r="20" spans="1:10" ht="12.75">
      <c r="A20" s="195" t="s">
        <v>25</v>
      </c>
      <c r="B20" s="127">
        <v>1202</v>
      </c>
      <c r="C20" s="127">
        <v>96424</v>
      </c>
      <c r="D20" s="127">
        <v>919</v>
      </c>
      <c r="E20" s="127">
        <v>63378</v>
      </c>
      <c r="F20" s="127">
        <v>132</v>
      </c>
      <c r="G20" s="127">
        <v>4374</v>
      </c>
      <c r="H20" s="127">
        <v>151</v>
      </c>
      <c r="I20" s="128">
        <v>28672</v>
      </c>
      <c r="J20" s="50"/>
    </row>
    <row r="21" spans="1:10" ht="12.75">
      <c r="A21" s="195" t="s">
        <v>26</v>
      </c>
      <c r="B21" s="127">
        <v>1841</v>
      </c>
      <c r="C21" s="127">
        <v>125287</v>
      </c>
      <c r="D21" s="127">
        <v>1649</v>
      </c>
      <c r="E21" s="127">
        <v>107746</v>
      </c>
      <c r="F21" s="127">
        <v>135</v>
      </c>
      <c r="G21" s="127">
        <v>16880</v>
      </c>
      <c r="H21" s="127">
        <v>57</v>
      </c>
      <c r="I21" s="128">
        <v>661</v>
      </c>
      <c r="J21" s="50"/>
    </row>
    <row r="22" spans="1:10" ht="12.75">
      <c r="A22" s="195" t="s">
        <v>27</v>
      </c>
      <c r="B22" s="127">
        <v>3893</v>
      </c>
      <c r="C22" s="127">
        <v>284159</v>
      </c>
      <c r="D22" s="127">
        <v>3557</v>
      </c>
      <c r="E22" s="127">
        <v>217590</v>
      </c>
      <c r="F22" s="127">
        <v>35</v>
      </c>
      <c r="G22" s="127">
        <v>3222</v>
      </c>
      <c r="H22" s="127">
        <v>301</v>
      </c>
      <c r="I22" s="128">
        <v>63347</v>
      </c>
      <c r="J22" s="50"/>
    </row>
    <row r="23" spans="1:10" ht="12.75">
      <c r="A23" s="195" t="s">
        <v>28</v>
      </c>
      <c r="B23" s="127">
        <v>8114</v>
      </c>
      <c r="C23" s="127">
        <v>992590</v>
      </c>
      <c r="D23" s="127">
        <v>6795</v>
      </c>
      <c r="E23" s="127">
        <v>762410</v>
      </c>
      <c r="F23" s="127">
        <v>246</v>
      </c>
      <c r="G23" s="127">
        <v>54608</v>
      </c>
      <c r="H23" s="127">
        <v>1073</v>
      </c>
      <c r="I23" s="128">
        <v>175572</v>
      </c>
      <c r="J23" s="50"/>
    </row>
    <row r="24" spans="1:10" ht="12.75">
      <c r="A24" s="195" t="s">
        <v>29</v>
      </c>
      <c r="B24" s="127">
        <v>2678</v>
      </c>
      <c r="C24" s="127">
        <v>241321</v>
      </c>
      <c r="D24" s="127">
        <v>2433</v>
      </c>
      <c r="E24" s="127">
        <v>198857</v>
      </c>
      <c r="F24" s="127">
        <v>119</v>
      </c>
      <c r="G24" s="127">
        <v>29926</v>
      </c>
      <c r="H24" s="127">
        <v>126</v>
      </c>
      <c r="I24" s="128">
        <v>12538</v>
      </c>
      <c r="J24" s="50"/>
    </row>
    <row r="25" spans="1:9" ht="12.75">
      <c r="A25" s="195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196" t="s">
        <v>162</v>
      </c>
      <c r="B26" s="131">
        <v>35978</v>
      </c>
      <c r="C26" s="131">
        <v>2475710</v>
      </c>
      <c r="D26" s="131">
        <v>32223</v>
      </c>
      <c r="E26" s="131">
        <v>1947788</v>
      </c>
      <c r="F26" s="131">
        <v>1101</v>
      </c>
      <c r="G26" s="131">
        <v>141086</v>
      </c>
      <c r="H26" s="131">
        <v>2654</v>
      </c>
      <c r="I26" s="132">
        <v>386836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3.4218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253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3"/>
      <c r="B4" s="193"/>
      <c r="C4" s="193"/>
      <c r="D4" s="193"/>
      <c r="E4" s="193"/>
      <c r="F4" s="193"/>
      <c r="G4" s="193"/>
      <c r="H4" s="193"/>
      <c r="I4" s="193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5" t="s">
        <v>44</v>
      </c>
      <c r="C6" s="315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6"/>
      <c r="C7" s="316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94" t="s">
        <v>13</v>
      </c>
      <c r="B8" s="124">
        <v>50844</v>
      </c>
      <c r="C8" s="124">
        <v>1214992</v>
      </c>
      <c r="D8" s="124">
        <v>50739</v>
      </c>
      <c r="E8" s="124">
        <v>979184</v>
      </c>
      <c r="F8" s="124">
        <v>93</v>
      </c>
      <c r="G8" s="124">
        <v>223812</v>
      </c>
      <c r="H8" s="124">
        <v>11</v>
      </c>
      <c r="I8" s="125">
        <v>11997</v>
      </c>
      <c r="J8" s="87"/>
    </row>
    <row r="9" spans="1:10" ht="12.75">
      <c r="A9" s="195" t="s">
        <v>14</v>
      </c>
      <c r="B9" s="127">
        <v>7984</v>
      </c>
      <c r="C9" s="127">
        <v>26508</v>
      </c>
      <c r="D9" s="127">
        <v>7944</v>
      </c>
      <c r="E9" s="127">
        <v>26224</v>
      </c>
      <c r="F9" s="127">
        <v>34</v>
      </c>
      <c r="G9" s="127">
        <v>272</v>
      </c>
      <c r="H9" s="127">
        <v>6</v>
      </c>
      <c r="I9" s="128">
        <v>12</v>
      </c>
      <c r="J9" s="87"/>
    </row>
    <row r="10" spans="1:10" ht="12.75">
      <c r="A10" s="195" t="s">
        <v>15</v>
      </c>
      <c r="B10" s="127">
        <v>679</v>
      </c>
      <c r="C10" s="127">
        <v>15359</v>
      </c>
      <c r="D10" s="127">
        <v>679</v>
      </c>
      <c r="E10" s="127">
        <v>15359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87"/>
    </row>
    <row r="11" spans="1:10" ht="12.75">
      <c r="A11" s="195" t="s">
        <v>16</v>
      </c>
      <c r="B11" s="127">
        <v>1477</v>
      </c>
      <c r="C11" s="127">
        <v>36794</v>
      </c>
      <c r="D11" s="127">
        <v>1472</v>
      </c>
      <c r="E11" s="127">
        <v>24230</v>
      </c>
      <c r="F11" s="127" t="s">
        <v>120</v>
      </c>
      <c r="G11" s="127" t="s">
        <v>120</v>
      </c>
      <c r="H11" s="127">
        <v>5</v>
      </c>
      <c r="I11" s="128">
        <v>12564</v>
      </c>
      <c r="J11" s="87"/>
    </row>
    <row r="12" spans="1:10" ht="12.75">
      <c r="A12" s="195" t="s">
        <v>17</v>
      </c>
      <c r="B12" s="127">
        <v>771</v>
      </c>
      <c r="C12" s="127">
        <v>591235</v>
      </c>
      <c r="D12" s="127">
        <v>699</v>
      </c>
      <c r="E12" s="127">
        <v>393806</v>
      </c>
      <c r="F12" s="127">
        <v>72</v>
      </c>
      <c r="G12" s="127">
        <v>197429</v>
      </c>
      <c r="H12" s="127" t="s">
        <v>120</v>
      </c>
      <c r="I12" s="128" t="s">
        <v>120</v>
      </c>
      <c r="J12" s="87"/>
    </row>
    <row r="13" spans="1:10" ht="12.75">
      <c r="A13" s="195" t="s">
        <v>18</v>
      </c>
      <c r="B13" s="127">
        <v>172</v>
      </c>
      <c r="C13" s="127">
        <v>108229</v>
      </c>
      <c r="D13" s="127">
        <v>158</v>
      </c>
      <c r="E13" s="127">
        <v>88598</v>
      </c>
      <c r="F13" s="127">
        <v>12</v>
      </c>
      <c r="G13" s="127">
        <v>17585</v>
      </c>
      <c r="H13" s="127">
        <v>2</v>
      </c>
      <c r="I13" s="128">
        <v>2045</v>
      </c>
      <c r="J13" s="87"/>
    </row>
    <row r="14" spans="1:10" ht="12.75">
      <c r="A14" s="195" t="s">
        <v>19</v>
      </c>
      <c r="B14" s="127">
        <v>2562</v>
      </c>
      <c r="C14" s="127">
        <v>3770459</v>
      </c>
      <c r="D14" s="127">
        <v>2050</v>
      </c>
      <c r="E14" s="127">
        <v>2681679</v>
      </c>
      <c r="F14" s="127">
        <v>473</v>
      </c>
      <c r="G14" s="127">
        <v>955796</v>
      </c>
      <c r="H14" s="127">
        <v>39</v>
      </c>
      <c r="I14" s="128">
        <v>132985</v>
      </c>
      <c r="J14" s="87"/>
    </row>
    <row r="15" spans="1:10" ht="12.75">
      <c r="A15" s="195" t="s">
        <v>20</v>
      </c>
      <c r="B15" s="127">
        <v>5129</v>
      </c>
      <c r="C15" s="127">
        <v>6422889</v>
      </c>
      <c r="D15" s="127">
        <v>4789</v>
      </c>
      <c r="E15" s="127">
        <v>5663253</v>
      </c>
      <c r="F15" s="127">
        <v>98</v>
      </c>
      <c r="G15" s="127">
        <v>239623</v>
      </c>
      <c r="H15" s="127">
        <v>242</v>
      </c>
      <c r="I15" s="128">
        <v>520013</v>
      </c>
      <c r="J15" s="87"/>
    </row>
    <row r="16" spans="1:10" ht="12.75">
      <c r="A16" s="195" t="s">
        <v>21</v>
      </c>
      <c r="B16" s="127">
        <v>3376</v>
      </c>
      <c r="C16" s="127">
        <v>60434</v>
      </c>
      <c r="D16" s="127">
        <v>3362</v>
      </c>
      <c r="E16" s="127">
        <v>59896</v>
      </c>
      <c r="F16" s="127">
        <v>13</v>
      </c>
      <c r="G16" s="127">
        <v>138</v>
      </c>
      <c r="H16" s="127">
        <v>1</v>
      </c>
      <c r="I16" s="128">
        <v>400</v>
      </c>
      <c r="J16" s="87"/>
    </row>
    <row r="17" spans="1:10" ht="12.75">
      <c r="A17" s="195" t="s">
        <v>22</v>
      </c>
      <c r="B17" s="127">
        <v>11466</v>
      </c>
      <c r="C17" s="127">
        <v>3338462</v>
      </c>
      <c r="D17" s="127">
        <v>10685</v>
      </c>
      <c r="E17" s="127">
        <v>2138180</v>
      </c>
      <c r="F17" s="127">
        <v>311</v>
      </c>
      <c r="G17" s="127">
        <v>817553</v>
      </c>
      <c r="H17" s="127">
        <v>470</v>
      </c>
      <c r="I17" s="128">
        <v>382730</v>
      </c>
      <c r="J17" s="87"/>
    </row>
    <row r="18" spans="1:10" ht="12.75">
      <c r="A18" s="195" t="s">
        <v>23</v>
      </c>
      <c r="B18" s="127">
        <v>66</v>
      </c>
      <c r="C18" s="127">
        <v>37341</v>
      </c>
      <c r="D18" s="127">
        <v>57</v>
      </c>
      <c r="E18" s="127">
        <v>18654</v>
      </c>
      <c r="F18" s="127">
        <v>9</v>
      </c>
      <c r="G18" s="127">
        <v>18688</v>
      </c>
      <c r="H18" s="127" t="s">
        <v>120</v>
      </c>
      <c r="I18" s="128" t="s">
        <v>120</v>
      </c>
      <c r="J18" s="87"/>
    </row>
    <row r="19" spans="1:10" ht="12.75">
      <c r="A19" s="195" t="s">
        <v>250</v>
      </c>
      <c r="B19" s="127">
        <v>1567</v>
      </c>
      <c r="C19" s="127">
        <v>1396103</v>
      </c>
      <c r="D19" s="127">
        <v>1341</v>
      </c>
      <c r="E19" s="127">
        <v>868695</v>
      </c>
      <c r="F19" s="127">
        <v>78</v>
      </c>
      <c r="G19" s="127">
        <v>229246</v>
      </c>
      <c r="H19" s="127">
        <v>148</v>
      </c>
      <c r="I19" s="128">
        <v>298162</v>
      </c>
      <c r="J19" s="87"/>
    </row>
    <row r="20" spans="1:10" ht="12.75">
      <c r="A20" s="195" t="s">
        <v>25</v>
      </c>
      <c r="B20" s="127">
        <v>983</v>
      </c>
      <c r="C20" s="127">
        <v>1130049</v>
      </c>
      <c r="D20" s="127">
        <v>749</v>
      </c>
      <c r="E20" s="127">
        <v>795137</v>
      </c>
      <c r="F20" s="127">
        <v>232</v>
      </c>
      <c r="G20" s="127">
        <v>322052</v>
      </c>
      <c r="H20" s="127">
        <v>2</v>
      </c>
      <c r="I20" s="128">
        <v>12860</v>
      </c>
      <c r="J20" s="87"/>
    </row>
    <row r="21" spans="1:10" ht="12.75">
      <c r="A21" s="195" t="s">
        <v>26</v>
      </c>
      <c r="B21" s="127">
        <v>857</v>
      </c>
      <c r="C21" s="127">
        <v>1453077</v>
      </c>
      <c r="D21" s="127">
        <v>696</v>
      </c>
      <c r="E21" s="127">
        <v>1210046</v>
      </c>
      <c r="F21" s="127">
        <v>159</v>
      </c>
      <c r="G21" s="127">
        <v>241988</v>
      </c>
      <c r="H21" s="127">
        <v>1</v>
      </c>
      <c r="I21" s="128">
        <v>1043</v>
      </c>
      <c r="J21" s="87"/>
    </row>
    <row r="22" spans="1:10" ht="12.75">
      <c r="A22" s="195" t="s">
        <v>27</v>
      </c>
      <c r="B22" s="127">
        <v>12218</v>
      </c>
      <c r="C22" s="127">
        <v>1637254</v>
      </c>
      <c r="D22" s="127">
        <v>11801</v>
      </c>
      <c r="E22" s="127">
        <v>1572240</v>
      </c>
      <c r="F22" s="127">
        <v>66</v>
      </c>
      <c r="G22" s="127">
        <v>28629</v>
      </c>
      <c r="H22" s="127">
        <v>351</v>
      </c>
      <c r="I22" s="128">
        <v>36385</v>
      </c>
      <c r="J22" s="87"/>
    </row>
    <row r="23" spans="1:10" ht="12.75">
      <c r="A23" s="195" t="s">
        <v>28</v>
      </c>
      <c r="B23" s="127">
        <v>7301</v>
      </c>
      <c r="C23" s="127">
        <v>2118750</v>
      </c>
      <c r="D23" s="127">
        <v>7066</v>
      </c>
      <c r="E23" s="127">
        <v>1836914</v>
      </c>
      <c r="F23" s="127">
        <v>202</v>
      </c>
      <c r="G23" s="127">
        <v>213759</v>
      </c>
      <c r="H23" s="127">
        <v>32</v>
      </c>
      <c r="I23" s="128">
        <v>68077</v>
      </c>
      <c r="J23" s="87"/>
    </row>
    <row r="24" spans="1:10" ht="12.75">
      <c r="A24" s="195" t="s">
        <v>29</v>
      </c>
      <c r="B24" s="127">
        <v>714</v>
      </c>
      <c r="C24" s="127">
        <v>65743</v>
      </c>
      <c r="D24" s="127">
        <v>653</v>
      </c>
      <c r="E24" s="127">
        <v>44430</v>
      </c>
      <c r="F24" s="127">
        <v>52</v>
      </c>
      <c r="G24" s="127">
        <v>20050</v>
      </c>
      <c r="H24" s="127">
        <v>9</v>
      </c>
      <c r="I24" s="128">
        <v>1263</v>
      </c>
      <c r="J24" s="87"/>
    </row>
    <row r="25" spans="1:10" ht="12.75">
      <c r="A25" s="195"/>
      <c r="B25" s="127"/>
      <c r="C25" s="127"/>
      <c r="D25" s="127"/>
      <c r="E25" s="127"/>
      <c r="F25" s="127"/>
      <c r="G25" s="127"/>
      <c r="H25" s="127"/>
      <c r="I25" s="128"/>
      <c r="J25" s="87"/>
    </row>
    <row r="26" spans="1:9" ht="13.5" thickBot="1">
      <c r="A26" s="196" t="s">
        <v>162</v>
      </c>
      <c r="B26" s="131">
        <f>SUM(B8:B24)</f>
        <v>108166</v>
      </c>
      <c r="C26" s="131">
        <f aca="true" t="shared" si="0" ref="C26:I26">SUM(C8:C24)</f>
        <v>23423678</v>
      </c>
      <c r="D26" s="131">
        <f t="shared" si="0"/>
        <v>104940</v>
      </c>
      <c r="E26" s="131">
        <f t="shared" si="0"/>
        <v>18416525</v>
      </c>
      <c r="F26" s="131">
        <f t="shared" si="0"/>
        <v>1904</v>
      </c>
      <c r="G26" s="131">
        <f t="shared" si="0"/>
        <v>3526620</v>
      </c>
      <c r="H26" s="131">
        <f t="shared" si="0"/>
        <v>1319</v>
      </c>
      <c r="I26" s="132">
        <f t="shared" si="0"/>
        <v>1480536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82" t="s">
        <v>254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7"/>
      <c r="B4" s="197"/>
      <c r="C4" s="197"/>
      <c r="D4" s="197"/>
      <c r="E4" s="197"/>
      <c r="F4" s="197"/>
      <c r="G4" s="197"/>
      <c r="H4" s="197"/>
      <c r="I4" s="197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5" t="s">
        <v>44</v>
      </c>
      <c r="C6" s="315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6"/>
      <c r="C7" s="316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98" t="s">
        <v>13</v>
      </c>
      <c r="B8" s="124">
        <v>14408</v>
      </c>
      <c r="C8" s="124">
        <v>34881</v>
      </c>
      <c r="D8" s="124">
        <v>14392</v>
      </c>
      <c r="E8" s="124">
        <v>34785</v>
      </c>
      <c r="F8" s="124">
        <v>8</v>
      </c>
      <c r="G8" s="124">
        <v>74</v>
      </c>
      <c r="H8" s="124">
        <v>7</v>
      </c>
      <c r="I8" s="125">
        <v>22</v>
      </c>
      <c r="J8" s="6"/>
    </row>
    <row r="9" spans="1:10" ht="12.75">
      <c r="A9" s="199" t="s">
        <v>14</v>
      </c>
      <c r="B9" s="127">
        <v>8956</v>
      </c>
      <c r="C9" s="127">
        <v>24970</v>
      </c>
      <c r="D9" s="127">
        <v>8915</v>
      </c>
      <c r="E9" s="127">
        <v>24902</v>
      </c>
      <c r="F9" s="127">
        <v>13</v>
      </c>
      <c r="G9" s="127">
        <v>13</v>
      </c>
      <c r="H9" s="127">
        <v>28</v>
      </c>
      <c r="I9" s="128">
        <v>55</v>
      </c>
      <c r="J9" s="6"/>
    </row>
    <row r="10" spans="1:10" ht="12.75">
      <c r="A10" s="199" t="s">
        <v>15</v>
      </c>
      <c r="B10" s="127">
        <v>4588</v>
      </c>
      <c r="C10" s="127">
        <v>23316</v>
      </c>
      <c r="D10" s="127">
        <v>4577</v>
      </c>
      <c r="E10" s="127">
        <v>22961</v>
      </c>
      <c r="F10" s="127" t="s">
        <v>120</v>
      </c>
      <c r="G10" s="127" t="s">
        <v>120</v>
      </c>
      <c r="H10" s="127">
        <v>11</v>
      </c>
      <c r="I10" s="128">
        <v>355</v>
      </c>
      <c r="J10" s="6"/>
    </row>
    <row r="11" spans="1:10" ht="12.75">
      <c r="A11" s="199" t="s">
        <v>16</v>
      </c>
      <c r="B11" s="127">
        <v>3603</v>
      </c>
      <c r="C11" s="127">
        <v>18255</v>
      </c>
      <c r="D11" s="127">
        <v>3598</v>
      </c>
      <c r="E11" s="127">
        <v>18251</v>
      </c>
      <c r="F11" s="127" t="s">
        <v>120</v>
      </c>
      <c r="G11" s="127" t="s">
        <v>120</v>
      </c>
      <c r="H11" s="127">
        <v>4</v>
      </c>
      <c r="I11" s="128">
        <v>4</v>
      </c>
      <c r="J11" s="6"/>
    </row>
    <row r="12" spans="1:10" ht="12.75">
      <c r="A12" s="199" t="s">
        <v>17</v>
      </c>
      <c r="B12" s="127">
        <v>1350</v>
      </c>
      <c r="C12" s="127">
        <v>11956</v>
      </c>
      <c r="D12" s="127">
        <v>1341</v>
      </c>
      <c r="E12" s="127">
        <v>11885</v>
      </c>
      <c r="F12" s="127">
        <v>9</v>
      </c>
      <c r="G12" s="127">
        <v>71</v>
      </c>
      <c r="H12" s="127" t="s">
        <v>120</v>
      </c>
      <c r="I12" s="128" t="s">
        <v>120</v>
      </c>
      <c r="J12" s="6"/>
    </row>
    <row r="13" spans="1:10" ht="12.75">
      <c r="A13" s="199" t="s">
        <v>18</v>
      </c>
      <c r="B13" s="127">
        <v>315</v>
      </c>
      <c r="C13" s="127">
        <v>1543</v>
      </c>
      <c r="D13" s="127">
        <v>278</v>
      </c>
      <c r="E13" s="127">
        <v>1374</v>
      </c>
      <c r="F13" s="127">
        <v>25</v>
      </c>
      <c r="G13" s="127">
        <v>134</v>
      </c>
      <c r="H13" s="127">
        <v>12</v>
      </c>
      <c r="I13" s="128">
        <v>35</v>
      </c>
      <c r="J13" s="6"/>
    </row>
    <row r="14" spans="1:10" ht="12.75">
      <c r="A14" s="199" t="s">
        <v>19</v>
      </c>
      <c r="B14" s="127">
        <v>1207</v>
      </c>
      <c r="C14" s="127">
        <v>4050</v>
      </c>
      <c r="D14" s="127">
        <v>1112</v>
      </c>
      <c r="E14" s="127">
        <v>3593</v>
      </c>
      <c r="F14" s="127">
        <v>95</v>
      </c>
      <c r="G14" s="127">
        <v>457</v>
      </c>
      <c r="H14" s="127" t="s">
        <v>120</v>
      </c>
      <c r="I14" s="128" t="s">
        <v>120</v>
      </c>
      <c r="J14" s="6"/>
    </row>
    <row r="15" spans="1:10" ht="12.75">
      <c r="A15" s="199" t="s">
        <v>20</v>
      </c>
      <c r="B15" s="127">
        <v>1602</v>
      </c>
      <c r="C15" s="127">
        <v>15879</v>
      </c>
      <c r="D15" s="127">
        <v>1577</v>
      </c>
      <c r="E15" s="127">
        <v>15692</v>
      </c>
      <c r="F15" s="127">
        <v>2</v>
      </c>
      <c r="G15" s="127">
        <v>12</v>
      </c>
      <c r="H15" s="127">
        <v>22</v>
      </c>
      <c r="I15" s="128">
        <v>175</v>
      </c>
      <c r="J15" s="6"/>
    </row>
    <row r="16" spans="1:10" ht="12.75">
      <c r="A16" s="199" t="s">
        <v>21</v>
      </c>
      <c r="B16" s="127">
        <v>1626</v>
      </c>
      <c r="C16" s="127">
        <v>6410</v>
      </c>
      <c r="D16" s="127">
        <v>1613</v>
      </c>
      <c r="E16" s="127">
        <v>6321</v>
      </c>
      <c r="F16" s="127">
        <v>13</v>
      </c>
      <c r="G16" s="127">
        <v>89</v>
      </c>
      <c r="H16" s="127" t="s">
        <v>120</v>
      </c>
      <c r="I16" s="128" t="s">
        <v>120</v>
      </c>
      <c r="J16" s="6"/>
    </row>
    <row r="17" spans="1:10" ht="12.75">
      <c r="A17" s="199" t="s">
        <v>22</v>
      </c>
      <c r="B17" s="127">
        <v>7722</v>
      </c>
      <c r="C17" s="127">
        <v>33762</v>
      </c>
      <c r="D17" s="127">
        <v>7259</v>
      </c>
      <c r="E17" s="127">
        <v>32269</v>
      </c>
      <c r="F17" s="127">
        <v>142</v>
      </c>
      <c r="G17" s="127">
        <v>569</v>
      </c>
      <c r="H17" s="127">
        <v>321</v>
      </c>
      <c r="I17" s="128">
        <v>924</v>
      </c>
      <c r="J17" s="6"/>
    </row>
    <row r="18" spans="1:10" ht="12.75">
      <c r="A18" s="199" t="s">
        <v>23</v>
      </c>
      <c r="B18" s="127">
        <v>693</v>
      </c>
      <c r="C18" s="127">
        <v>4481</v>
      </c>
      <c r="D18" s="127">
        <v>625</v>
      </c>
      <c r="E18" s="127">
        <v>4072</v>
      </c>
      <c r="F18" s="127">
        <v>23</v>
      </c>
      <c r="G18" s="127">
        <v>299</v>
      </c>
      <c r="H18" s="127">
        <v>46</v>
      </c>
      <c r="I18" s="128">
        <v>109</v>
      </c>
      <c r="J18" s="6"/>
    </row>
    <row r="19" spans="1:10" ht="12.75">
      <c r="A19" s="199" t="s">
        <v>250</v>
      </c>
      <c r="B19" s="127">
        <v>1953</v>
      </c>
      <c r="C19" s="127">
        <v>8713</v>
      </c>
      <c r="D19" s="127">
        <v>1710</v>
      </c>
      <c r="E19" s="127">
        <v>8170</v>
      </c>
      <c r="F19" s="127">
        <v>48</v>
      </c>
      <c r="G19" s="127">
        <v>108</v>
      </c>
      <c r="H19" s="127">
        <v>195</v>
      </c>
      <c r="I19" s="128">
        <v>435</v>
      </c>
      <c r="J19" s="6"/>
    </row>
    <row r="20" spans="1:10" ht="12.75">
      <c r="A20" s="199" t="s">
        <v>25</v>
      </c>
      <c r="B20" s="127">
        <v>1745</v>
      </c>
      <c r="C20" s="127">
        <v>4963</v>
      </c>
      <c r="D20" s="127">
        <v>1668</v>
      </c>
      <c r="E20" s="127">
        <v>4519</v>
      </c>
      <c r="F20" s="127">
        <v>41</v>
      </c>
      <c r="G20" s="127">
        <v>259</v>
      </c>
      <c r="H20" s="127">
        <v>37</v>
      </c>
      <c r="I20" s="128">
        <v>185</v>
      </c>
      <c r="J20" s="6"/>
    </row>
    <row r="21" spans="1:10" ht="12.75">
      <c r="A21" s="199" t="s">
        <v>26</v>
      </c>
      <c r="B21" s="127">
        <v>695</v>
      </c>
      <c r="C21" s="127">
        <v>2746</v>
      </c>
      <c r="D21" s="127">
        <v>676</v>
      </c>
      <c r="E21" s="127">
        <v>2606</v>
      </c>
      <c r="F21" s="127">
        <v>18</v>
      </c>
      <c r="G21" s="127">
        <v>133</v>
      </c>
      <c r="H21" s="127">
        <v>1</v>
      </c>
      <c r="I21" s="128">
        <v>7</v>
      </c>
      <c r="J21" s="6"/>
    </row>
    <row r="22" spans="1:10" ht="12.75">
      <c r="A22" s="199" t="s">
        <v>27</v>
      </c>
      <c r="B22" s="127">
        <v>8211</v>
      </c>
      <c r="C22" s="127">
        <v>22171</v>
      </c>
      <c r="D22" s="127">
        <v>7939</v>
      </c>
      <c r="E22" s="127">
        <v>21146</v>
      </c>
      <c r="F22" s="127">
        <v>6</v>
      </c>
      <c r="G22" s="127">
        <v>13</v>
      </c>
      <c r="H22" s="127">
        <v>265</v>
      </c>
      <c r="I22" s="128">
        <v>1012</v>
      </c>
      <c r="J22" s="6"/>
    </row>
    <row r="23" spans="1:10" ht="12.75">
      <c r="A23" s="199" t="s">
        <v>28</v>
      </c>
      <c r="B23" s="127">
        <v>12059</v>
      </c>
      <c r="C23" s="127">
        <v>57185</v>
      </c>
      <c r="D23" s="127">
        <v>10926</v>
      </c>
      <c r="E23" s="127">
        <v>53020</v>
      </c>
      <c r="F23" s="127">
        <v>820</v>
      </c>
      <c r="G23" s="127">
        <v>3089</v>
      </c>
      <c r="H23" s="127">
        <v>314</v>
      </c>
      <c r="I23" s="128">
        <v>1076</v>
      </c>
      <c r="J23" s="6"/>
    </row>
    <row r="24" spans="1:10" ht="12.75">
      <c r="A24" s="199" t="s">
        <v>29</v>
      </c>
      <c r="B24" s="127">
        <v>893</v>
      </c>
      <c r="C24" s="127">
        <v>1706</v>
      </c>
      <c r="D24" s="127">
        <v>851</v>
      </c>
      <c r="E24" s="127">
        <v>1626</v>
      </c>
      <c r="F24" s="127">
        <v>15</v>
      </c>
      <c r="G24" s="127">
        <v>39</v>
      </c>
      <c r="H24" s="127">
        <v>28</v>
      </c>
      <c r="I24" s="128">
        <v>41</v>
      </c>
      <c r="J24" s="6"/>
    </row>
    <row r="25" spans="1:9" ht="12.75">
      <c r="A25" s="199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00" t="s">
        <v>162</v>
      </c>
      <c r="B26" s="131">
        <f>SUM(B8:B24)</f>
        <v>71626</v>
      </c>
      <c r="C26" s="131">
        <f aca="true" t="shared" si="0" ref="C26:I26">SUM(C8:C24)</f>
        <v>276987</v>
      </c>
      <c r="D26" s="131">
        <f t="shared" si="0"/>
        <v>69057</v>
      </c>
      <c r="E26" s="131">
        <f t="shared" si="0"/>
        <v>267192</v>
      </c>
      <c r="F26" s="131">
        <f t="shared" si="0"/>
        <v>1278</v>
      </c>
      <c r="G26" s="131">
        <f t="shared" si="0"/>
        <v>5359</v>
      </c>
      <c r="H26" s="131">
        <f t="shared" si="0"/>
        <v>1291</v>
      </c>
      <c r="I26" s="132">
        <f t="shared" si="0"/>
        <v>4435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5" ht="12.75">
      <c r="A28" s="35" t="s">
        <v>191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2" t="s">
        <v>298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7"/>
      <c r="B4" s="197"/>
      <c r="C4" s="197"/>
      <c r="D4" s="197"/>
      <c r="E4" s="197"/>
      <c r="F4" s="197"/>
      <c r="G4" s="197"/>
      <c r="H4" s="197"/>
      <c r="I4" s="197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5" t="s">
        <v>44</v>
      </c>
      <c r="C6" s="315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11" ht="13.5" thickBot="1">
      <c r="A7" s="192"/>
      <c r="B7" s="316"/>
      <c r="C7" s="316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  <c r="K7" s="6"/>
    </row>
    <row r="8" spans="1:9" ht="12.75">
      <c r="A8" s="198" t="s">
        <v>13</v>
      </c>
      <c r="B8" s="124">
        <v>73077</v>
      </c>
      <c r="C8" s="124">
        <v>13721</v>
      </c>
      <c r="D8" s="124">
        <v>72962</v>
      </c>
      <c r="E8" s="124">
        <v>10676</v>
      </c>
      <c r="F8" s="124">
        <v>99</v>
      </c>
      <c r="G8" s="124">
        <v>2470</v>
      </c>
      <c r="H8" s="124">
        <v>16</v>
      </c>
      <c r="I8" s="125">
        <v>576</v>
      </c>
    </row>
    <row r="9" spans="1:10" ht="12.75">
      <c r="A9" s="199" t="s">
        <v>14</v>
      </c>
      <c r="B9" s="127">
        <v>18835</v>
      </c>
      <c r="C9" s="127">
        <v>578</v>
      </c>
      <c r="D9" s="127">
        <v>18795</v>
      </c>
      <c r="E9" s="127">
        <v>520</v>
      </c>
      <c r="F9" s="127">
        <v>35</v>
      </c>
      <c r="G9" s="127">
        <v>57</v>
      </c>
      <c r="H9" s="127">
        <v>6</v>
      </c>
      <c r="I9" s="128">
        <v>0</v>
      </c>
      <c r="J9" s="6"/>
    </row>
    <row r="10" spans="1:10" ht="12.75">
      <c r="A10" s="199" t="s">
        <v>15</v>
      </c>
      <c r="B10" s="127">
        <v>6242</v>
      </c>
      <c r="C10" s="127">
        <v>308</v>
      </c>
      <c r="D10" s="127">
        <v>6237</v>
      </c>
      <c r="E10" s="127">
        <v>268</v>
      </c>
      <c r="F10" s="127">
        <v>6</v>
      </c>
      <c r="G10" s="127">
        <v>40</v>
      </c>
      <c r="H10" s="127" t="s">
        <v>120</v>
      </c>
      <c r="I10" s="128" t="s">
        <v>120</v>
      </c>
      <c r="J10" s="6"/>
    </row>
    <row r="11" spans="1:10" ht="12.75">
      <c r="A11" s="199" t="s">
        <v>16</v>
      </c>
      <c r="B11" s="127">
        <v>8904</v>
      </c>
      <c r="C11" s="127">
        <v>1576</v>
      </c>
      <c r="D11" s="127">
        <v>8888</v>
      </c>
      <c r="E11" s="127">
        <v>1170</v>
      </c>
      <c r="F11" s="127" t="s">
        <v>120</v>
      </c>
      <c r="G11" s="127" t="s">
        <v>120</v>
      </c>
      <c r="H11" s="127">
        <v>16</v>
      </c>
      <c r="I11" s="128">
        <v>406</v>
      </c>
      <c r="J11" s="6"/>
    </row>
    <row r="12" spans="1:10" ht="12.75">
      <c r="A12" s="199" t="s">
        <v>17</v>
      </c>
      <c r="B12" s="127">
        <v>2045</v>
      </c>
      <c r="C12" s="127">
        <v>2625</v>
      </c>
      <c r="D12" s="127">
        <v>2000</v>
      </c>
      <c r="E12" s="127">
        <v>1672</v>
      </c>
      <c r="F12" s="127">
        <v>46</v>
      </c>
      <c r="G12" s="127">
        <v>953</v>
      </c>
      <c r="H12" s="127" t="s">
        <v>120</v>
      </c>
      <c r="I12" s="128" t="s">
        <v>120</v>
      </c>
      <c r="J12" s="6"/>
    </row>
    <row r="13" spans="1:10" ht="12.75">
      <c r="A13" s="199" t="s">
        <v>18</v>
      </c>
      <c r="B13" s="127">
        <v>676</v>
      </c>
      <c r="C13" s="127">
        <v>2174</v>
      </c>
      <c r="D13" s="127">
        <v>649</v>
      </c>
      <c r="E13" s="127">
        <v>1253</v>
      </c>
      <c r="F13" s="127">
        <v>18</v>
      </c>
      <c r="G13" s="127">
        <v>608</v>
      </c>
      <c r="H13" s="127">
        <v>9</v>
      </c>
      <c r="I13" s="128">
        <v>313</v>
      </c>
      <c r="J13" s="6"/>
    </row>
    <row r="14" spans="1:10" ht="12.75">
      <c r="A14" s="199" t="s">
        <v>19</v>
      </c>
      <c r="B14" s="127">
        <v>4443</v>
      </c>
      <c r="C14" s="127">
        <v>14869</v>
      </c>
      <c r="D14" s="127">
        <v>4294</v>
      </c>
      <c r="E14" s="127">
        <v>10715</v>
      </c>
      <c r="F14" s="127">
        <v>146</v>
      </c>
      <c r="G14" s="127">
        <v>3971</v>
      </c>
      <c r="H14" s="127">
        <v>3</v>
      </c>
      <c r="I14" s="128">
        <v>183</v>
      </c>
      <c r="J14" s="6"/>
    </row>
    <row r="15" spans="1:10" ht="12.75">
      <c r="A15" s="199" t="s">
        <v>20</v>
      </c>
      <c r="B15" s="127">
        <v>7181</v>
      </c>
      <c r="C15" s="127">
        <v>39437</v>
      </c>
      <c r="D15" s="127">
        <v>7002</v>
      </c>
      <c r="E15" s="127">
        <v>31516</v>
      </c>
      <c r="F15" s="127">
        <v>49</v>
      </c>
      <c r="G15" s="127">
        <v>2988</v>
      </c>
      <c r="H15" s="127">
        <v>130</v>
      </c>
      <c r="I15" s="128">
        <v>4933</v>
      </c>
      <c r="J15" s="6"/>
    </row>
    <row r="16" spans="1:10" ht="12.75">
      <c r="A16" s="199" t="s">
        <v>21</v>
      </c>
      <c r="B16" s="127">
        <v>7359</v>
      </c>
      <c r="C16" s="127">
        <v>629</v>
      </c>
      <c r="D16" s="127">
        <v>7345</v>
      </c>
      <c r="E16" s="127">
        <v>582</v>
      </c>
      <c r="F16" s="127">
        <v>14</v>
      </c>
      <c r="G16" s="127">
        <v>47</v>
      </c>
      <c r="H16" s="127" t="s">
        <v>120</v>
      </c>
      <c r="I16" s="128" t="s">
        <v>120</v>
      </c>
      <c r="J16" s="6"/>
    </row>
    <row r="17" spans="1:12" ht="12.75">
      <c r="A17" s="199" t="s">
        <v>22</v>
      </c>
      <c r="B17" s="127">
        <v>15142</v>
      </c>
      <c r="C17" s="127">
        <v>18740</v>
      </c>
      <c r="D17" s="127">
        <v>14660</v>
      </c>
      <c r="E17" s="127">
        <v>8851</v>
      </c>
      <c r="F17" s="127">
        <v>257</v>
      </c>
      <c r="G17" s="127">
        <v>8278</v>
      </c>
      <c r="H17" s="127">
        <v>226</v>
      </c>
      <c r="I17" s="128">
        <v>1611</v>
      </c>
      <c r="J17" s="6"/>
      <c r="K17" s="24"/>
      <c r="L17" s="24"/>
    </row>
    <row r="18" spans="1:12" ht="12.75">
      <c r="A18" s="199" t="s">
        <v>23</v>
      </c>
      <c r="B18" s="127">
        <v>718</v>
      </c>
      <c r="C18" s="127">
        <v>2228</v>
      </c>
      <c r="D18" s="127">
        <v>690</v>
      </c>
      <c r="E18" s="127">
        <v>1570</v>
      </c>
      <c r="F18" s="127">
        <v>19</v>
      </c>
      <c r="G18" s="127">
        <v>658</v>
      </c>
      <c r="H18" s="127">
        <v>9</v>
      </c>
      <c r="I18" s="128">
        <v>0</v>
      </c>
      <c r="J18" s="6"/>
      <c r="K18" s="27"/>
      <c r="L18" s="24"/>
    </row>
    <row r="19" spans="1:12" ht="12.75">
      <c r="A19" s="199" t="s">
        <v>250</v>
      </c>
      <c r="B19" s="127">
        <v>6380</v>
      </c>
      <c r="C19" s="127">
        <v>24846</v>
      </c>
      <c r="D19" s="127">
        <v>6071</v>
      </c>
      <c r="E19" s="127">
        <v>12420</v>
      </c>
      <c r="F19" s="127">
        <v>97</v>
      </c>
      <c r="G19" s="127">
        <v>4129</v>
      </c>
      <c r="H19" s="127">
        <v>212</v>
      </c>
      <c r="I19" s="128">
        <v>8297</v>
      </c>
      <c r="J19" s="6"/>
      <c r="K19" s="24"/>
      <c r="L19" s="24"/>
    </row>
    <row r="20" spans="1:12" ht="12.75">
      <c r="A20" s="199" t="s">
        <v>25</v>
      </c>
      <c r="B20" s="127">
        <v>5192</v>
      </c>
      <c r="C20" s="127">
        <v>13860</v>
      </c>
      <c r="D20" s="127">
        <v>5013</v>
      </c>
      <c r="E20" s="127">
        <v>8874</v>
      </c>
      <c r="F20" s="127">
        <v>156</v>
      </c>
      <c r="G20" s="127">
        <v>3575</v>
      </c>
      <c r="H20" s="127">
        <v>24</v>
      </c>
      <c r="I20" s="128">
        <v>1411</v>
      </c>
      <c r="J20" s="6"/>
      <c r="K20" s="27"/>
      <c r="L20" s="24"/>
    </row>
    <row r="21" spans="1:12" ht="12.75">
      <c r="A21" s="199" t="s">
        <v>26</v>
      </c>
      <c r="B21" s="127">
        <v>2034</v>
      </c>
      <c r="C21" s="127">
        <v>2932</v>
      </c>
      <c r="D21" s="127">
        <v>1942</v>
      </c>
      <c r="E21" s="127">
        <v>1614</v>
      </c>
      <c r="F21" s="127">
        <v>92</v>
      </c>
      <c r="G21" s="127">
        <v>1319</v>
      </c>
      <c r="H21" s="127" t="s">
        <v>120</v>
      </c>
      <c r="I21" s="128" t="s">
        <v>120</v>
      </c>
      <c r="J21" s="6"/>
      <c r="K21" s="24"/>
      <c r="L21" s="24"/>
    </row>
    <row r="22" spans="1:10" ht="12.75">
      <c r="A22" s="199" t="s">
        <v>27</v>
      </c>
      <c r="B22" s="127">
        <v>11897</v>
      </c>
      <c r="C22" s="127">
        <v>3223</v>
      </c>
      <c r="D22" s="127">
        <v>11545</v>
      </c>
      <c r="E22" s="127">
        <v>2727</v>
      </c>
      <c r="F22" s="127">
        <v>8</v>
      </c>
      <c r="G22" s="127">
        <v>323</v>
      </c>
      <c r="H22" s="127">
        <v>344</v>
      </c>
      <c r="I22" s="128">
        <v>173</v>
      </c>
      <c r="J22" s="6"/>
    </row>
    <row r="23" spans="1:10" ht="12.75">
      <c r="A23" s="199" t="s">
        <v>28</v>
      </c>
      <c r="B23" s="127">
        <v>16400</v>
      </c>
      <c r="C23" s="127">
        <v>19773</v>
      </c>
      <c r="D23" s="127">
        <v>15451</v>
      </c>
      <c r="E23" s="127">
        <v>14077</v>
      </c>
      <c r="F23" s="127">
        <v>658</v>
      </c>
      <c r="G23" s="127">
        <v>4206</v>
      </c>
      <c r="H23" s="127">
        <v>291</v>
      </c>
      <c r="I23" s="128">
        <v>1489</v>
      </c>
      <c r="J23" s="6"/>
    </row>
    <row r="24" spans="1:10" ht="12.75">
      <c r="A24" s="199" t="s">
        <v>29</v>
      </c>
      <c r="B24" s="127">
        <v>2651</v>
      </c>
      <c r="C24" s="127">
        <v>2929</v>
      </c>
      <c r="D24" s="127">
        <v>2530</v>
      </c>
      <c r="E24" s="127">
        <v>971</v>
      </c>
      <c r="F24" s="127">
        <v>79</v>
      </c>
      <c r="G24" s="127">
        <v>1956</v>
      </c>
      <c r="H24" s="127">
        <v>42</v>
      </c>
      <c r="I24" s="128">
        <v>2</v>
      </c>
      <c r="J24" s="6"/>
    </row>
    <row r="25" spans="1:9" s="37" customFormat="1" ht="12.75">
      <c r="A25" s="199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00" t="s">
        <v>162</v>
      </c>
      <c r="B26" s="131">
        <f>SUM(B8:B24)</f>
        <v>189176</v>
      </c>
      <c r="C26" s="131">
        <f aca="true" t="shared" si="0" ref="C26:I26">SUM(C8:C24)</f>
        <v>164448</v>
      </c>
      <c r="D26" s="131">
        <f t="shared" si="0"/>
        <v>186074</v>
      </c>
      <c r="E26" s="131">
        <f t="shared" si="0"/>
        <v>109476</v>
      </c>
      <c r="F26" s="131">
        <f t="shared" si="0"/>
        <v>1779</v>
      </c>
      <c r="G26" s="131">
        <f t="shared" si="0"/>
        <v>35578</v>
      </c>
      <c r="H26" s="131">
        <f t="shared" si="0"/>
        <v>1328</v>
      </c>
      <c r="I26" s="132">
        <f t="shared" si="0"/>
        <v>19394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1" operator="notEqual" stopIfTrue="1">
      <formula>B9</formula>
    </cfRule>
  </conditionalFormatting>
  <conditionalFormatting sqref="K7">
    <cfRule type="cellIs" priority="2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8" customWidth="1"/>
    <col min="2" max="2" width="11.7109375" style="38" customWidth="1"/>
    <col min="3" max="6" width="13.7109375" style="38" customWidth="1"/>
    <col min="7" max="7" width="12.140625" style="38" customWidth="1"/>
    <col min="8" max="9" width="11.7109375" style="38" customWidth="1"/>
    <col min="10" max="10" width="5.7109375" style="4" customWidth="1"/>
    <col min="11" max="16384" width="19.140625" style="4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4" t="s">
        <v>255</v>
      </c>
      <c r="B3" s="384"/>
      <c r="C3" s="384"/>
      <c r="D3" s="384"/>
      <c r="E3" s="384"/>
      <c r="F3" s="384"/>
      <c r="G3" s="384"/>
      <c r="H3" s="384"/>
      <c r="I3" s="384"/>
    </row>
    <row r="4" spans="1:9" ht="13.5" thickBot="1">
      <c r="A4" s="383"/>
      <c r="B4" s="383"/>
      <c r="C4" s="383"/>
      <c r="D4" s="383"/>
      <c r="E4" s="383"/>
      <c r="F4" s="383"/>
      <c r="G4" s="383"/>
      <c r="H4" s="383"/>
      <c r="I4" s="383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5" t="s">
        <v>44</v>
      </c>
      <c r="C6" s="315" t="s">
        <v>129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6"/>
      <c r="C7" s="316"/>
      <c r="D7" s="159" t="s">
        <v>44</v>
      </c>
      <c r="E7" s="159" t="s">
        <v>129</v>
      </c>
      <c r="F7" s="159" t="s">
        <v>44</v>
      </c>
      <c r="G7" s="159" t="s">
        <v>129</v>
      </c>
      <c r="H7" s="159" t="s">
        <v>44</v>
      </c>
      <c r="I7" s="160" t="s">
        <v>129</v>
      </c>
    </row>
    <row r="8" spans="1:10" ht="12.75">
      <c r="A8" s="201" t="s">
        <v>13</v>
      </c>
      <c r="B8" s="124">
        <v>21804</v>
      </c>
      <c r="C8" s="124">
        <v>254562</v>
      </c>
      <c r="D8" s="124">
        <v>21760</v>
      </c>
      <c r="E8" s="124">
        <v>217489</v>
      </c>
      <c r="F8" s="124">
        <v>41</v>
      </c>
      <c r="G8" s="124">
        <v>35054</v>
      </c>
      <c r="H8" s="124">
        <v>4</v>
      </c>
      <c r="I8" s="125">
        <v>2019</v>
      </c>
      <c r="J8" s="6"/>
    </row>
    <row r="9" spans="1:10" ht="12.75">
      <c r="A9" s="202" t="s">
        <v>14</v>
      </c>
      <c r="B9" s="127">
        <v>3503</v>
      </c>
      <c r="C9" s="127">
        <v>16917</v>
      </c>
      <c r="D9" s="127">
        <v>3495</v>
      </c>
      <c r="E9" s="127">
        <v>12389</v>
      </c>
      <c r="F9" s="127">
        <v>5</v>
      </c>
      <c r="G9" s="127">
        <v>3688</v>
      </c>
      <c r="H9" s="127">
        <v>4</v>
      </c>
      <c r="I9" s="128">
        <v>840</v>
      </c>
      <c r="J9" s="6"/>
    </row>
    <row r="10" spans="1:10" ht="12.75">
      <c r="A10" s="202" t="s">
        <v>15</v>
      </c>
      <c r="B10" s="127">
        <v>985</v>
      </c>
      <c r="C10" s="127">
        <v>22038</v>
      </c>
      <c r="D10" s="127">
        <v>983</v>
      </c>
      <c r="E10" s="127">
        <v>15931</v>
      </c>
      <c r="F10" s="127">
        <v>3</v>
      </c>
      <c r="G10" s="127">
        <v>6106</v>
      </c>
      <c r="H10" s="127" t="s">
        <v>120</v>
      </c>
      <c r="I10" s="128" t="s">
        <v>120</v>
      </c>
      <c r="J10" s="6"/>
    </row>
    <row r="11" spans="1:10" ht="12.75">
      <c r="A11" s="202" t="s">
        <v>16</v>
      </c>
      <c r="B11" s="127">
        <v>2438</v>
      </c>
      <c r="C11" s="127">
        <v>31648</v>
      </c>
      <c r="D11" s="127">
        <v>2435</v>
      </c>
      <c r="E11" s="127">
        <v>25631</v>
      </c>
      <c r="F11" s="127">
        <v>1</v>
      </c>
      <c r="G11" s="127">
        <v>3844</v>
      </c>
      <c r="H11" s="127">
        <v>2</v>
      </c>
      <c r="I11" s="128">
        <v>2173</v>
      </c>
      <c r="J11" s="6"/>
    </row>
    <row r="12" spans="1:10" ht="12.75">
      <c r="A12" s="202" t="s">
        <v>17</v>
      </c>
      <c r="B12" s="127">
        <v>256</v>
      </c>
      <c r="C12" s="127">
        <v>13248</v>
      </c>
      <c r="D12" s="127">
        <v>253</v>
      </c>
      <c r="E12" s="127">
        <v>8748</v>
      </c>
      <c r="F12" s="127">
        <v>3</v>
      </c>
      <c r="G12" s="127">
        <v>4500</v>
      </c>
      <c r="H12" s="127" t="s">
        <v>120</v>
      </c>
      <c r="I12" s="128" t="s">
        <v>120</v>
      </c>
      <c r="J12" s="6"/>
    </row>
    <row r="13" spans="1:10" ht="12.75">
      <c r="A13" s="202" t="s">
        <v>18</v>
      </c>
      <c r="B13" s="127">
        <v>136</v>
      </c>
      <c r="C13" s="127">
        <v>6686</v>
      </c>
      <c r="D13" s="127">
        <v>125</v>
      </c>
      <c r="E13" s="127">
        <v>2210</v>
      </c>
      <c r="F13" s="127">
        <v>2</v>
      </c>
      <c r="G13" s="127">
        <v>1534</v>
      </c>
      <c r="H13" s="127">
        <v>9</v>
      </c>
      <c r="I13" s="128">
        <v>2943</v>
      </c>
      <c r="J13" s="6"/>
    </row>
    <row r="14" spans="1:10" ht="12.75">
      <c r="A14" s="202" t="s">
        <v>19</v>
      </c>
      <c r="B14" s="127">
        <v>1484</v>
      </c>
      <c r="C14" s="127">
        <v>125672</v>
      </c>
      <c r="D14" s="127">
        <v>1392</v>
      </c>
      <c r="E14" s="127">
        <v>57813</v>
      </c>
      <c r="F14" s="127">
        <v>52</v>
      </c>
      <c r="G14" s="127">
        <v>51616</v>
      </c>
      <c r="H14" s="127">
        <v>40</v>
      </c>
      <c r="I14" s="128">
        <v>16244</v>
      </c>
      <c r="J14" s="6"/>
    </row>
    <row r="15" spans="1:10" ht="12.75">
      <c r="A15" s="202" t="s">
        <v>20</v>
      </c>
      <c r="B15" s="127">
        <v>3863</v>
      </c>
      <c r="C15" s="127">
        <v>349494</v>
      </c>
      <c r="D15" s="127">
        <v>3656</v>
      </c>
      <c r="E15" s="127">
        <v>242509</v>
      </c>
      <c r="F15" s="127">
        <v>73</v>
      </c>
      <c r="G15" s="127">
        <v>50688</v>
      </c>
      <c r="H15" s="127">
        <v>133</v>
      </c>
      <c r="I15" s="128">
        <v>56297</v>
      </c>
      <c r="J15" s="6"/>
    </row>
    <row r="16" spans="1:10" ht="12.75">
      <c r="A16" s="202" t="s">
        <v>21</v>
      </c>
      <c r="B16" s="127">
        <v>640</v>
      </c>
      <c r="C16" s="127">
        <v>5562</v>
      </c>
      <c r="D16" s="127">
        <v>640</v>
      </c>
      <c r="E16" s="127">
        <v>5562</v>
      </c>
      <c r="F16" s="127" t="s">
        <v>120</v>
      </c>
      <c r="G16" s="127" t="s">
        <v>120</v>
      </c>
      <c r="H16" s="127" t="s">
        <v>120</v>
      </c>
      <c r="I16" s="128" t="s">
        <v>120</v>
      </c>
      <c r="J16" s="6"/>
    </row>
    <row r="17" spans="1:10" ht="12.75">
      <c r="A17" s="202" t="s">
        <v>22</v>
      </c>
      <c r="B17" s="127">
        <v>2213</v>
      </c>
      <c r="C17" s="127">
        <v>94863</v>
      </c>
      <c r="D17" s="127">
        <v>2091</v>
      </c>
      <c r="E17" s="127">
        <v>54008</v>
      </c>
      <c r="F17" s="127">
        <v>67</v>
      </c>
      <c r="G17" s="127">
        <v>24871</v>
      </c>
      <c r="H17" s="127">
        <v>55</v>
      </c>
      <c r="I17" s="128">
        <v>15984</v>
      </c>
      <c r="J17" s="6"/>
    </row>
    <row r="18" spans="1:10" ht="12.75">
      <c r="A18" s="202" t="s">
        <v>23</v>
      </c>
      <c r="B18" s="127">
        <v>52</v>
      </c>
      <c r="C18" s="127">
        <v>419</v>
      </c>
      <c r="D18" s="127">
        <v>48</v>
      </c>
      <c r="E18" s="127">
        <v>400</v>
      </c>
      <c r="F18" s="127">
        <v>4</v>
      </c>
      <c r="G18" s="127">
        <v>19</v>
      </c>
      <c r="H18" s="127" t="s">
        <v>120</v>
      </c>
      <c r="I18" s="128" t="s">
        <v>120</v>
      </c>
      <c r="J18" s="6"/>
    </row>
    <row r="19" spans="1:10" ht="12.75">
      <c r="A19" s="202" t="s">
        <v>250</v>
      </c>
      <c r="B19" s="127">
        <v>966</v>
      </c>
      <c r="C19" s="127">
        <v>100141</v>
      </c>
      <c r="D19" s="127">
        <v>882</v>
      </c>
      <c r="E19" s="127">
        <v>49563</v>
      </c>
      <c r="F19" s="127">
        <v>38</v>
      </c>
      <c r="G19" s="127">
        <v>32304</v>
      </c>
      <c r="H19" s="127">
        <v>47</v>
      </c>
      <c r="I19" s="128">
        <v>18275</v>
      </c>
      <c r="J19" s="6"/>
    </row>
    <row r="20" spans="1:10" ht="12.75">
      <c r="A20" s="202" t="s">
        <v>25</v>
      </c>
      <c r="B20" s="127">
        <v>2764</v>
      </c>
      <c r="C20" s="127">
        <v>150594</v>
      </c>
      <c r="D20" s="127">
        <v>2702</v>
      </c>
      <c r="E20" s="127">
        <v>142922</v>
      </c>
      <c r="F20" s="127">
        <v>52</v>
      </c>
      <c r="G20" s="127">
        <v>7651</v>
      </c>
      <c r="H20" s="127">
        <v>11</v>
      </c>
      <c r="I20" s="128">
        <v>21</v>
      </c>
      <c r="J20" s="6"/>
    </row>
    <row r="21" spans="1:10" ht="12.75">
      <c r="A21" s="202" t="s">
        <v>26</v>
      </c>
      <c r="B21" s="127">
        <v>542</v>
      </c>
      <c r="C21" s="127">
        <v>26638</v>
      </c>
      <c r="D21" s="127">
        <v>536</v>
      </c>
      <c r="E21" s="127">
        <v>20438</v>
      </c>
      <c r="F21" s="127">
        <v>6</v>
      </c>
      <c r="G21" s="127">
        <v>6200</v>
      </c>
      <c r="H21" s="127" t="s">
        <v>120</v>
      </c>
      <c r="I21" s="128" t="s">
        <v>120</v>
      </c>
      <c r="J21" s="6"/>
    </row>
    <row r="22" spans="1:10" ht="12.75">
      <c r="A22" s="202" t="s">
        <v>27</v>
      </c>
      <c r="B22" s="127">
        <v>615</v>
      </c>
      <c r="C22" s="127">
        <v>6498</v>
      </c>
      <c r="D22" s="127">
        <v>610</v>
      </c>
      <c r="E22" s="127">
        <v>3150</v>
      </c>
      <c r="F22" s="127">
        <v>1</v>
      </c>
      <c r="G22" s="127">
        <v>948</v>
      </c>
      <c r="H22" s="127">
        <v>4</v>
      </c>
      <c r="I22" s="128">
        <v>2400</v>
      </c>
      <c r="J22" s="6"/>
    </row>
    <row r="23" spans="1:10" ht="12.75">
      <c r="A23" s="202" t="s">
        <v>28</v>
      </c>
      <c r="B23" s="127">
        <v>1492</v>
      </c>
      <c r="C23" s="127">
        <v>25369</v>
      </c>
      <c r="D23" s="127">
        <v>1454</v>
      </c>
      <c r="E23" s="127">
        <v>25272</v>
      </c>
      <c r="F23" s="127">
        <v>38</v>
      </c>
      <c r="G23" s="127">
        <v>98</v>
      </c>
      <c r="H23" s="127" t="s">
        <v>120</v>
      </c>
      <c r="I23" s="128" t="s">
        <v>120</v>
      </c>
      <c r="J23" s="6"/>
    </row>
    <row r="24" spans="1:10" ht="12.75">
      <c r="A24" s="202" t="s">
        <v>29</v>
      </c>
      <c r="B24" s="127">
        <v>720</v>
      </c>
      <c r="C24" s="127">
        <v>14971</v>
      </c>
      <c r="D24" s="127">
        <v>717</v>
      </c>
      <c r="E24" s="127">
        <v>14580</v>
      </c>
      <c r="F24" s="127">
        <v>1</v>
      </c>
      <c r="G24" s="127">
        <v>318</v>
      </c>
      <c r="H24" s="127">
        <v>1</v>
      </c>
      <c r="I24" s="128">
        <v>73</v>
      </c>
      <c r="J24" s="6"/>
    </row>
    <row r="25" spans="1:9" ht="12.75">
      <c r="A25" s="202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03" t="s">
        <v>162</v>
      </c>
      <c r="B26" s="131">
        <f>SUM(B8:B24)</f>
        <v>44473</v>
      </c>
      <c r="C26" s="131">
        <f aca="true" t="shared" si="0" ref="C26:I26">SUM(C8:C24)</f>
        <v>1245320</v>
      </c>
      <c r="D26" s="131">
        <f t="shared" si="0"/>
        <v>43779</v>
      </c>
      <c r="E26" s="131">
        <f t="shared" si="0"/>
        <v>898615</v>
      </c>
      <c r="F26" s="131">
        <f t="shared" si="0"/>
        <v>387</v>
      </c>
      <c r="G26" s="131">
        <f t="shared" si="0"/>
        <v>229439</v>
      </c>
      <c r="H26" s="131">
        <f t="shared" si="0"/>
        <v>310</v>
      </c>
      <c r="I26" s="132">
        <f t="shared" si="0"/>
        <v>117269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  <c r="J1" s="20"/>
    </row>
    <row r="3" spans="1:10" ht="15">
      <c r="A3" s="390" t="s">
        <v>256</v>
      </c>
      <c r="B3" s="390"/>
      <c r="C3" s="390"/>
      <c r="D3" s="390"/>
      <c r="E3" s="390"/>
      <c r="F3" s="390"/>
      <c r="G3" s="390"/>
      <c r="H3" s="390"/>
      <c r="I3" s="390"/>
      <c r="J3" s="22"/>
    </row>
    <row r="4" spans="1:9" ht="13.5" thickBot="1">
      <c r="A4" s="204"/>
      <c r="B4" s="204"/>
      <c r="C4" s="204"/>
      <c r="D4" s="204"/>
      <c r="E4" s="204"/>
      <c r="F4" s="204"/>
      <c r="G4" s="204"/>
      <c r="H4" s="204"/>
      <c r="I4" s="205"/>
    </row>
    <row r="5" spans="1:10" ht="12.75">
      <c r="A5" s="190"/>
      <c r="B5" s="375" t="s">
        <v>130</v>
      </c>
      <c r="C5" s="376"/>
      <c r="D5" s="335" t="s">
        <v>6</v>
      </c>
      <c r="E5" s="340"/>
      <c r="F5" s="340"/>
      <c r="G5" s="336"/>
      <c r="H5" s="335" t="s">
        <v>50</v>
      </c>
      <c r="I5" s="340"/>
      <c r="J5"/>
    </row>
    <row r="6" spans="1:10" ht="12.75">
      <c r="A6" s="191" t="s">
        <v>9</v>
      </c>
      <c r="B6" s="315" t="s">
        <v>44</v>
      </c>
      <c r="C6" s="315" t="s">
        <v>161</v>
      </c>
      <c r="D6" s="385" t="s">
        <v>51</v>
      </c>
      <c r="E6" s="386"/>
      <c r="F6" s="373" t="s">
        <v>12</v>
      </c>
      <c r="G6" s="387"/>
      <c r="H6" s="388" t="s">
        <v>44</v>
      </c>
      <c r="I6" s="317" t="s">
        <v>161</v>
      </c>
      <c r="J6"/>
    </row>
    <row r="7" spans="1:10" ht="13.5" thickBot="1">
      <c r="A7" s="192"/>
      <c r="B7" s="316"/>
      <c r="C7" s="316"/>
      <c r="D7" s="159" t="s">
        <v>44</v>
      </c>
      <c r="E7" s="159" t="s">
        <v>161</v>
      </c>
      <c r="F7" s="159" t="s">
        <v>44</v>
      </c>
      <c r="G7" s="159" t="s">
        <v>129</v>
      </c>
      <c r="H7" s="389"/>
      <c r="I7" s="318"/>
      <c r="J7"/>
    </row>
    <row r="8" spans="1:10" ht="12.75">
      <c r="A8" s="206" t="s">
        <v>13</v>
      </c>
      <c r="B8" s="124">
        <v>5098</v>
      </c>
      <c r="C8" s="124">
        <v>39473</v>
      </c>
      <c r="D8" s="124">
        <v>5091</v>
      </c>
      <c r="E8" s="124">
        <v>39467</v>
      </c>
      <c r="F8" s="124">
        <v>6</v>
      </c>
      <c r="G8" s="124">
        <v>6</v>
      </c>
      <c r="H8" s="124" t="s">
        <v>120</v>
      </c>
      <c r="I8" s="125" t="s">
        <v>120</v>
      </c>
      <c r="J8" s="6"/>
    </row>
    <row r="9" spans="1:10" ht="12.75">
      <c r="A9" s="207" t="s">
        <v>14</v>
      </c>
      <c r="B9" s="127">
        <v>2145</v>
      </c>
      <c r="C9" s="127">
        <v>11650</v>
      </c>
      <c r="D9" s="127">
        <v>2139</v>
      </c>
      <c r="E9" s="127">
        <v>10735</v>
      </c>
      <c r="F9" s="127">
        <v>6</v>
      </c>
      <c r="G9" s="127">
        <v>915</v>
      </c>
      <c r="H9" s="127" t="s">
        <v>120</v>
      </c>
      <c r="I9" s="128" t="s">
        <v>120</v>
      </c>
      <c r="J9" s="6"/>
    </row>
    <row r="10" spans="1:10" ht="12.75">
      <c r="A10" s="207" t="s">
        <v>15</v>
      </c>
      <c r="B10" s="127">
        <v>293</v>
      </c>
      <c r="C10" s="127">
        <v>3088</v>
      </c>
      <c r="D10" s="127">
        <v>293</v>
      </c>
      <c r="E10" s="127">
        <v>3088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6"/>
    </row>
    <row r="11" spans="1:10" ht="12.75">
      <c r="A11" s="207" t="s">
        <v>16</v>
      </c>
      <c r="B11" s="127">
        <v>122</v>
      </c>
      <c r="C11" s="127">
        <v>1971</v>
      </c>
      <c r="D11" s="127">
        <v>122</v>
      </c>
      <c r="E11" s="127">
        <v>1971</v>
      </c>
      <c r="F11" s="127" t="s">
        <v>120</v>
      </c>
      <c r="G11" s="127" t="s">
        <v>120</v>
      </c>
      <c r="H11" s="127" t="s">
        <v>120</v>
      </c>
      <c r="I11" s="128" t="s">
        <v>120</v>
      </c>
      <c r="J11" s="6"/>
    </row>
    <row r="12" spans="1:10" ht="12.75">
      <c r="A12" s="207" t="s">
        <v>17</v>
      </c>
      <c r="B12" s="127">
        <v>116</v>
      </c>
      <c r="C12" s="127">
        <v>1388</v>
      </c>
      <c r="D12" s="127">
        <v>116</v>
      </c>
      <c r="E12" s="127">
        <v>1388</v>
      </c>
      <c r="F12" s="127" t="s">
        <v>120</v>
      </c>
      <c r="G12" s="127" t="s">
        <v>120</v>
      </c>
      <c r="H12" s="127" t="s">
        <v>120</v>
      </c>
      <c r="I12" s="128" t="s">
        <v>120</v>
      </c>
      <c r="J12" s="6"/>
    </row>
    <row r="13" spans="1:10" ht="12.75">
      <c r="A13" s="207" t="s">
        <v>18</v>
      </c>
      <c r="B13" s="127">
        <v>75</v>
      </c>
      <c r="C13" s="127">
        <v>6609</v>
      </c>
      <c r="D13" s="127">
        <v>70</v>
      </c>
      <c r="E13" s="127">
        <v>6591</v>
      </c>
      <c r="F13" s="127">
        <v>4</v>
      </c>
      <c r="G13" s="127">
        <v>17</v>
      </c>
      <c r="H13" s="127" t="s">
        <v>120</v>
      </c>
      <c r="I13" s="128" t="s">
        <v>120</v>
      </c>
      <c r="J13" s="6"/>
    </row>
    <row r="14" spans="1:10" ht="12.75">
      <c r="A14" s="207" t="s">
        <v>19</v>
      </c>
      <c r="B14" s="127">
        <v>274</v>
      </c>
      <c r="C14" s="127">
        <v>26872</v>
      </c>
      <c r="D14" s="127">
        <v>274</v>
      </c>
      <c r="E14" s="127">
        <v>26872</v>
      </c>
      <c r="F14" s="127" t="s">
        <v>120</v>
      </c>
      <c r="G14" s="127" t="s">
        <v>120</v>
      </c>
      <c r="H14" s="127" t="s">
        <v>120</v>
      </c>
      <c r="I14" s="128" t="s">
        <v>120</v>
      </c>
      <c r="J14" s="6"/>
    </row>
    <row r="15" spans="1:10" ht="12.75">
      <c r="A15" s="207" t="s">
        <v>20</v>
      </c>
      <c r="B15" s="127">
        <v>186</v>
      </c>
      <c r="C15" s="127">
        <v>18921</v>
      </c>
      <c r="D15" s="127">
        <v>186</v>
      </c>
      <c r="E15" s="127">
        <v>18921</v>
      </c>
      <c r="F15" s="127" t="s">
        <v>120</v>
      </c>
      <c r="G15" s="127" t="s">
        <v>120</v>
      </c>
      <c r="H15" s="127" t="s">
        <v>120</v>
      </c>
      <c r="I15" s="128" t="s">
        <v>120</v>
      </c>
      <c r="J15" s="6"/>
    </row>
    <row r="16" spans="1:10" ht="12.75">
      <c r="A16" s="207" t="s">
        <v>21</v>
      </c>
      <c r="B16" s="127">
        <v>332</v>
      </c>
      <c r="C16" s="127">
        <v>9078</v>
      </c>
      <c r="D16" s="127">
        <v>332</v>
      </c>
      <c r="E16" s="127">
        <v>9078</v>
      </c>
      <c r="F16" s="127" t="s">
        <v>120</v>
      </c>
      <c r="G16" s="127" t="s">
        <v>120</v>
      </c>
      <c r="H16" s="127" t="s">
        <v>120</v>
      </c>
      <c r="I16" s="128" t="s">
        <v>120</v>
      </c>
      <c r="J16" s="6"/>
    </row>
    <row r="17" spans="1:10" ht="12.75">
      <c r="A17" s="207" t="s">
        <v>22</v>
      </c>
      <c r="B17" s="127">
        <v>605</v>
      </c>
      <c r="C17" s="127">
        <v>42742</v>
      </c>
      <c r="D17" s="127">
        <v>578</v>
      </c>
      <c r="E17" s="127">
        <v>40885</v>
      </c>
      <c r="F17" s="127">
        <v>2</v>
      </c>
      <c r="G17" s="127">
        <v>1275</v>
      </c>
      <c r="H17" s="127">
        <v>25</v>
      </c>
      <c r="I17" s="128">
        <v>582</v>
      </c>
      <c r="J17" s="6"/>
    </row>
    <row r="18" spans="1:10" ht="12.75">
      <c r="A18" s="207" t="s">
        <v>23</v>
      </c>
      <c r="B18" s="127">
        <v>29</v>
      </c>
      <c r="C18" s="127">
        <v>906</v>
      </c>
      <c r="D18" s="127">
        <v>29</v>
      </c>
      <c r="E18" s="127">
        <v>906</v>
      </c>
      <c r="F18" s="127" t="s">
        <v>120</v>
      </c>
      <c r="G18" s="127" t="s">
        <v>120</v>
      </c>
      <c r="H18" s="127" t="s">
        <v>120</v>
      </c>
      <c r="I18" s="128" t="s">
        <v>120</v>
      </c>
      <c r="J18" s="6"/>
    </row>
    <row r="19" spans="1:10" ht="12.75">
      <c r="A19" s="207" t="s">
        <v>250</v>
      </c>
      <c r="B19" s="127">
        <v>464</v>
      </c>
      <c r="C19" s="127">
        <v>41679</v>
      </c>
      <c r="D19" s="127">
        <v>464</v>
      </c>
      <c r="E19" s="127">
        <v>41679</v>
      </c>
      <c r="F19" s="127" t="s">
        <v>120</v>
      </c>
      <c r="G19" s="127" t="s">
        <v>120</v>
      </c>
      <c r="H19" s="127" t="s">
        <v>120</v>
      </c>
      <c r="I19" s="128" t="s">
        <v>120</v>
      </c>
      <c r="J19" s="6"/>
    </row>
    <row r="20" spans="1:10" ht="12.75">
      <c r="A20" s="207" t="s">
        <v>25</v>
      </c>
      <c r="B20" s="127">
        <v>897</v>
      </c>
      <c r="C20" s="127">
        <v>326879</v>
      </c>
      <c r="D20" s="127">
        <v>896</v>
      </c>
      <c r="E20" s="127">
        <v>324679</v>
      </c>
      <c r="F20" s="127">
        <v>1</v>
      </c>
      <c r="G20" s="127">
        <v>2200</v>
      </c>
      <c r="H20" s="127" t="s">
        <v>120</v>
      </c>
      <c r="I20" s="128" t="s">
        <v>120</v>
      </c>
      <c r="J20" s="6"/>
    </row>
    <row r="21" spans="1:10" ht="12.75">
      <c r="A21" s="207" t="s">
        <v>26</v>
      </c>
      <c r="B21" s="127">
        <v>53</v>
      </c>
      <c r="C21" s="127">
        <v>13263</v>
      </c>
      <c r="D21" s="127">
        <v>53</v>
      </c>
      <c r="E21" s="127">
        <v>13263</v>
      </c>
      <c r="F21" s="127" t="s">
        <v>120</v>
      </c>
      <c r="G21" s="127" t="s">
        <v>120</v>
      </c>
      <c r="H21" s="127" t="s">
        <v>120</v>
      </c>
      <c r="I21" s="128" t="s">
        <v>120</v>
      </c>
      <c r="J21" s="6"/>
    </row>
    <row r="22" spans="1:10" ht="12.75">
      <c r="A22" s="207" t="s">
        <v>27</v>
      </c>
      <c r="B22" s="127">
        <v>602</v>
      </c>
      <c r="C22" s="127">
        <v>126991</v>
      </c>
      <c r="D22" s="127">
        <v>602</v>
      </c>
      <c r="E22" s="127">
        <v>126991</v>
      </c>
      <c r="F22" s="127" t="s">
        <v>120</v>
      </c>
      <c r="G22" s="127" t="s">
        <v>120</v>
      </c>
      <c r="H22" s="127" t="s">
        <v>120</v>
      </c>
      <c r="I22" s="128" t="s">
        <v>120</v>
      </c>
      <c r="J22" s="6"/>
    </row>
    <row r="23" spans="1:10" ht="12.75">
      <c r="A23" s="207" t="s">
        <v>28</v>
      </c>
      <c r="B23" s="127">
        <v>928</v>
      </c>
      <c r="C23" s="127">
        <v>148758</v>
      </c>
      <c r="D23" s="127">
        <v>928</v>
      </c>
      <c r="E23" s="127">
        <v>148758</v>
      </c>
      <c r="F23" s="127" t="s">
        <v>120</v>
      </c>
      <c r="G23" s="127" t="s">
        <v>120</v>
      </c>
      <c r="H23" s="127" t="s">
        <v>120</v>
      </c>
      <c r="I23" s="128" t="s">
        <v>120</v>
      </c>
      <c r="J23" s="6"/>
    </row>
    <row r="24" spans="1:10" ht="12.75">
      <c r="A24" s="207" t="s">
        <v>29</v>
      </c>
      <c r="B24" s="127">
        <v>145</v>
      </c>
      <c r="C24" s="127">
        <v>2240</v>
      </c>
      <c r="D24" s="127">
        <v>145</v>
      </c>
      <c r="E24" s="127">
        <v>2240</v>
      </c>
      <c r="F24" s="127" t="s">
        <v>120</v>
      </c>
      <c r="G24" s="127" t="s">
        <v>120</v>
      </c>
      <c r="H24" s="127" t="s">
        <v>120</v>
      </c>
      <c r="I24" s="128" t="s">
        <v>120</v>
      </c>
      <c r="J24" s="6"/>
    </row>
    <row r="25" spans="1:10" ht="12.75">
      <c r="A25" s="207"/>
      <c r="B25" s="127"/>
      <c r="C25" s="127"/>
      <c r="D25" s="127"/>
      <c r="E25" s="127"/>
      <c r="F25" s="127"/>
      <c r="G25" s="127"/>
      <c r="H25" s="127"/>
      <c r="I25" s="128"/>
      <c r="J25"/>
    </row>
    <row r="26" spans="1:10" ht="13.5" thickBot="1">
      <c r="A26" s="208" t="s">
        <v>162</v>
      </c>
      <c r="B26" s="131">
        <f aca="true" t="shared" si="0" ref="B26:I26">SUM(B8:B24)</f>
        <v>12364</v>
      </c>
      <c r="C26" s="131">
        <f t="shared" si="0"/>
        <v>822508</v>
      </c>
      <c r="D26" s="131">
        <f t="shared" si="0"/>
        <v>12318</v>
      </c>
      <c r="E26" s="131">
        <f t="shared" si="0"/>
        <v>817512</v>
      </c>
      <c r="F26" s="131">
        <f t="shared" si="0"/>
        <v>19</v>
      </c>
      <c r="G26" s="131">
        <f t="shared" si="0"/>
        <v>4413</v>
      </c>
      <c r="H26" s="131">
        <f t="shared" si="0"/>
        <v>25</v>
      </c>
      <c r="I26" s="132">
        <f t="shared" si="0"/>
        <v>582</v>
      </c>
      <c r="J26"/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ht="12.75">
      <c r="A28" s="35" t="s">
        <v>191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D5:G5"/>
    <mergeCell ref="D6:E6"/>
    <mergeCell ref="F6:G6"/>
    <mergeCell ref="A1:I1"/>
    <mergeCell ref="H5:I5"/>
    <mergeCell ref="B6:B7"/>
    <mergeCell ref="C6:C7"/>
    <mergeCell ref="H6:H7"/>
    <mergeCell ref="A3:I3"/>
    <mergeCell ref="B5:C5"/>
    <mergeCell ref="I6:I7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6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93" t="s">
        <v>266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09"/>
      <c r="B4" s="209"/>
      <c r="C4" s="209"/>
      <c r="D4" s="209"/>
      <c r="E4" s="209"/>
      <c r="F4" s="209"/>
      <c r="G4" s="209"/>
      <c r="H4" s="209"/>
    </row>
    <row r="5" spans="1:8" ht="12.75">
      <c r="A5" s="213"/>
      <c r="B5" s="214" t="s">
        <v>52</v>
      </c>
      <c r="C5" s="391" t="s">
        <v>172</v>
      </c>
      <c r="D5" s="392"/>
      <c r="E5" s="392"/>
      <c r="F5" s="392"/>
      <c r="G5" s="392"/>
      <c r="H5" s="392"/>
    </row>
    <row r="6" spans="1:8" ht="12.75">
      <c r="A6" s="215" t="s">
        <v>9</v>
      </c>
      <c r="B6" s="216" t="s">
        <v>137</v>
      </c>
      <c r="C6" s="394" t="s">
        <v>54</v>
      </c>
      <c r="D6" s="394" t="s">
        <v>55</v>
      </c>
      <c r="E6" s="394" t="s">
        <v>56</v>
      </c>
      <c r="F6" s="394" t="s">
        <v>57</v>
      </c>
      <c r="G6" s="394" t="s">
        <v>58</v>
      </c>
      <c r="H6" s="396" t="s">
        <v>59</v>
      </c>
    </row>
    <row r="7" spans="1:8" ht="13.5" thickBot="1">
      <c r="A7" s="217"/>
      <c r="B7" s="218" t="s">
        <v>53</v>
      </c>
      <c r="C7" s="395"/>
      <c r="D7" s="395"/>
      <c r="E7" s="395"/>
      <c r="F7" s="395"/>
      <c r="G7" s="395"/>
      <c r="H7" s="397"/>
    </row>
    <row r="8" spans="1:8" ht="12.75">
      <c r="A8" s="210" t="s">
        <v>13</v>
      </c>
      <c r="B8" s="124">
        <v>802032</v>
      </c>
      <c r="C8" s="124">
        <v>17777</v>
      </c>
      <c r="D8" s="124">
        <v>64602</v>
      </c>
      <c r="E8" s="124">
        <v>77334</v>
      </c>
      <c r="F8" s="124">
        <v>230819</v>
      </c>
      <c r="G8" s="124">
        <v>211178</v>
      </c>
      <c r="H8" s="125">
        <v>200319</v>
      </c>
    </row>
    <row r="9" spans="1:8" ht="12.75">
      <c r="A9" s="211" t="s">
        <v>14</v>
      </c>
      <c r="B9" s="127">
        <v>161313</v>
      </c>
      <c r="C9" s="127">
        <v>4188</v>
      </c>
      <c r="D9" s="127">
        <v>19213</v>
      </c>
      <c r="E9" s="127">
        <v>23766</v>
      </c>
      <c r="F9" s="127">
        <v>70555</v>
      </c>
      <c r="G9" s="127">
        <v>35269</v>
      </c>
      <c r="H9" s="128">
        <v>8322</v>
      </c>
    </row>
    <row r="10" spans="1:8" ht="12.75">
      <c r="A10" s="211" t="s">
        <v>15</v>
      </c>
      <c r="B10" s="127">
        <v>110261</v>
      </c>
      <c r="C10" s="127">
        <v>1318</v>
      </c>
      <c r="D10" s="127">
        <v>5553</v>
      </c>
      <c r="E10" s="127">
        <v>10549</v>
      </c>
      <c r="F10" s="127">
        <v>44065</v>
      </c>
      <c r="G10" s="127">
        <v>33188</v>
      </c>
      <c r="H10" s="128">
        <v>15589</v>
      </c>
    </row>
    <row r="11" spans="1:8" ht="12.75">
      <c r="A11" s="211" t="s">
        <v>16</v>
      </c>
      <c r="B11" s="127">
        <v>178254</v>
      </c>
      <c r="C11" s="127">
        <v>1765</v>
      </c>
      <c r="D11" s="127">
        <v>6055</v>
      </c>
      <c r="E11" s="127">
        <v>8492</v>
      </c>
      <c r="F11" s="127">
        <v>48691</v>
      </c>
      <c r="G11" s="127">
        <v>65196</v>
      </c>
      <c r="H11" s="128">
        <v>48055</v>
      </c>
    </row>
    <row r="12" spans="1:8" ht="12.75">
      <c r="A12" s="211" t="s">
        <v>17</v>
      </c>
      <c r="B12" s="127">
        <v>301968</v>
      </c>
      <c r="C12" s="127">
        <v>377</v>
      </c>
      <c r="D12" s="127">
        <v>1763</v>
      </c>
      <c r="E12" s="127">
        <v>7458</v>
      </c>
      <c r="F12" s="127">
        <v>36657</v>
      </c>
      <c r="G12" s="127">
        <v>104864</v>
      </c>
      <c r="H12" s="128">
        <v>150850</v>
      </c>
    </row>
    <row r="13" spans="1:8" ht="12.75">
      <c r="A13" s="211" t="s">
        <v>18</v>
      </c>
      <c r="B13" s="127">
        <v>183454</v>
      </c>
      <c r="C13" s="127">
        <v>17</v>
      </c>
      <c r="D13" s="127">
        <v>753</v>
      </c>
      <c r="E13" s="127">
        <v>1907</v>
      </c>
      <c r="F13" s="127">
        <v>41157</v>
      </c>
      <c r="G13" s="127">
        <v>74837</v>
      </c>
      <c r="H13" s="128">
        <v>64783</v>
      </c>
    </row>
    <row r="14" spans="1:8" ht="12.75">
      <c r="A14" s="211" t="s">
        <v>19</v>
      </c>
      <c r="B14" s="127">
        <v>956330</v>
      </c>
      <c r="C14" s="127">
        <v>177</v>
      </c>
      <c r="D14" s="127">
        <v>1734</v>
      </c>
      <c r="E14" s="127">
        <v>10434</v>
      </c>
      <c r="F14" s="127">
        <v>186294</v>
      </c>
      <c r="G14" s="127">
        <v>271954</v>
      </c>
      <c r="H14" s="128">
        <v>485739</v>
      </c>
    </row>
    <row r="15" spans="1:8" ht="12.75">
      <c r="A15" s="211" t="s">
        <v>20</v>
      </c>
      <c r="B15" s="127">
        <v>1411992</v>
      </c>
      <c r="C15" s="127">
        <v>2052</v>
      </c>
      <c r="D15" s="127">
        <v>12534</v>
      </c>
      <c r="E15" s="127">
        <v>35857</v>
      </c>
      <c r="F15" s="127">
        <v>224217</v>
      </c>
      <c r="G15" s="127">
        <v>342791</v>
      </c>
      <c r="H15" s="128">
        <v>794541</v>
      </c>
    </row>
    <row r="16" spans="1:8" ht="12.75">
      <c r="A16" s="211" t="s">
        <v>21</v>
      </c>
      <c r="B16" s="127">
        <v>144040</v>
      </c>
      <c r="C16" s="127">
        <v>373</v>
      </c>
      <c r="D16" s="127">
        <v>2125</v>
      </c>
      <c r="E16" s="127">
        <v>5927</v>
      </c>
      <c r="F16" s="127">
        <v>33257</v>
      </c>
      <c r="G16" s="127">
        <v>46973</v>
      </c>
      <c r="H16" s="128">
        <v>55386</v>
      </c>
    </row>
    <row r="17" spans="1:8" ht="12.75">
      <c r="A17" s="211" t="s">
        <v>22</v>
      </c>
      <c r="B17" s="127">
        <v>1809154</v>
      </c>
      <c r="C17" s="127">
        <v>1634</v>
      </c>
      <c r="D17" s="127">
        <v>12301</v>
      </c>
      <c r="E17" s="127">
        <v>40273</v>
      </c>
      <c r="F17" s="127">
        <v>373576</v>
      </c>
      <c r="G17" s="127">
        <v>661224</v>
      </c>
      <c r="H17" s="128">
        <v>720145</v>
      </c>
    </row>
    <row r="18" spans="1:8" ht="12.75">
      <c r="A18" s="211" t="s">
        <v>23</v>
      </c>
      <c r="B18" s="127">
        <v>109065</v>
      </c>
      <c r="C18" s="127">
        <v>197</v>
      </c>
      <c r="D18" s="127">
        <v>1066</v>
      </c>
      <c r="E18" s="127">
        <v>5182</v>
      </c>
      <c r="F18" s="127">
        <v>22162</v>
      </c>
      <c r="G18" s="127">
        <v>29937</v>
      </c>
      <c r="H18" s="128">
        <v>50521</v>
      </c>
    </row>
    <row r="19" spans="1:8" ht="12.75">
      <c r="A19" s="211" t="s">
        <v>24</v>
      </c>
      <c r="B19" s="127">
        <v>1775101</v>
      </c>
      <c r="C19" s="127">
        <v>643</v>
      </c>
      <c r="D19" s="127">
        <v>7681</v>
      </c>
      <c r="E19" s="127">
        <v>33127</v>
      </c>
      <c r="F19" s="127">
        <v>349803</v>
      </c>
      <c r="G19" s="127">
        <v>485762</v>
      </c>
      <c r="H19" s="128">
        <v>898084</v>
      </c>
    </row>
    <row r="20" spans="1:8" ht="12.75">
      <c r="A20" s="211" t="s">
        <v>25</v>
      </c>
      <c r="B20" s="127">
        <v>1025496</v>
      </c>
      <c r="C20" s="127">
        <v>350</v>
      </c>
      <c r="D20" s="127">
        <v>7012</v>
      </c>
      <c r="E20" s="127">
        <v>25441</v>
      </c>
      <c r="F20" s="127">
        <v>234341</v>
      </c>
      <c r="G20" s="127">
        <v>269778</v>
      </c>
      <c r="H20" s="128">
        <v>488575</v>
      </c>
    </row>
    <row r="21" spans="1:8" ht="12.75">
      <c r="A21" s="211" t="s">
        <v>26</v>
      </c>
      <c r="B21" s="127">
        <v>923077</v>
      </c>
      <c r="C21" s="127">
        <v>149</v>
      </c>
      <c r="D21" s="127">
        <v>5761</v>
      </c>
      <c r="E21" s="127">
        <v>10859</v>
      </c>
      <c r="F21" s="127">
        <v>68551</v>
      </c>
      <c r="G21" s="127">
        <v>119800</v>
      </c>
      <c r="H21" s="128">
        <v>717956</v>
      </c>
    </row>
    <row r="22" spans="1:8" ht="12.75">
      <c r="A22" s="211" t="s">
        <v>27</v>
      </c>
      <c r="B22" s="127">
        <v>1217897</v>
      </c>
      <c r="C22" s="127">
        <v>1613</v>
      </c>
      <c r="D22" s="127">
        <v>10710</v>
      </c>
      <c r="E22" s="127">
        <v>32552</v>
      </c>
      <c r="F22" s="127">
        <v>195329</v>
      </c>
      <c r="G22" s="127">
        <v>334258</v>
      </c>
      <c r="H22" s="128">
        <v>643435</v>
      </c>
    </row>
    <row r="23" spans="1:8" ht="12.75">
      <c r="A23" s="211" t="s">
        <v>28</v>
      </c>
      <c r="B23" s="127">
        <v>4580672</v>
      </c>
      <c r="C23" s="127">
        <v>2239</v>
      </c>
      <c r="D23" s="127">
        <v>25657</v>
      </c>
      <c r="E23" s="127">
        <v>87942</v>
      </c>
      <c r="F23" s="127">
        <v>791727</v>
      </c>
      <c r="G23" s="127">
        <v>1038110</v>
      </c>
      <c r="H23" s="128">
        <v>2634997</v>
      </c>
    </row>
    <row r="24" spans="1:8" ht="12.75">
      <c r="A24" s="211" t="s">
        <v>29</v>
      </c>
      <c r="B24" s="127">
        <v>490696</v>
      </c>
      <c r="C24" s="127">
        <v>377</v>
      </c>
      <c r="D24" s="127">
        <v>4842</v>
      </c>
      <c r="E24" s="127">
        <v>14677</v>
      </c>
      <c r="F24" s="127">
        <v>87319</v>
      </c>
      <c r="G24" s="127">
        <v>112272</v>
      </c>
      <c r="H24" s="128">
        <v>271209</v>
      </c>
    </row>
    <row r="25" spans="1:8" ht="12.75">
      <c r="A25" s="211"/>
      <c r="B25" s="127"/>
      <c r="C25" s="127"/>
      <c r="D25" s="127"/>
      <c r="E25" s="127"/>
      <c r="F25" s="127"/>
      <c r="G25" s="127"/>
      <c r="H25" s="128"/>
    </row>
    <row r="26" spans="1:8" ht="13.5" thickBot="1">
      <c r="A26" s="212" t="s">
        <v>162</v>
      </c>
      <c r="B26" s="131">
        <f>SUM(B8:B25)</f>
        <v>16180802</v>
      </c>
      <c r="C26" s="131">
        <f aca="true" t="shared" si="0" ref="C26:H26">SUM(C8:C25)</f>
        <v>35246</v>
      </c>
      <c r="D26" s="131">
        <f t="shared" si="0"/>
        <v>189362</v>
      </c>
      <c r="E26" s="131">
        <f t="shared" si="0"/>
        <v>431777</v>
      </c>
      <c r="F26" s="131">
        <f t="shared" si="0"/>
        <v>3038520</v>
      </c>
      <c r="G26" s="131">
        <f t="shared" si="0"/>
        <v>4237391</v>
      </c>
      <c r="H26" s="132">
        <f t="shared" si="0"/>
        <v>8248506</v>
      </c>
    </row>
    <row r="27" spans="1:8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</row>
    <row r="28" ht="12.75">
      <c r="A28" s="3" t="s">
        <v>188</v>
      </c>
    </row>
    <row r="29" spans="1:8" ht="12.75">
      <c r="A29" s="3" t="s">
        <v>257</v>
      </c>
      <c r="B29"/>
      <c r="H29" s="45"/>
    </row>
    <row r="30" spans="2:4" ht="12.75">
      <c r="B30" s="45"/>
      <c r="C30" s="47"/>
      <c r="D30" s="47"/>
    </row>
    <row r="31" spans="1:12" ht="12.75">
      <c r="A31" s="47"/>
      <c r="B31" s="48"/>
      <c r="C31" s="48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16384" width="19.140625" style="3" customWidth="1"/>
  </cols>
  <sheetData>
    <row r="1" spans="1:8" ht="18">
      <c r="A1" s="308" t="s">
        <v>118</v>
      </c>
      <c r="B1" s="308"/>
      <c r="C1" s="308"/>
      <c r="D1" s="308"/>
      <c r="E1" s="308"/>
      <c r="F1" s="308"/>
      <c r="G1" s="308"/>
      <c r="H1" s="308"/>
    </row>
    <row r="3" spans="1:8" ht="15">
      <c r="A3" s="393" t="s">
        <v>265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09"/>
      <c r="B4" s="209"/>
      <c r="C4" s="209"/>
      <c r="D4" s="209"/>
      <c r="E4" s="209"/>
      <c r="F4" s="209"/>
      <c r="G4" s="209"/>
      <c r="H4" s="209"/>
    </row>
    <row r="5" spans="1:8" ht="12.75">
      <c r="A5" s="213"/>
      <c r="B5" s="214" t="s">
        <v>60</v>
      </c>
      <c r="C5" s="335" t="s">
        <v>173</v>
      </c>
      <c r="D5" s="340"/>
      <c r="E5" s="340"/>
      <c r="F5" s="340"/>
      <c r="G5" s="340"/>
      <c r="H5" s="340"/>
    </row>
    <row r="6" spans="1:8" ht="12.75">
      <c r="A6" s="215" t="s">
        <v>9</v>
      </c>
      <c r="B6" s="216" t="s">
        <v>61</v>
      </c>
      <c r="C6" s="394" t="s">
        <v>54</v>
      </c>
      <c r="D6" s="394" t="s">
        <v>183</v>
      </c>
      <c r="E6" s="394" t="s">
        <v>184</v>
      </c>
      <c r="F6" s="394" t="s">
        <v>57</v>
      </c>
      <c r="G6" s="394" t="s">
        <v>58</v>
      </c>
      <c r="H6" s="396" t="s">
        <v>59</v>
      </c>
    </row>
    <row r="7" spans="1:8" ht="13.5" thickBot="1">
      <c r="A7" s="217"/>
      <c r="B7" s="218" t="s">
        <v>62</v>
      </c>
      <c r="C7" s="395"/>
      <c r="D7" s="395"/>
      <c r="E7" s="395"/>
      <c r="F7" s="395"/>
      <c r="G7" s="395"/>
      <c r="H7" s="397"/>
    </row>
    <row r="8" spans="1:8" ht="12.75">
      <c r="A8" s="210" t="s">
        <v>13</v>
      </c>
      <c r="B8" s="124">
        <v>88028</v>
      </c>
      <c r="C8" s="124">
        <v>34009</v>
      </c>
      <c r="D8" s="124">
        <v>27394</v>
      </c>
      <c r="E8" s="124">
        <v>10759</v>
      </c>
      <c r="F8" s="124">
        <v>11102</v>
      </c>
      <c r="G8" s="124">
        <v>3745</v>
      </c>
      <c r="H8" s="125">
        <v>1019</v>
      </c>
    </row>
    <row r="9" spans="1:8" ht="12.75">
      <c r="A9" s="211" t="s">
        <v>14</v>
      </c>
      <c r="B9" s="127">
        <v>30246</v>
      </c>
      <c r="C9" s="127">
        <v>14970</v>
      </c>
      <c r="D9" s="127">
        <v>7714</v>
      </c>
      <c r="E9" s="127">
        <v>3364</v>
      </c>
      <c r="F9" s="127">
        <v>3470</v>
      </c>
      <c r="G9" s="127">
        <v>681</v>
      </c>
      <c r="H9" s="128">
        <v>48</v>
      </c>
    </row>
    <row r="10" spans="1:8" ht="12.75">
      <c r="A10" s="211" t="s">
        <v>15</v>
      </c>
      <c r="B10" s="127">
        <v>12102</v>
      </c>
      <c r="C10" s="127">
        <v>5135</v>
      </c>
      <c r="D10" s="127">
        <v>2603</v>
      </c>
      <c r="E10" s="127">
        <v>1455</v>
      </c>
      <c r="F10" s="127">
        <v>2146</v>
      </c>
      <c r="G10" s="127">
        <v>640</v>
      </c>
      <c r="H10" s="128">
        <v>124</v>
      </c>
    </row>
    <row r="11" spans="1:8" ht="12.75">
      <c r="A11" s="211" t="s">
        <v>16</v>
      </c>
      <c r="B11" s="127">
        <v>21695</v>
      </c>
      <c r="C11" s="127">
        <v>9887</v>
      </c>
      <c r="D11" s="127">
        <v>4311</v>
      </c>
      <c r="E11" s="127">
        <v>2425</v>
      </c>
      <c r="F11" s="127">
        <v>3576</v>
      </c>
      <c r="G11" s="127">
        <v>1262</v>
      </c>
      <c r="H11" s="128">
        <v>232</v>
      </c>
    </row>
    <row r="12" spans="1:8" ht="12.75">
      <c r="A12" s="211" t="s">
        <v>17</v>
      </c>
      <c r="B12" s="127">
        <v>16239</v>
      </c>
      <c r="C12" s="127">
        <v>4331</v>
      </c>
      <c r="D12" s="127">
        <v>3922</v>
      </c>
      <c r="E12" s="127">
        <v>2756</v>
      </c>
      <c r="F12" s="127">
        <v>2800</v>
      </c>
      <c r="G12" s="127">
        <v>1751</v>
      </c>
      <c r="H12" s="128">
        <v>679</v>
      </c>
    </row>
    <row r="13" spans="1:8" ht="12.75">
      <c r="A13" s="211" t="s">
        <v>18</v>
      </c>
      <c r="B13" s="127">
        <v>10937</v>
      </c>
      <c r="C13" s="127">
        <v>1128</v>
      </c>
      <c r="D13" s="127">
        <v>2910</v>
      </c>
      <c r="E13" s="127">
        <v>1945</v>
      </c>
      <c r="F13" s="127">
        <v>3318</v>
      </c>
      <c r="G13" s="127">
        <v>1361</v>
      </c>
      <c r="H13" s="128">
        <v>276</v>
      </c>
    </row>
    <row r="14" spans="1:8" ht="12.75">
      <c r="A14" s="211" t="s">
        <v>19</v>
      </c>
      <c r="B14" s="127">
        <v>49408</v>
      </c>
      <c r="C14" s="127">
        <v>8903</v>
      </c>
      <c r="D14" s="127">
        <v>11759</v>
      </c>
      <c r="E14" s="127">
        <v>7521</v>
      </c>
      <c r="F14" s="127">
        <v>13509</v>
      </c>
      <c r="G14" s="127">
        <v>5248</v>
      </c>
      <c r="H14" s="128">
        <v>2470</v>
      </c>
    </row>
    <row r="15" spans="1:8" ht="12.75">
      <c r="A15" s="211" t="s">
        <v>20</v>
      </c>
      <c r="B15" s="127">
        <v>55074</v>
      </c>
      <c r="C15" s="127">
        <v>10634</v>
      </c>
      <c r="D15" s="127">
        <v>13911</v>
      </c>
      <c r="E15" s="127">
        <v>8895</v>
      </c>
      <c r="F15" s="127">
        <v>12272</v>
      </c>
      <c r="G15" s="127">
        <v>5923</v>
      </c>
      <c r="H15" s="128">
        <v>3438</v>
      </c>
    </row>
    <row r="16" spans="1:8" ht="12.75">
      <c r="A16" s="211" t="s">
        <v>21</v>
      </c>
      <c r="B16" s="127">
        <v>13056</v>
      </c>
      <c r="C16" s="127">
        <v>2879</v>
      </c>
      <c r="D16" s="127">
        <v>3646</v>
      </c>
      <c r="E16" s="127">
        <v>2644</v>
      </c>
      <c r="F16" s="127">
        <v>2767</v>
      </c>
      <c r="G16" s="127">
        <v>825</v>
      </c>
      <c r="H16" s="128">
        <v>294</v>
      </c>
    </row>
    <row r="17" spans="1:8" ht="12.75">
      <c r="A17" s="211" t="s">
        <v>22</v>
      </c>
      <c r="B17" s="127">
        <v>94741</v>
      </c>
      <c r="C17" s="127">
        <v>16935</v>
      </c>
      <c r="D17" s="127">
        <v>19161</v>
      </c>
      <c r="E17" s="127">
        <v>15601</v>
      </c>
      <c r="F17" s="127">
        <v>26928</v>
      </c>
      <c r="G17" s="127">
        <v>12778</v>
      </c>
      <c r="H17" s="128">
        <v>3340</v>
      </c>
    </row>
    <row r="18" spans="1:8" ht="12.75">
      <c r="A18" s="211" t="s">
        <v>23</v>
      </c>
      <c r="B18" s="127">
        <v>8672</v>
      </c>
      <c r="C18" s="127">
        <v>2805</v>
      </c>
      <c r="D18" s="127">
        <v>1966</v>
      </c>
      <c r="E18" s="127">
        <v>1451</v>
      </c>
      <c r="F18" s="127">
        <v>1657</v>
      </c>
      <c r="G18" s="127">
        <v>588</v>
      </c>
      <c r="H18" s="128">
        <v>205</v>
      </c>
    </row>
    <row r="19" spans="1:8" ht="12.75">
      <c r="A19" s="211" t="s">
        <v>24</v>
      </c>
      <c r="B19" s="127">
        <v>130826</v>
      </c>
      <c r="C19" s="127">
        <v>36319</v>
      </c>
      <c r="D19" s="127">
        <v>34278</v>
      </c>
      <c r="E19" s="127">
        <v>20360</v>
      </c>
      <c r="F19" s="127">
        <v>27332</v>
      </c>
      <c r="G19" s="127">
        <v>9045</v>
      </c>
      <c r="H19" s="128">
        <v>3492</v>
      </c>
    </row>
    <row r="20" spans="1:8" ht="12.75">
      <c r="A20" s="211" t="s">
        <v>25</v>
      </c>
      <c r="B20" s="127">
        <v>134349</v>
      </c>
      <c r="C20" s="127">
        <v>18757</v>
      </c>
      <c r="D20" s="127">
        <v>47790</v>
      </c>
      <c r="E20" s="127">
        <v>30369</v>
      </c>
      <c r="F20" s="127">
        <v>28894</v>
      </c>
      <c r="G20" s="127">
        <v>6359</v>
      </c>
      <c r="H20" s="128">
        <v>2181</v>
      </c>
    </row>
    <row r="21" spans="1:8" ht="12.75">
      <c r="A21" s="211" t="s">
        <v>26</v>
      </c>
      <c r="B21" s="127">
        <v>33060</v>
      </c>
      <c r="C21" s="127">
        <v>6565</v>
      </c>
      <c r="D21" s="127">
        <v>8538</v>
      </c>
      <c r="E21" s="127">
        <v>6412</v>
      </c>
      <c r="F21" s="127">
        <v>6483</v>
      </c>
      <c r="G21" s="127">
        <v>3007</v>
      </c>
      <c r="H21" s="128">
        <v>2055</v>
      </c>
    </row>
    <row r="22" spans="1:8" ht="12.75">
      <c r="A22" s="211" t="s">
        <v>27</v>
      </c>
      <c r="B22" s="127">
        <v>70631</v>
      </c>
      <c r="C22" s="127">
        <v>24196</v>
      </c>
      <c r="D22" s="127">
        <v>15505</v>
      </c>
      <c r="E22" s="127">
        <v>9616</v>
      </c>
      <c r="F22" s="127">
        <v>12201</v>
      </c>
      <c r="G22" s="127">
        <v>6247</v>
      </c>
      <c r="H22" s="128">
        <v>2865</v>
      </c>
    </row>
    <row r="23" spans="1:8" ht="12.75">
      <c r="A23" s="211" t="s">
        <v>28</v>
      </c>
      <c r="B23" s="127">
        <v>254842</v>
      </c>
      <c r="C23" s="127">
        <v>16684</v>
      </c>
      <c r="D23" s="127">
        <v>83479</v>
      </c>
      <c r="E23" s="127">
        <v>55083</v>
      </c>
      <c r="F23" s="127">
        <v>68415</v>
      </c>
      <c r="G23" s="127">
        <v>20745</v>
      </c>
      <c r="H23" s="128">
        <v>10437</v>
      </c>
    </row>
    <row r="24" spans="1:8" ht="12.75">
      <c r="A24" s="211" t="s">
        <v>29</v>
      </c>
      <c r="B24" s="127">
        <v>14684</v>
      </c>
      <c r="C24" s="127">
        <v>898</v>
      </c>
      <c r="D24" s="127">
        <v>2372</v>
      </c>
      <c r="E24" s="127">
        <v>3085</v>
      </c>
      <c r="F24" s="127">
        <v>4864</v>
      </c>
      <c r="G24" s="127">
        <v>2320</v>
      </c>
      <c r="H24" s="128">
        <v>1146</v>
      </c>
    </row>
    <row r="25" spans="1:8" s="4" customFormat="1" ht="12.75">
      <c r="A25" s="219" t="s">
        <v>168</v>
      </c>
      <c r="B25" s="127">
        <v>7</v>
      </c>
      <c r="C25" s="127" t="s">
        <v>120</v>
      </c>
      <c r="D25" s="127">
        <v>2</v>
      </c>
      <c r="E25" s="127" t="s">
        <v>120</v>
      </c>
      <c r="F25" s="127">
        <v>3</v>
      </c>
      <c r="G25" s="127">
        <v>1</v>
      </c>
      <c r="H25" s="128" t="s">
        <v>120</v>
      </c>
    </row>
    <row r="26" spans="1:8" ht="12.75">
      <c r="A26" s="211"/>
      <c r="B26" s="220"/>
      <c r="C26" s="220"/>
      <c r="D26" s="220"/>
      <c r="E26" s="220"/>
      <c r="F26" s="220"/>
      <c r="G26" s="220"/>
      <c r="H26" s="221"/>
    </row>
    <row r="27" spans="1:8" ht="13.5" thickBot="1">
      <c r="A27" s="212" t="s">
        <v>162</v>
      </c>
      <c r="B27" s="222">
        <f>SUM(B8:B26)</f>
        <v>1038597</v>
      </c>
      <c r="C27" s="222">
        <f aca="true" t="shared" si="0" ref="C27:H27">SUM(C8:C26)</f>
        <v>215035</v>
      </c>
      <c r="D27" s="222">
        <f t="shared" si="0"/>
        <v>291261</v>
      </c>
      <c r="E27" s="222">
        <f t="shared" si="0"/>
        <v>183741</v>
      </c>
      <c r="F27" s="222">
        <f t="shared" si="0"/>
        <v>231737</v>
      </c>
      <c r="G27" s="222">
        <f t="shared" si="0"/>
        <v>82526</v>
      </c>
      <c r="H27" s="223">
        <f t="shared" si="0"/>
        <v>34301</v>
      </c>
    </row>
    <row r="28" spans="1:8" s="17" customFormat="1" ht="12.75">
      <c r="A28" s="133" t="s">
        <v>237</v>
      </c>
      <c r="B28" s="133"/>
      <c r="C28" s="133"/>
      <c r="D28" s="133"/>
      <c r="E28" s="133"/>
      <c r="F28" s="133"/>
      <c r="G28" s="133"/>
      <c r="H28" s="133"/>
    </row>
    <row r="29" ht="12.75">
      <c r="A29" s="3" t="s">
        <v>188</v>
      </c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zoomScale="75" zoomScaleNormal="75" zoomScaleSheetLayoutView="75" workbookViewId="0" topLeftCell="A1">
      <selection activeCell="A1" sqref="A1:E1"/>
    </sheetView>
  </sheetViews>
  <sheetFormatPr defaultColWidth="12.57421875" defaultRowHeight="12.75"/>
  <cols>
    <col min="1" max="1" width="37.28125" style="54" customWidth="1"/>
    <col min="2" max="2" width="20.7109375" style="54" customWidth="1"/>
    <col min="3" max="5" width="19.140625" style="54" customWidth="1"/>
    <col min="6" max="6" width="8.7109375" style="54" customWidth="1"/>
    <col min="7" max="16384" width="19.140625" style="54" customWidth="1"/>
  </cols>
  <sheetData>
    <row r="1" spans="1:5" ht="18">
      <c r="A1" s="285" t="s">
        <v>118</v>
      </c>
      <c r="B1" s="285"/>
      <c r="C1" s="285"/>
      <c r="D1" s="285"/>
      <c r="E1" s="285"/>
    </row>
    <row r="3" spans="1:5" ht="15">
      <c r="A3" s="297" t="s">
        <v>193</v>
      </c>
      <c r="B3" s="297"/>
      <c r="C3" s="297"/>
      <c r="D3" s="297"/>
      <c r="E3" s="297"/>
    </row>
    <row r="4" spans="1:5" ht="15">
      <c r="A4" s="297" t="s">
        <v>235</v>
      </c>
      <c r="B4" s="297"/>
      <c r="C4" s="297"/>
      <c r="D4" s="297"/>
      <c r="E4" s="297"/>
    </row>
    <row r="5" spans="1:5" ht="13.5" thickBot="1">
      <c r="A5" s="91"/>
      <c r="B5" s="91"/>
      <c r="C5" s="91"/>
      <c r="D5" s="91"/>
      <c r="E5" s="91"/>
    </row>
    <row r="6" spans="1:5" ht="14.25">
      <c r="A6" s="300" t="s">
        <v>178</v>
      </c>
      <c r="B6" s="302" t="s">
        <v>234</v>
      </c>
      <c r="C6" s="298" t="s">
        <v>212</v>
      </c>
      <c r="D6" s="299"/>
      <c r="E6" s="299"/>
    </row>
    <row r="7" spans="1:7" ht="15" customHeight="1" thickBot="1">
      <c r="A7" s="301"/>
      <c r="B7" s="303"/>
      <c r="C7" s="120">
        <v>2003</v>
      </c>
      <c r="D7" s="120">
        <v>2005</v>
      </c>
      <c r="E7" s="121">
        <v>2007</v>
      </c>
      <c r="F7" s="81"/>
      <c r="G7" s="81"/>
    </row>
    <row r="8" spans="1:5" ht="12.75">
      <c r="A8" s="110" t="s">
        <v>179</v>
      </c>
      <c r="B8" s="111" t="s">
        <v>1</v>
      </c>
      <c r="C8" s="94">
        <v>1140.7</v>
      </c>
      <c r="D8" s="94">
        <f>1079413/1000</f>
        <v>1079.413</v>
      </c>
      <c r="E8" s="95">
        <f>1043899/1000</f>
        <v>1043.899</v>
      </c>
    </row>
    <row r="9" spans="1:5" ht="12.75">
      <c r="A9" s="112" t="s">
        <v>113</v>
      </c>
      <c r="B9" s="113" t="s">
        <v>1</v>
      </c>
      <c r="C9" s="98">
        <v>12.8</v>
      </c>
      <c r="D9" s="98">
        <f>9672/1000</f>
        <v>9.672</v>
      </c>
      <c r="E9" s="99">
        <f>7694/1000</f>
        <v>7.694</v>
      </c>
    </row>
    <row r="10" spans="1:7" ht="12.75">
      <c r="A10" s="112" t="s">
        <v>114</v>
      </c>
      <c r="B10" s="113" t="s">
        <v>1</v>
      </c>
      <c r="C10" s="98">
        <v>1127.9</v>
      </c>
      <c r="D10" s="98">
        <f>1069740/1000</f>
        <v>1069.74</v>
      </c>
      <c r="E10" s="99">
        <f>1036204/1000</f>
        <v>1036.204</v>
      </c>
      <c r="F10" s="57"/>
      <c r="G10" s="58"/>
    </row>
    <row r="11" spans="1:6" ht="12.75">
      <c r="A11" s="114"/>
      <c r="B11" s="113"/>
      <c r="C11" s="98"/>
      <c r="D11" s="98"/>
      <c r="E11" s="99"/>
      <c r="F11" s="57"/>
    </row>
    <row r="12" spans="1:5" ht="12.75">
      <c r="A12" s="114" t="s">
        <v>180</v>
      </c>
      <c r="B12" s="113" t="s">
        <v>132</v>
      </c>
      <c r="C12" s="98">
        <v>33314.1</v>
      </c>
      <c r="D12" s="98">
        <f>33107023/1000</f>
        <v>33107.023</v>
      </c>
      <c r="E12" s="99">
        <f>33162141/1000</f>
        <v>33162.141</v>
      </c>
    </row>
    <row r="13" spans="1:5" ht="12.75">
      <c r="A13" s="112" t="s">
        <v>115</v>
      </c>
      <c r="B13" s="113" t="s">
        <v>132</v>
      </c>
      <c r="C13" s="98">
        <v>16649</v>
      </c>
      <c r="D13" s="98">
        <f>16201896/1000</f>
        <v>16201.896</v>
      </c>
      <c r="E13" s="99">
        <f>16242697/1000</f>
        <v>16242.697</v>
      </c>
    </row>
    <row r="14" spans="1:5" ht="12.75">
      <c r="A14" s="112" t="s">
        <v>116</v>
      </c>
      <c r="B14" s="113" t="s">
        <v>132</v>
      </c>
      <c r="C14" s="98">
        <v>16665.1</v>
      </c>
      <c r="D14" s="98">
        <f>16827364/1000</f>
        <v>16827.364</v>
      </c>
      <c r="E14" s="99">
        <f>16919443/1000</f>
        <v>16919.443</v>
      </c>
    </row>
    <row r="15" spans="1:5" ht="12.75">
      <c r="A15" s="114"/>
      <c r="B15" s="113"/>
      <c r="C15" s="98"/>
      <c r="D15" s="98"/>
      <c r="E15" s="99"/>
    </row>
    <row r="16" spans="1:5" ht="12.75">
      <c r="A16" s="115" t="s">
        <v>181</v>
      </c>
      <c r="B16" s="113" t="s">
        <v>132</v>
      </c>
      <c r="C16" s="98">
        <v>4574.4</v>
      </c>
      <c r="D16" s="98">
        <f>4797805/1000</f>
        <v>4797.805</v>
      </c>
      <c r="E16" s="99">
        <f>4859224/1000</f>
        <v>4859.224</v>
      </c>
    </row>
    <row r="17" spans="1:5" ht="12.75">
      <c r="A17" s="115"/>
      <c r="B17" s="113"/>
      <c r="C17" s="98"/>
      <c r="D17" s="98"/>
      <c r="E17" s="99"/>
    </row>
    <row r="18" spans="1:5" ht="12.75">
      <c r="A18" s="116" t="s">
        <v>117</v>
      </c>
      <c r="B18" s="113" t="s">
        <v>132</v>
      </c>
      <c r="C18" s="98">
        <v>2618</v>
      </c>
      <c r="D18" s="98">
        <v>2801.042</v>
      </c>
      <c r="E18" s="99">
        <f>2769857/1000</f>
        <v>2769.857</v>
      </c>
    </row>
    <row r="19" spans="1:5" ht="12.75">
      <c r="A19" s="116"/>
      <c r="B19" s="113"/>
      <c r="C19" s="98"/>
      <c r="D19" s="98"/>
      <c r="E19" s="99"/>
    </row>
    <row r="20" spans="1:5" ht="12.75">
      <c r="A20" s="116" t="s">
        <v>3</v>
      </c>
      <c r="B20" s="113" t="s">
        <v>132</v>
      </c>
      <c r="C20" s="98">
        <v>3371.8</v>
      </c>
      <c r="D20" s="98">
        <f>3316296/1000</f>
        <v>3316.296</v>
      </c>
      <c r="E20" s="99">
        <f>3224077/1000</f>
        <v>3224.077</v>
      </c>
    </row>
    <row r="21" spans="1:5" ht="12.75">
      <c r="A21" s="117"/>
      <c r="B21" s="284" t="s">
        <v>169</v>
      </c>
      <c r="C21" s="98"/>
      <c r="D21" s="98"/>
      <c r="E21" s="99"/>
    </row>
    <row r="22" spans="1:5" ht="12.75">
      <c r="A22" s="116" t="s">
        <v>4</v>
      </c>
      <c r="B22" s="284"/>
      <c r="C22" s="98">
        <v>14174.3</v>
      </c>
      <c r="D22" s="98">
        <f>14452308/1000</f>
        <v>14452.308</v>
      </c>
      <c r="E22" s="99">
        <f>14380626/1000</f>
        <v>14380.626</v>
      </c>
    </row>
    <row r="23" spans="1:5" ht="12.75">
      <c r="A23" s="116"/>
      <c r="B23" s="113"/>
      <c r="C23" s="98"/>
      <c r="D23" s="98"/>
      <c r="E23" s="99"/>
    </row>
    <row r="24" spans="1:5" ht="12.75">
      <c r="A24" s="116" t="s">
        <v>5</v>
      </c>
      <c r="B24" s="113" t="s">
        <v>170</v>
      </c>
      <c r="C24" s="98">
        <v>997.7</v>
      </c>
      <c r="D24" s="98">
        <f>992642/1000</f>
        <v>992.642</v>
      </c>
      <c r="E24" s="99">
        <f>967672/1000</f>
        <v>967.672</v>
      </c>
    </row>
    <row r="25" spans="1:5" ht="12.75">
      <c r="A25" s="116"/>
      <c r="B25" s="113"/>
      <c r="C25" s="98"/>
      <c r="D25" s="98"/>
      <c r="E25" s="99"/>
    </row>
    <row r="26" spans="1:5" ht="13.5" thickBot="1">
      <c r="A26" s="118" t="s">
        <v>121</v>
      </c>
      <c r="B26" s="119" t="s">
        <v>171</v>
      </c>
      <c r="C26" s="104">
        <v>12896.1</v>
      </c>
      <c r="D26" s="104">
        <f>14988833/1000</f>
        <v>14988.833</v>
      </c>
      <c r="E26" s="105">
        <f>16180802/1000</f>
        <v>16180.802</v>
      </c>
    </row>
    <row r="27" spans="1:5" ht="12.75">
      <c r="A27" s="107" t="s">
        <v>122</v>
      </c>
      <c r="B27" s="107"/>
      <c r="C27" s="107"/>
      <c r="D27" s="107"/>
      <c r="E27" s="107"/>
    </row>
    <row r="28" ht="12.75">
      <c r="A28" s="54" t="s">
        <v>185</v>
      </c>
    </row>
    <row r="29" ht="12.75">
      <c r="A29" s="54" t="s">
        <v>186</v>
      </c>
    </row>
    <row r="30" ht="12.75">
      <c r="A30" s="54" t="s">
        <v>187</v>
      </c>
    </row>
    <row r="31" ht="12.75">
      <c r="A31" s="54" t="s">
        <v>188</v>
      </c>
    </row>
    <row r="32" spans="1:5" ht="14.25" customHeight="1">
      <c r="A32" s="283" t="s">
        <v>208</v>
      </c>
      <c r="B32" s="283"/>
      <c r="C32" s="283"/>
      <c r="D32" s="283"/>
      <c r="E32" s="283"/>
    </row>
    <row r="33" spans="1:5" ht="12.75">
      <c r="A33" s="283"/>
      <c r="B33" s="283"/>
      <c r="C33" s="283"/>
      <c r="D33" s="283"/>
      <c r="E33" s="283"/>
    </row>
    <row r="34" spans="1:5" ht="12.75">
      <c r="A34" s="283"/>
      <c r="B34" s="283"/>
      <c r="C34" s="283"/>
      <c r="D34" s="283"/>
      <c r="E34" s="283"/>
    </row>
    <row r="38" spans="2:5" ht="12.75">
      <c r="B38" s="47"/>
      <c r="C38" s="47"/>
      <c r="D38" s="47"/>
      <c r="E38" s="47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5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63" customWidth="1"/>
    <col min="2" max="2" width="12.7109375" style="60" customWidth="1"/>
    <col min="3" max="3" width="12.28125" style="60" customWidth="1"/>
    <col min="4" max="4" width="10.57421875" style="60" customWidth="1"/>
    <col min="5" max="5" width="10.8515625" style="60" customWidth="1"/>
    <col min="6" max="8" width="10.28125" style="60" customWidth="1"/>
    <col min="9" max="9" width="10.421875" style="60" customWidth="1"/>
    <col min="10" max="10" width="10.28125" style="60" customWidth="1"/>
    <col min="11" max="16384" width="19.140625" style="60" customWidth="1"/>
  </cols>
  <sheetData>
    <row r="1" spans="1:10" ht="18">
      <c r="A1" s="405" t="s">
        <v>118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 ht="12.75" customHeight="1">
      <c r="A2" s="59"/>
      <c r="B2" s="61"/>
      <c r="C2" s="61"/>
      <c r="D2" s="61"/>
      <c r="E2" s="61"/>
      <c r="F2" s="61"/>
      <c r="G2" s="61"/>
      <c r="H2" s="61"/>
      <c r="I2" s="61"/>
      <c r="J2" s="61"/>
    </row>
    <row r="3" spans="1:10" ht="15">
      <c r="A3" s="406" t="s">
        <v>264</v>
      </c>
      <c r="B3" s="406"/>
      <c r="C3" s="406"/>
      <c r="D3" s="406"/>
      <c r="E3" s="406"/>
      <c r="F3" s="406"/>
      <c r="G3" s="406"/>
      <c r="H3" s="406"/>
      <c r="I3" s="406"/>
      <c r="J3" s="406"/>
    </row>
    <row r="4" spans="1:10" ht="13.5" thickBot="1">
      <c r="A4" s="407"/>
      <c r="B4" s="407"/>
      <c r="C4" s="407"/>
      <c r="D4" s="407"/>
      <c r="E4" s="407"/>
      <c r="F4" s="407"/>
      <c r="G4" s="407"/>
      <c r="H4" s="407"/>
      <c r="I4" s="407"/>
      <c r="J4" s="224"/>
    </row>
    <row r="5" spans="1:11" ht="12.75">
      <c r="A5" s="400" t="s">
        <v>9</v>
      </c>
      <c r="B5" s="230" t="s">
        <v>63</v>
      </c>
      <c r="C5" s="231" t="s">
        <v>64</v>
      </c>
      <c r="D5" s="403" t="s">
        <v>68</v>
      </c>
      <c r="E5" s="403" t="s">
        <v>69</v>
      </c>
      <c r="F5" s="403" t="s">
        <v>258</v>
      </c>
      <c r="G5" s="403" t="s">
        <v>70</v>
      </c>
      <c r="H5" s="230" t="s">
        <v>64</v>
      </c>
      <c r="I5" s="230" t="s">
        <v>65</v>
      </c>
      <c r="J5" s="231" t="s">
        <v>65</v>
      </c>
      <c r="K5" s="63"/>
    </row>
    <row r="6" spans="1:11" ht="12.75">
      <c r="A6" s="401"/>
      <c r="B6" s="232" t="s">
        <v>66</v>
      </c>
      <c r="C6" s="232" t="s">
        <v>67</v>
      </c>
      <c r="D6" s="404"/>
      <c r="E6" s="404"/>
      <c r="F6" s="404"/>
      <c r="G6" s="404"/>
      <c r="H6" s="232" t="s">
        <v>71</v>
      </c>
      <c r="I6" s="232" t="s">
        <v>10</v>
      </c>
      <c r="J6" s="234" t="s">
        <v>10</v>
      </c>
      <c r="K6" s="63"/>
    </row>
    <row r="7" spans="1:11" ht="12.75">
      <c r="A7" s="401"/>
      <c r="B7" s="232" t="s">
        <v>72</v>
      </c>
      <c r="C7" s="232" t="s">
        <v>73</v>
      </c>
      <c r="D7" s="404"/>
      <c r="E7" s="404"/>
      <c r="F7" s="404"/>
      <c r="G7" s="404"/>
      <c r="H7" s="232" t="s">
        <v>73</v>
      </c>
      <c r="I7" s="232" t="s">
        <v>74</v>
      </c>
      <c r="J7" s="234" t="s">
        <v>167</v>
      </c>
      <c r="K7" s="63"/>
    </row>
    <row r="8" spans="1:11" ht="13.5" thickBot="1">
      <c r="A8" s="402"/>
      <c r="B8" s="235" t="s">
        <v>75</v>
      </c>
      <c r="C8" s="235" t="s">
        <v>76</v>
      </c>
      <c r="D8" s="235" t="s">
        <v>77</v>
      </c>
      <c r="E8" s="235" t="s">
        <v>78</v>
      </c>
      <c r="F8" s="235" t="s">
        <v>79</v>
      </c>
      <c r="G8" s="235" t="s">
        <v>80</v>
      </c>
      <c r="H8" s="235" t="s">
        <v>81</v>
      </c>
      <c r="I8" s="235" t="s">
        <v>82</v>
      </c>
      <c r="J8" s="236" t="s">
        <v>138</v>
      </c>
      <c r="K8" s="63"/>
    </row>
    <row r="9" spans="1:11" ht="12.75">
      <c r="A9" s="225" t="s">
        <v>13</v>
      </c>
      <c r="B9" s="124">
        <v>716</v>
      </c>
      <c r="C9" s="124">
        <v>4177</v>
      </c>
      <c r="D9" s="124">
        <v>3331</v>
      </c>
      <c r="E9" s="124">
        <v>2466</v>
      </c>
      <c r="F9" s="124">
        <v>737</v>
      </c>
      <c r="G9" s="124">
        <v>1</v>
      </c>
      <c r="H9" s="124">
        <v>311</v>
      </c>
      <c r="I9" s="124">
        <v>14144</v>
      </c>
      <c r="J9" s="125">
        <v>9708</v>
      </c>
      <c r="K9" s="64"/>
    </row>
    <row r="10" spans="1:11" ht="12.75">
      <c r="A10" s="226" t="s">
        <v>14</v>
      </c>
      <c r="B10" s="127">
        <v>2</v>
      </c>
      <c r="C10" s="127">
        <v>595</v>
      </c>
      <c r="D10" s="127">
        <v>245</v>
      </c>
      <c r="E10" s="127">
        <v>16</v>
      </c>
      <c r="F10" s="127">
        <v>1760</v>
      </c>
      <c r="G10" s="127" t="s">
        <v>213</v>
      </c>
      <c r="H10" s="127">
        <v>12</v>
      </c>
      <c r="I10" s="127">
        <v>4125</v>
      </c>
      <c r="J10" s="128">
        <v>9116</v>
      </c>
      <c r="K10" s="64"/>
    </row>
    <row r="11" spans="1:11" ht="12.75">
      <c r="A11" s="226" t="s">
        <v>15</v>
      </c>
      <c r="B11" s="127">
        <v>16</v>
      </c>
      <c r="C11" s="127">
        <v>70</v>
      </c>
      <c r="D11" s="127">
        <v>130</v>
      </c>
      <c r="E11" s="127">
        <v>11</v>
      </c>
      <c r="F11" s="127">
        <v>32</v>
      </c>
      <c r="G11" s="127" t="s">
        <v>213</v>
      </c>
      <c r="H11" s="127">
        <v>4</v>
      </c>
      <c r="I11" s="127">
        <v>2625</v>
      </c>
      <c r="J11" s="128">
        <v>3730</v>
      </c>
      <c r="K11" s="64"/>
    </row>
    <row r="12" spans="1:11" ht="12.75">
      <c r="A12" s="226" t="s">
        <v>16</v>
      </c>
      <c r="B12" s="127">
        <v>712</v>
      </c>
      <c r="C12" s="127">
        <v>475</v>
      </c>
      <c r="D12" s="127">
        <v>1199</v>
      </c>
      <c r="E12" s="127">
        <v>1263</v>
      </c>
      <c r="F12" s="127">
        <v>2058</v>
      </c>
      <c r="G12" s="127">
        <v>24</v>
      </c>
      <c r="H12" s="127">
        <v>42</v>
      </c>
      <c r="I12" s="127">
        <v>585</v>
      </c>
      <c r="J12" s="128">
        <v>2623</v>
      </c>
      <c r="K12" s="64"/>
    </row>
    <row r="13" spans="1:11" ht="12.75">
      <c r="A13" s="226" t="s">
        <v>17</v>
      </c>
      <c r="B13" s="127">
        <v>4451</v>
      </c>
      <c r="C13" s="127">
        <v>1134</v>
      </c>
      <c r="D13" s="127">
        <v>720</v>
      </c>
      <c r="E13" s="127">
        <v>1442</v>
      </c>
      <c r="F13" s="127">
        <v>687</v>
      </c>
      <c r="G13" s="127">
        <v>566</v>
      </c>
      <c r="H13" s="127">
        <v>948</v>
      </c>
      <c r="I13" s="127">
        <v>297</v>
      </c>
      <c r="J13" s="128">
        <v>673</v>
      </c>
      <c r="K13" s="64"/>
    </row>
    <row r="14" spans="1:18" ht="12.75">
      <c r="A14" s="226" t="s">
        <v>18</v>
      </c>
      <c r="B14" s="127">
        <v>654</v>
      </c>
      <c r="C14" s="127">
        <v>176</v>
      </c>
      <c r="D14" s="127">
        <v>742</v>
      </c>
      <c r="E14" s="127">
        <v>4263</v>
      </c>
      <c r="F14" s="127">
        <v>1494</v>
      </c>
      <c r="G14" s="127">
        <v>60</v>
      </c>
      <c r="H14" s="127">
        <v>1242</v>
      </c>
      <c r="I14" s="127">
        <v>27</v>
      </c>
      <c r="J14" s="128">
        <v>195</v>
      </c>
      <c r="K14" s="64"/>
      <c r="L14" s="48"/>
      <c r="M14" s="48"/>
      <c r="N14" s="47"/>
      <c r="O14" s="48"/>
      <c r="P14" s="48"/>
      <c r="Q14" s="48"/>
      <c r="R14" s="48"/>
    </row>
    <row r="15" spans="1:11" ht="12.75">
      <c r="A15" s="226" t="s">
        <v>19</v>
      </c>
      <c r="B15" s="127">
        <v>14001</v>
      </c>
      <c r="C15" s="127">
        <v>4130</v>
      </c>
      <c r="D15" s="127">
        <v>1084</v>
      </c>
      <c r="E15" s="127">
        <v>2762</v>
      </c>
      <c r="F15" s="127">
        <v>8571</v>
      </c>
      <c r="G15" s="127">
        <v>3076</v>
      </c>
      <c r="H15" s="127">
        <v>3429</v>
      </c>
      <c r="I15" s="127">
        <v>100</v>
      </c>
      <c r="J15" s="128">
        <v>1306</v>
      </c>
      <c r="K15" s="64"/>
    </row>
    <row r="16" spans="1:11" ht="12.75">
      <c r="A16" s="226" t="s">
        <v>20</v>
      </c>
      <c r="B16" s="127">
        <v>8003</v>
      </c>
      <c r="C16" s="127">
        <v>1807</v>
      </c>
      <c r="D16" s="127">
        <v>1299</v>
      </c>
      <c r="E16" s="127">
        <v>4613</v>
      </c>
      <c r="F16" s="127">
        <v>11263</v>
      </c>
      <c r="G16" s="127">
        <v>6730</v>
      </c>
      <c r="H16" s="127">
        <v>7492</v>
      </c>
      <c r="I16" s="127">
        <v>834</v>
      </c>
      <c r="J16" s="128">
        <v>1423</v>
      </c>
      <c r="K16" s="64"/>
    </row>
    <row r="17" spans="1:11" ht="12.75">
      <c r="A17" s="226" t="s">
        <v>21</v>
      </c>
      <c r="B17" s="127">
        <v>895</v>
      </c>
      <c r="C17" s="127">
        <v>923</v>
      </c>
      <c r="D17" s="127">
        <v>483</v>
      </c>
      <c r="E17" s="127">
        <v>75</v>
      </c>
      <c r="F17" s="127">
        <v>5837</v>
      </c>
      <c r="G17" s="127">
        <v>244</v>
      </c>
      <c r="H17" s="127">
        <v>737</v>
      </c>
      <c r="I17" s="127">
        <v>216</v>
      </c>
      <c r="J17" s="128">
        <v>36</v>
      </c>
      <c r="K17" s="64"/>
    </row>
    <row r="18" spans="1:11" ht="12.75">
      <c r="A18" s="226" t="s">
        <v>22</v>
      </c>
      <c r="B18" s="127">
        <v>37162</v>
      </c>
      <c r="C18" s="127">
        <v>7186</v>
      </c>
      <c r="D18" s="127">
        <v>1180</v>
      </c>
      <c r="E18" s="127">
        <v>6247</v>
      </c>
      <c r="F18" s="127">
        <v>1984</v>
      </c>
      <c r="G18" s="127">
        <v>1194</v>
      </c>
      <c r="H18" s="127">
        <v>1593</v>
      </c>
      <c r="I18" s="127">
        <v>1931</v>
      </c>
      <c r="J18" s="128">
        <v>7333</v>
      </c>
      <c r="K18" s="64"/>
    </row>
    <row r="19" spans="1:11" ht="12.75">
      <c r="A19" s="226" t="s">
        <v>23</v>
      </c>
      <c r="B19" s="127">
        <v>1262</v>
      </c>
      <c r="C19" s="127">
        <v>341</v>
      </c>
      <c r="D19" s="127">
        <v>284</v>
      </c>
      <c r="E19" s="127">
        <v>1455</v>
      </c>
      <c r="F19" s="127">
        <v>40</v>
      </c>
      <c r="G19" s="127">
        <v>1597</v>
      </c>
      <c r="H19" s="127">
        <v>660</v>
      </c>
      <c r="I19" s="127">
        <v>116</v>
      </c>
      <c r="J19" s="128">
        <v>953</v>
      </c>
      <c r="K19" s="64"/>
    </row>
    <row r="20" spans="1:11" ht="12.75">
      <c r="A20" s="226" t="s">
        <v>24</v>
      </c>
      <c r="B20" s="127">
        <v>23021</v>
      </c>
      <c r="C20" s="127">
        <v>3063</v>
      </c>
      <c r="D20" s="127">
        <v>1866</v>
      </c>
      <c r="E20" s="127">
        <v>39806</v>
      </c>
      <c r="F20" s="127">
        <v>4456</v>
      </c>
      <c r="G20" s="127">
        <v>24932</v>
      </c>
      <c r="H20" s="127">
        <v>9770</v>
      </c>
      <c r="I20" s="127">
        <v>289</v>
      </c>
      <c r="J20" s="128">
        <v>966</v>
      </c>
      <c r="K20" s="64"/>
    </row>
    <row r="21" spans="1:11" ht="12.75">
      <c r="A21" s="226" t="s">
        <v>25</v>
      </c>
      <c r="B21" s="127">
        <v>1841</v>
      </c>
      <c r="C21" s="127">
        <v>1220</v>
      </c>
      <c r="D21" s="127">
        <v>3557</v>
      </c>
      <c r="E21" s="127">
        <v>5377</v>
      </c>
      <c r="F21" s="127">
        <v>87725</v>
      </c>
      <c r="G21" s="127">
        <v>9770</v>
      </c>
      <c r="H21" s="127">
        <v>19093</v>
      </c>
      <c r="I21" s="127">
        <v>36</v>
      </c>
      <c r="J21" s="128">
        <v>174</v>
      </c>
      <c r="K21" s="64"/>
    </row>
    <row r="22" spans="1:11" ht="12.75">
      <c r="A22" s="226" t="s">
        <v>26</v>
      </c>
      <c r="B22" s="127">
        <v>511</v>
      </c>
      <c r="C22" s="127">
        <v>374</v>
      </c>
      <c r="D22" s="127">
        <v>3646</v>
      </c>
      <c r="E22" s="127">
        <v>1324</v>
      </c>
      <c r="F22" s="127">
        <v>20436</v>
      </c>
      <c r="G22" s="127">
        <v>1777</v>
      </c>
      <c r="H22" s="127">
        <v>1674</v>
      </c>
      <c r="I22" s="127">
        <v>25</v>
      </c>
      <c r="J22" s="128">
        <v>92</v>
      </c>
      <c r="K22" s="64"/>
    </row>
    <row r="23" spans="1:11" ht="12.75">
      <c r="A23" s="226" t="s">
        <v>27</v>
      </c>
      <c r="B23" s="127">
        <v>6183</v>
      </c>
      <c r="C23" s="127">
        <v>2538</v>
      </c>
      <c r="D23" s="127">
        <v>508</v>
      </c>
      <c r="E23" s="127">
        <v>4014</v>
      </c>
      <c r="F23" s="127">
        <v>6243</v>
      </c>
      <c r="G23" s="127">
        <v>22203</v>
      </c>
      <c r="H23" s="127">
        <v>3990</v>
      </c>
      <c r="I23" s="127">
        <v>218</v>
      </c>
      <c r="J23" s="128">
        <v>2995</v>
      </c>
      <c r="K23" s="64"/>
    </row>
    <row r="24" spans="1:11" ht="12.75">
      <c r="A24" s="226" t="s">
        <v>28</v>
      </c>
      <c r="B24" s="127">
        <v>14845</v>
      </c>
      <c r="C24" s="127">
        <v>8679</v>
      </c>
      <c r="D24" s="127">
        <v>20285</v>
      </c>
      <c r="E24" s="127">
        <v>3513</v>
      </c>
      <c r="F24" s="127">
        <v>25019</v>
      </c>
      <c r="G24" s="127">
        <v>142625</v>
      </c>
      <c r="H24" s="127">
        <v>12978</v>
      </c>
      <c r="I24" s="127">
        <v>869</v>
      </c>
      <c r="J24" s="128">
        <v>1133</v>
      </c>
      <c r="K24" s="64"/>
    </row>
    <row r="25" spans="1:11" ht="12.75">
      <c r="A25" s="226" t="s">
        <v>29</v>
      </c>
      <c r="B25" s="127">
        <v>20</v>
      </c>
      <c r="C25" s="127">
        <v>1263</v>
      </c>
      <c r="D25" s="127">
        <v>1517</v>
      </c>
      <c r="E25" s="127">
        <v>1987</v>
      </c>
      <c r="F25" s="127">
        <v>4656</v>
      </c>
      <c r="G25" s="127">
        <v>1</v>
      </c>
      <c r="H25" s="127">
        <v>1797</v>
      </c>
      <c r="I25" s="127">
        <v>208</v>
      </c>
      <c r="J25" s="128">
        <v>58</v>
      </c>
      <c r="K25" s="64"/>
    </row>
    <row r="26" spans="1:10" ht="12.75">
      <c r="A26" s="226"/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0" ht="13.5" thickBot="1">
      <c r="A27" s="227" t="s">
        <v>162</v>
      </c>
      <c r="B27" s="131">
        <f>SUM(B9:B25)</f>
        <v>114295</v>
      </c>
      <c r="C27" s="131">
        <f aca="true" t="shared" si="0" ref="C27:J27">SUM(C9:C25)</f>
        <v>38151</v>
      </c>
      <c r="D27" s="131">
        <f t="shared" si="0"/>
        <v>42076</v>
      </c>
      <c r="E27" s="131">
        <f t="shared" si="0"/>
        <v>80634</v>
      </c>
      <c r="F27" s="131">
        <f t="shared" si="0"/>
        <v>182998</v>
      </c>
      <c r="G27" s="131">
        <f t="shared" si="0"/>
        <v>214800</v>
      </c>
      <c r="H27" s="131">
        <f t="shared" si="0"/>
        <v>65772</v>
      </c>
      <c r="I27" s="131">
        <f t="shared" si="0"/>
        <v>26645</v>
      </c>
      <c r="J27" s="132">
        <f t="shared" si="0"/>
        <v>42514</v>
      </c>
    </row>
    <row r="28" spans="1:10" ht="12.75">
      <c r="A28" s="228"/>
      <c r="B28" s="228"/>
      <c r="C28" s="228"/>
      <c r="D28" s="228"/>
      <c r="E28" s="228"/>
      <c r="F28" s="228"/>
      <c r="G28" s="228"/>
      <c r="H28" s="228"/>
      <c r="I28" s="228"/>
      <c r="J28" s="228"/>
    </row>
    <row r="30" spans="1:10" ht="15">
      <c r="A30" s="406"/>
      <c r="B30" s="406"/>
      <c r="C30" s="406"/>
      <c r="D30" s="406"/>
      <c r="E30" s="406"/>
      <c r="F30" s="406"/>
      <c r="G30" s="406"/>
      <c r="H30" s="406"/>
      <c r="I30" s="406"/>
      <c r="J30" s="406"/>
    </row>
    <row r="31" spans="1:10" ht="13.5" thickBot="1">
      <c r="A31" s="407"/>
      <c r="B31" s="407"/>
      <c r="C31" s="407"/>
      <c r="D31" s="407"/>
      <c r="E31" s="407"/>
      <c r="F31" s="407"/>
      <c r="G31" s="407"/>
      <c r="H31" s="407"/>
      <c r="I31" s="407"/>
      <c r="J31" s="62"/>
    </row>
    <row r="32" spans="1:11" ht="12.75">
      <c r="A32" s="400" t="s">
        <v>9</v>
      </c>
      <c r="B32" s="403" t="s">
        <v>259</v>
      </c>
      <c r="C32" s="231" t="s">
        <v>140</v>
      </c>
      <c r="D32" s="403" t="s">
        <v>145</v>
      </c>
      <c r="E32" s="403" t="s">
        <v>146</v>
      </c>
      <c r="F32" s="230" t="s">
        <v>149</v>
      </c>
      <c r="G32" s="231" t="s">
        <v>149</v>
      </c>
      <c r="H32" s="403" t="s">
        <v>261</v>
      </c>
      <c r="I32" s="398" t="s">
        <v>260</v>
      </c>
      <c r="J32" s="65"/>
      <c r="K32" s="63"/>
    </row>
    <row r="33" spans="1:11" ht="12.75">
      <c r="A33" s="401"/>
      <c r="B33" s="404"/>
      <c r="C33" s="232" t="s">
        <v>141</v>
      </c>
      <c r="D33" s="404"/>
      <c r="E33" s="404"/>
      <c r="F33" s="233" t="s">
        <v>150</v>
      </c>
      <c r="G33" s="232" t="s">
        <v>150</v>
      </c>
      <c r="H33" s="404"/>
      <c r="I33" s="399"/>
      <c r="J33" s="65"/>
      <c r="K33" s="63"/>
    </row>
    <row r="34" spans="1:11" ht="12.75">
      <c r="A34" s="401"/>
      <c r="B34" s="404"/>
      <c r="C34" s="232" t="s">
        <v>143</v>
      </c>
      <c r="D34" s="404"/>
      <c r="E34" s="404"/>
      <c r="F34" s="232" t="s">
        <v>151</v>
      </c>
      <c r="G34" s="232" t="s">
        <v>151</v>
      </c>
      <c r="H34" s="404"/>
      <c r="I34" s="399"/>
      <c r="J34" s="65"/>
      <c r="K34" s="63"/>
    </row>
    <row r="35" spans="1:11" ht="12.75">
      <c r="A35" s="401"/>
      <c r="B35" s="404"/>
      <c r="C35" s="232" t="s">
        <v>144</v>
      </c>
      <c r="D35" s="404"/>
      <c r="E35" s="404"/>
      <c r="F35" s="232" t="s">
        <v>144</v>
      </c>
      <c r="G35" s="232" t="s">
        <v>262</v>
      </c>
      <c r="H35" s="404"/>
      <c r="I35" s="399"/>
      <c r="J35" s="65"/>
      <c r="K35" s="63"/>
    </row>
    <row r="36" spans="1:11" ht="13.5" thickBot="1">
      <c r="A36" s="402"/>
      <c r="B36" s="280" t="s">
        <v>139</v>
      </c>
      <c r="C36" s="280" t="s">
        <v>142</v>
      </c>
      <c r="D36" s="280" t="s">
        <v>147</v>
      </c>
      <c r="E36" s="280" t="s">
        <v>148</v>
      </c>
      <c r="F36" s="280" t="s">
        <v>152</v>
      </c>
      <c r="G36" s="280" t="s">
        <v>153</v>
      </c>
      <c r="H36" s="280" t="s">
        <v>155</v>
      </c>
      <c r="I36" s="281" t="s">
        <v>195</v>
      </c>
      <c r="J36" s="65"/>
      <c r="K36" s="63"/>
    </row>
    <row r="37" spans="1:11" ht="12.75">
      <c r="A37" s="225" t="s">
        <v>13</v>
      </c>
      <c r="B37" s="124">
        <v>1511</v>
      </c>
      <c r="C37" s="124">
        <v>9022</v>
      </c>
      <c r="D37" s="124">
        <v>2359</v>
      </c>
      <c r="E37" s="124">
        <v>15195</v>
      </c>
      <c r="F37" s="124">
        <v>9315</v>
      </c>
      <c r="G37" s="124">
        <v>3933</v>
      </c>
      <c r="H37" s="124">
        <v>4889</v>
      </c>
      <c r="I37" s="125">
        <v>6215</v>
      </c>
      <c r="J37" s="65"/>
      <c r="K37" s="66"/>
    </row>
    <row r="38" spans="1:11" ht="12.75">
      <c r="A38" s="226" t="s">
        <v>14</v>
      </c>
      <c r="B38" s="127">
        <v>605</v>
      </c>
      <c r="C38" s="127">
        <v>6478</v>
      </c>
      <c r="D38" s="127">
        <v>115</v>
      </c>
      <c r="E38" s="127">
        <v>1702</v>
      </c>
      <c r="F38" s="127">
        <v>1935</v>
      </c>
      <c r="G38" s="127">
        <v>1155</v>
      </c>
      <c r="H38" s="127">
        <v>1418</v>
      </c>
      <c r="I38" s="128">
        <v>967</v>
      </c>
      <c r="J38" s="65"/>
      <c r="K38" s="66"/>
    </row>
    <row r="39" spans="1:11" ht="12.75">
      <c r="A39" s="226" t="s">
        <v>15</v>
      </c>
      <c r="B39" s="127">
        <v>360</v>
      </c>
      <c r="C39" s="127">
        <v>3842</v>
      </c>
      <c r="D39" s="127">
        <v>187</v>
      </c>
      <c r="E39" s="127">
        <v>53</v>
      </c>
      <c r="F39" s="127">
        <v>435</v>
      </c>
      <c r="G39" s="127">
        <v>273</v>
      </c>
      <c r="H39" s="127">
        <v>160</v>
      </c>
      <c r="I39" s="128">
        <v>171</v>
      </c>
      <c r="J39" s="65"/>
      <c r="K39" s="66"/>
    </row>
    <row r="40" spans="1:11" ht="12.75">
      <c r="A40" s="226" t="s">
        <v>16</v>
      </c>
      <c r="B40" s="127">
        <v>31</v>
      </c>
      <c r="C40" s="127">
        <v>8691</v>
      </c>
      <c r="D40" s="127">
        <v>515</v>
      </c>
      <c r="E40" s="127">
        <v>643</v>
      </c>
      <c r="F40" s="127">
        <v>635</v>
      </c>
      <c r="G40" s="127">
        <v>645</v>
      </c>
      <c r="H40" s="127">
        <v>121</v>
      </c>
      <c r="I40" s="128">
        <v>1433</v>
      </c>
      <c r="J40" s="65"/>
      <c r="K40" s="66"/>
    </row>
    <row r="41" spans="1:11" ht="12.75">
      <c r="A41" s="226" t="s">
        <v>17</v>
      </c>
      <c r="B41" s="127">
        <v>3</v>
      </c>
      <c r="C41" s="127">
        <v>2970</v>
      </c>
      <c r="D41" s="127">
        <v>294</v>
      </c>
      <c r="E41" s="127">
        <v>1731</v>
      </c>
      <c r="F41" s="127">
        <v>51</v>
      </c>
      <c r="G41" s="127">
        <v>59</v>
      </c>
      <c r="H41" s="127">
        <v>126</v>
      </c>
      <c r="I41" s="128">
        <v>88</v>
      </c>
      <c r="J41" s="65"/>
      <c r="K41" s="66"/>
    </row>
    <row r="42" spans="1:11" ht="12.75">
      <c r="A42" s="226" t="s">
        <v>18</v>
      </c>
      <c r="B42" s="127" t="s">
        <v>120</v>
      </c>
      <c r="C42" s="127">
        <v>979</v>
      </c>
      <c r="D42" s="127">
        <v>119</v>
      </c>
      <c r="E42" s="127">
        <v>892</v>
      </c>
      <c r="F42" s="127">
        <v>8</v>
      </c>
      <c r="G42" s="127">
        <v>1</v>
      </c>
      <c r="H42" s="127">
        <v>11</v>
      </c>
      <c r="I42" s="128">
        <v>73</v>
      </c>
      <c r="J42" s="65"/>
      <c r="K42" s="66"/>
    </row>
    <row r="43" spans="1:11" ht="12.75">
      <c r="A43" s="226" t="s">
        <v>19</v>
      </c>
      <c r="B43" s="127">
        <v>4</v>
      </c>
      <c r="C43" s="127">
        <v>4259</v>
      </c>
      <c r="D43" s="127">
        <v>2296</v>
      </c>
      <c r="E43" s="127">
        <v>2767</v>
      </c>
      <c r="F43" s="127">
        <v>150</v>
      </c>
      <c r="G43" s="127">
        <v>234</v>
      </c>
      <c r="H43" s="127">
        <v>883</v>
      </c>
      <c r="I43" s="128">
        <v>355</v>
      </c>
      <c r="J43" s="65"/>
      <c r="K43" s="66"/>
    </row>
    <row r="44" spans="1:11" ht="12.75">
      <c r="A44" s="226" t="s">
        <v>20</v>
      </c>
      <c r="B44" s="127">
        <v>18</v>
      </c>
      <c r="C44" s="127">
        <v>1917</v>
      </c>
      <c r="D44" s="127">
        <v>4851</v>
      </c>
      <c r="E44" s="127">
        <v>2536</v>
      </c>
      <c r="F44" s="127">
        <v>141</v>
      </c>
      <c r="G44" s="127">
        <v>578</v>
      </c>
      <c r="H44" s="127">
        <v>657</v>
      </c>
      <c r="I44" s="128">
        <v>909</v>
      </c>
      <c r="J44" s="65"/>
      <c r="K44" s="66"/>
    </row>
    <row r="45" spans="1:11" ht="12.75">
      <c r="A45" s="226" t="s">
        <v>21</v>
      </c>
      <c r="B45" s="127" t="s">
        <v>120</v>
      </c>
      <c r="C45" s="127">
        <v>461</v>
      </c>
      <c r="D45" s="127">
        <v>93</v>
      </c>
      <c r="E45" s="127">
        <v>1979</v>
      </c>
      <c r="F45" s="127">
        <v>185</v>
      </c>
      <c r="G45" s="127">
        <v>128</v>
      </c>
      <c r="H45" s="127">
        <v>265</v>
      </c>
      <c r="I45" s="128">
        <v>500</v>
      </c>
      <c r="J45" s="65"/>
      <c r="K45" s="66"/>
    </row>
    <row r="46" spans="1:11" ht="12.75">
      <c r="A46" s="226" t="s">
        <v>22</v>
      </c>
      <c r="B46" s="127">
        <v>114</v>
      </c>
      <c r="C46" s="127">
        <v>13889</v>
      </c>
      <c r="D46" s="127">
        <v>2451</v>
      </c>
      <c r="E46" s="127">
        <v>6735</v>
      </c>
      <c r="F46" s="127">
        <v>534</v>
      </c>
      <c r="G46" s="127">
        <v>672</v>
      </c>
      <c r="H46" s="127">
        <v>3093</v>
      </c>
      <c r="I46" s="128">
        <v>1443</v>
      </c>
      <c r="J46" s="65"/>
      <c r="K46" s="66"/>
    </row>
    <row r="47" spans="1:11" ht="12.75">
      <c r="A47" s="226" t="s">
        <v>23</v>
      </c>
      <c r="B47" s="127">
        <v>9</v>
      </c>
      <c r="C47" s="127">
        <v>1145</v>
      </c>
      <c r="D47" s="127">
        <v>43</v>
      </c>
      <c r="E47" s="127">
        <v>645</v>
      </c>
      <c r="F47" s="127">
        <v>14</v>
      </c>
      <c r="G47" s="127">
        <v>15</v>
      </c>
      <c r="H47" s="127">
        <v>48</v>
      </c>
      <c r="I47" s="128">
        <v>47</v>
      </c>
      <c r="J47" s="65"/>
      <c r="K47" s="66"/>
    </row>
    <row r="48" spans="1:11" ht="12.75">
      <c r="A48" s="226" t="s">
        <v>24</v>
      </c>
      <c r="B48" s="127">
        <v>9</v>
      </c>
      <c r="C48" s="127">
        <v>5433</v>
      </c>
      <c r="D48" s="127">
        <v>1280</v>
      </c>
      <c r="E48" s="127">
        <v>13861</v>
      </c>
      <c r="F48" s="127">
        <v>410</v>
      </c>
      <c r="G48" s="127">
        <v>105</v>
      </c>
      <c r="H48" s="127">
        <v>967</v>
      </c>
      <c r="I48" s="128">
        <v>592</v>
      </c>
      <c r="J48" s="65"/>
      <c r="K48" s="66"/>
    </row>
    <row r="49" spans="1:11" ht="12.75">
      <c r="A49" s="226" t="s">
        <v>25</v>
      </c>
      <c r="B49" s="127" t="s">
        <v>120</v>
      </c>
      <c r="C49" s="127">
        <v>901</v>
      </c>
      <c r="D49" s="127">
        <v>1368</v>
      </c>
      <c r="E49" s="127">
        <v>1970</v>
      </c>
      <c r="F49" s="127">
        <v>70</v>
      </c>
      <c r="G49" s="127">
        <v>33</v>
      </c>
      <c r="H49" s="127">
        <v>59</v>
      </c>
      <c r="I49" s="128">
        <v>1155</v>
      </c>
      <c r="J49" s="65"/>
      <c r="K49" s="66"/>
    </row>
    <row r="50" spans="1:11" ht="12.75">
      <c r="A50" s="226" t="s">
        <v>26</v>
      </c>
      <c r="B50" s="127">
        <v>2</v>
      </c>
      <c r="C50" s="127">
        <v>1064</v>
      </c>
      <c r="D50" s="127">
        <v>583</v>
      </c>
      <c r="E50" s="127">
        <v>986</v>
      </c>
      <c r="F50" s="127">
        <v>53</v>
      </c>
      <c r="G50" s="127">
        <v>43</v>
      </c>
      <c r="H50" s="127">
        <v>46</v>
      </c>
      <c r="I50" s="128">
        <v>426</v>
      </c>
      <c r="J50" s="65"/>
      <c r="K50" s="66"/>
    </row>
    <row r="51" spans="1:11" ht="12.75">
      <c r="A51" s="226" t="s">
        <v>27</v>
      </c>
      <c r="B51" s="127">
        <v>5</v>
      </c>
      <c r="C51" s="127">
        <v>10381</v>
      </c>
      <c r="D51" s="127">
        <v>2641</v>
      </c>
      <c r="E51" s="127">
        <v>2664</v>
      </c>
      <c r="F51" s="127">
        <v>1288</v>
      </c>
      <c r="G51" s="127">
        <v>1532</v>
      </c>
      <c r="H51" s="127">
        <v>806</v>
      </c>
      <c r="I51" s="128">
        <v>2420</v>
      </c>
      <c r="J51" s="65"/>
      <c r="K51" s="66"/>
    </row>
    <row r="52" spans="1:11" ht="12.75">
      <c r="A52" s="226" t="s">
        <v>28</v>
      </c>
      <c r="B52" s="127">
        <v>21</v>
      </c>
      <c r="C52" s="127">
        <v>8617</v>
      </c>
      <c r="D52" s="127">
        <v>2301</v>
      </c>
      <c r="E52" s="127">
        <v>9568</v>
      </c>
      <c r="F52" s="127">
        <v>373</v>
      </c>
      <c r="G52" s="127">
        <v>1121</v>
      </c>
      <c r="H52" s="127">
        <v>892</v>
      </c>
      <c r="I52" s="128">
        <v>2003</v>
      </c>
      <c r="J52" s="65"/>
      <c r="K52" s="66"/>
    </row>
    <row r="53" spans="1:12" ht="12.75">
      <c r="A53" s="226" t="s">
        <v>29</v>
      </c>
      <c r="B53" s="127">
        <v>8</v>
      </c>
      <c r="C53" s="127">
        <v>1489</v>
      </c>
      <c r="D53" s="127">
        <v>203</v>
      </c>
      <c r="E53" s="127">
        <v>1021</v>
      </c>
      <c r="F53" s="127">
        <v>96</v>
      </c>
      <c r="G53" s="127">
        <v>50</v>
      </c>
      <c r="H53" s="127">
        <v>160</v>
      </c>
      <c r="I53" s="128">
        <v>149</v>
      </c>
      <c r="J53" s="65"/>
      <c r="K53" s="66"/>
      <c r="L53" s="66"/>
    </row>
    <row r="54" spans="1:11" ht="12.75">
      <c r="A54" s="226"/>
      <c r="B54" s="127"/>
      <c r="C54" s="127"/>
      <c r="D54" s="127"/>
      <c r="E54" s="127"/>
      <c r="F54" s="127"/>
      <c r="G54" s="127"/>
      <c r="H54" s="127"/>
      <c r="I54" s="128"/>
      <c r="J54" s="65"/>
      <c r="K54" s="63"/>
    </row>
    <row r="55" spans="1:11" ht="13.5" thickBot="1">
      <c r="A55" s="227" t="s">
        <v>162</v>
      </c>
      <c r="B55" s="131">
        <f>SUM(B37:B53)</f>
        <v>2700</v>
      </c>
      <c r="C55" s="131">
        <f aca="true" t="shared" si="1" ref="C55:I55">SUM(C37:C53)</f>
        <v>81538</v>
      </c>
      <c r="D55" s="131">
        <f t="shared" si="1"/>
        <v>21699</v>
      </c>
      <c r="E55" s="131">
        <f t="shared" si="1"/>
        <v>64948</v>
      </c>
      <c r="F55" s="131">
        <f t="shared" si="1"/>
        <v>15693</v>
      </c>
      <c r="G55" s="131">
        <f t="shared" si="1"/>
        <v>10577</v>
      </c>
      <c r="H55" s="131">
        <f t="shared" si="1"/>
        <v>14601</v>
      </c>
      <c r="I55" s="132">
        <f t="shared" si="1"/>
        <v>18946</v>
      </c>
      <c r="J55" s="65"/>
      <c r="K55" s="67"/>
    </row>
    <row r="56" spans="1:9" s="68" customFormat="1" ht="12.75">
      <c r="A56" s="229" t="s">
        <v>237</v>
      </c>
      <c r="B56" s="229"/>
      <c r="C56" s="229"/>
      <c r="D56" s="229"/>
      <c r="E56" s="229"/>
      <c r="F56" s="229"/>
      <c r="G56" s="229"/>
      <c r="H56" s="229"/>
      <c r="I56" s="229"/>
    </row>
    <row r="57" spans="1:11" ht="12.75">
      <c r="A57" s="63" t="s">
        <v>176</v>
      </c>
      <c r="F57" s="69"/>
      <c r="J57" s="63"/>
      <c r="K57" s="64"/>
    </row>
  </sheetData>
  <mergeCells count="16">
    <mergeCell ref="A1:J1"/>
    <mergeCell ref="A3:J3"/>
    <mergeCell ref="A30:J30"/>
    <mergeCell ref="A31:I31"/>
    <mergeCell ref="A4:I4"/>
    <mergeCell ref="D5:D7"/>
    <mergeCell ref="E5:E7"/>
    <mergeCell ref="F5:F7"/>
    <mergeCell ref="G5:G7"/>
    <mergeCell ref="I32:I35"/>
    <mergeCell ref="A5:A8"/>
    <mergeCell ref="A32:A36"/>
    <mergeCell ref="B32:B35"/>
    <mergeCell ref="D32:D35"/>
    <mergeCell ref="E32:E35"/>
    <mergeCell ref="H32:H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  <ignoredErrors>
    <ignoredError sqref="B8:J8 B36:I3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413" t="s">
        <v>263</v>
      </c>
      <c r="B3" s="413"/>
      <c r="C3" s="413"/>
      <c r="D3" s="413"/>
      <c r="E3" s="413"/>
      <c r="F3" s="413"/>
      <c r="G3" s="413"/>
      <c r="H3" s="413"/>
      <c r="I3" s="413"/>
    </row>
    <row r="4" spans="1:9" ht="13.5" thickBot="1">
      <c r="A4" s="237"/>
      <c r="B4" s="237"/>
      <c r="C4" s="237"/>
      <c r="D4" s="237"/>
      <c r="E4" s="237"/>
      <c r="F4" s="237"/>
      <c r="G4" s="237"/>
      <c r="H4" s="237"/>
      <c r="I4" s="237"/>
    </row>
    <row r="5" spans="1:9" ht="12.75">
      <c r="A5" s="241"/>
      <c r="B5" s="410" t="s">
        <v>40</v>
      </c>
      <c r="C5" s="411"/>
      <c r="D5" s="410" t="s">
        <v>84</v>
      </c>
      <c r="E5" s="411"/>
      <c r="F5" s="335" t="s">
        <v>83</v>
      </c>
      <c r="G5" s="340"/>
      <c r="H5" s="340"/>
      <c r="I5" s="340"/>
    </row>
    <row r="6" spans="1:9" ht="12.75">
      <c r="A6" s="242" t="s">
        <v>9</v>
      </c>
      <c r="B6" s="408" t="s">
        <v>44</v>
      </c>
      <c r="C6" s="408" t="s">
        <v>87</v>
      </c>
      <c r="D6" s="408" t="s">
        <v>44</v>
      </c>
      <c r="E6" s="408" t="s">
        <v>87</v>
      </c>
      <c r="F6" s="385" t="s">
        <v>85</v>
      </c>
      <c r="G6" s="386"/>
      <c r="H6" s="385" t="s">
        <v>86</v>
      </c>
      <c r="I6" s="412"/>
    </row>
    <row r="7" spans="1:9" ht="13.5" thickBot="1">
      <c r="A7" s="243"/>
      <c r="B7" s="409"/>
      <c r="C7" s="409"/>
      <c r="D7" s="409"/>
      <c r="E7" s="409"/>
      <c r="F7" s="244" t="s">
        <v>44</v>
      </c>
      <c r="G7" s="244" t="s">
        <v>87</v>
      </c>
      <c r="H7" s="244" t="s">
        <v>44</v>
      </c>
      <c r="I7" s="245" t="s">
        <v>87</v>
      </c>
    </row>
    <row r="8" spans="1:9" ht="12.75">
      <c r="A8" s="238" t="s">
        <v>13</v>
      </c>
      <c r="B8" s="124">
        <v>88037</v>
      </c>
      <c r="C8" s="124">
        <v>113566</v>
      </c>
      <c r="D8" s="124">
        <v>85023</v>
      </c>
      <c r="E8" s="124">
        <v>104431</v>
      </c>
      <c r="F8" s="124">
        <v>3985</v>
      </c>
      <c r="G8" s="124">
        <v>7669</v>
      </c>
      <c r="H8" s="124">
        <v>12580</v>
      </c>
      <c r="I8" s="125">
        <v>1466</v>
      </c>
    </row>
    <row r="9" spans="1:9" ht="12.75">
      <c r="A9" s="239" t="s">
        <v>14</v>
      </c>
      <c r="B9" s="127">
        <v>30246</v>
      </c>
      <c r="C9" s="127">
        <v>30929</v>
      </c>
      <c r="D9" s="127">
        <v>29335</v>
      </c>
      <c r="E9" s="127">
        <v>28995</v>
      </c>
      <c r="F9" s="127">
        <v>1136</v>
      </c>
      <c r="G9" s="127">
        <v>1779</v>
      </c>
      <c r="H9" s="127">
        <v>2094</v>
      </c>
      <c r="I9" s="128">
        <v>155</v>
      </c>
    </row>
    <row r="10" spans="1:9" ht="12.75">
      <c r="A10" s="239" t="s">
        <v>15</v>
      </c>
      <c r="B10" s="127">
        <v>12102</v>
      </c>
      <c r="C10" s="127">
        <v>12837</v>
      </c>
      <c r="D10" s="127">
        <v>11185</v>
      </c>
      <c r="E10" s="127">
        <v>11146</v>
      </c>
      <c r="F10" s="127">
        <v>998</v>
      </c>
      <c r="G10" s="127">
        <v>1620</v>
      </c>
      <c r="H10" s="127">
        <v>551</v>
      </c>
      <c r="I10" s="128">
        <v>71</v>
      </c>
    </row>
    <row r="11" spans="1:9" ht="12.75">
      <c r="A11" s="239" t="s">
        <v>16</v>
      </c>
      <c r="B11" s="127">
        <v>21695</v>
      </c>
      <c r="C11" s="127">
        <v>19638</v>
      </c>
      <c r="D11" s="127">
        <v>20478</v>
      </c>
      <c r="E11" s="127">
        <v>16278</v>
      </c>
      <c r="F11" s="127">
        <v>1379</v>
      </c>
      <c r="G11" s="127">
        <v>2450</v>
      </c>
      <c r="H11" s="127">
        <v>1500</v>
      </c>
      <c r="I11" s="128">
        <v>909</v>
      </c>
    </row>
    <row r="12" spans="1:9" ht="12.75">
      <c r="A12" s="239" t="s">
        <v>17</v>
      </c>
      <c r="B12" s="127">
        <v>16401</v>
      </c>
      <c r="C12" s="127">
        <v>13706</v>
      </c>
      <c r="D12" s="127">
        <v>15071</v>
      </c>
      <c r="E12" s="127">
        <v>8961</v>
      </c>
      <c r="F12" s="127">
        <v>1885</v>
      </c>
      <c r="G12" s="127">
        <v>2877</v>
      </c>
      <c r="H12" s="127">
        <v>3099</v>
      </c>
      <c r="I12" s="128">
        <v>1868</v>
      </c>
    </row>
    <row r="13" spans="1:9" ht="12.75">
      <c r="A13" s="239" t="s">
        <v>18</v>
      </c>
      <c r="B13" s="127">
        <v>10937</v>
      </c>
      <c r="C13" s="127">
        <v>9898</v>
      </c>
      <c r="D13" s="127">
        <v>10092</v>
      </c>
      <c r="E13" s="127">
        <v>6888</v>
      </c>
      <c r="F13" s="127">
        <v>1047</v>
      </c>
      <c r="G13" s="127">
        <v>1580</v>
      </c>
      <c r="H13" s="127">
        <v>3722</v>
      </c>
      <c r="I13" s="128">
        <v>1430</v>
      </c>
    </row>
    <row r="14" spans="1:9" ht="12.75">
      <c r="A14" s="239" t="s">
        <v>19</v>
      </c>
      <c r="B14" s="127">
        <v>49972</v>
      </c>
      <c r="C14" s="127">
        <v>40245</v>
      </c>
      <c r="D14" s="127">
        <v>45590</v>
      </c>
      <c r="E14" s="127">
        <v>26662</v>
      </c>
      <c r="F14" s="127">
        <v>5826</v>
      </c>
      <c r="G14" s="127">
        <v>9034</v>
      </c>
      <c r="H14" s="127">
        <v>7980</v>
      </c>
      <c r="I14" s="128">
        <v>4549</v>
      </c>
    </row>
    <row r="15" spans="1:9" ht="12.75">
      <c r="A15" s="239" t="s">
        <v>20</v>
      </c>
      <c r="B15" s="127">
        <v>55096</v>
      </c>
      <c r="C15" s="127">
        <v>67751</v>
      </c>
      <c r="D15" s="127">
        <v>50072</v>
      </c>
      <c r="E15" s="127">
        <v>41755</v>
      </c>
      <c r="F15" s="127">
        <v>8248</v>
      </c>
      <c r="G15" s="127">
        <v>17521</v>
      </c>
      <c r="H15" s="127">
        <v>15695</v>
      </c>
      <c r="I15" s="128">
        <v>8475</v>
      </c>
    </row>
    <row r="16" spans="1:9" ht="12.75">
      <c r="A16" s="239" t="s">
        <v>21</v>
      </c>
      <c r="B16" s="127">
        <v>13186</v>
      </c>
      <c r="C16" s="127">
        <v>10339</v>
      </c>
      <c r="D16" s="127">
        <v>12446</v>
      </c>
      <c r="E16" s="127">
        <v>7103</v>
      </c>
      <c r="F16" s="127">
        <v>1702</v>
      </c>
      <c r="G16" s="127">
        <v>2515</v>
      </c>
      <c r="H16" s="127">
        <v>3580</v>
      </c>
      <c r="I16" s="128">
        <v>720</v>
      </c>
    </row>
    <row r="17" spans="1:9" ht="12.75">
      <c r="A17" s="239" t="s">
        <v>22</v>
      </c>
      <c r="B17" s="127">
        <v>94816</v>
      </c>
      <c r="C17" s="127">
        <v>80713</v>
      </c>
      <c r="D17" s="127">
        <v>87442</v>
      </c>
      <c r="E17" s="127">
        <v>58129</v>
      </c>
      <c r="F17" s="127">
        <v>11974</v>
      </c>
      <c r="G17" s="127">
        <v>18979</v>
      </c>
      <c r="H17" s="127">
        <v>11519</v>
      </c>
      <c r="I17" s="128">
        <v>3605</v>
      </c>
    </row>
    <row r="18" spans="1:9" ht="12.75">
      <c r="A18" s="239" t="s">
        <v>23</v>
      </c>
      <c r="B18" s="127">
        <v>8795</v>
      </c>
      <c r="C18" s="127">
        <v>6977</v>
      </c>
      <c r="D18" s="127">
        <v>8030</v>
      </c>
      <c r="E18" s="127">
        <v>4328</v>
      </c>
      <c r="F18" s="127">
        <v>1371</v>
      </c>
      <c r="G18" s="127">
        <v>2244</v>
      </c>
      <c r="H18" s="127">
        <v>1229</v>
      </c>
      <c r="I18" s="128">
        <v>404</v>
      </c>
    </row>
    <row r="19" spans="1:9" ht="12.75">
      <c r="A19" s="239" t="s">
        <v>24</v>
      </c>
      <c r="B19" s="127">
        <v>131729</v>
      </c>
      <c r="C19" s="127">
        <v>88467</v>
      </c>
      <c r="D19" s="127">
        <v>126573</v>
      </c>
      <c r="E19" s="127">
        <v>57717</v>
      </c>
      <c r="F19" s="127">
        <v>9182</v>
      </c>
      <c r="G19" s="127">
        <v>17098</v>
      </c>
      <c r="H19" s="127">
        <v>44084</v>
      </c>
      <c r="I19" s="128">
        <v>13652</v>
      </c>
    </row>
    <row r="20" spans="1:9" ht="12.75">
      <c r="A20" s="239" t="s">
        <v>25</v>
      </c>
      <c r="B20" s="127">
        <v>135304</v>
      </c>
      <c r="C20" s="127">
        <v>74380</v>
      </c>
      <c r="D20" s="127">
        <v>131185</v>
      </c>
      <c r="E20" s="127">
        <v>51585</v>
      </c>
      <c r="F20" s="127">
        <v>8967</v>
      </c>
      <c r="G20" s="127">
        <v>10596</v>
      </c>
      <c r="H20" s="127">
        <v>51822</v>
      </c>
      <c r="I20" s="128">
        <v>12199</v>
      </c>
    </row>
    <row r="21" spans="1:9" ht="12.75">
      <c r="A21" s="239" t="s">
        <v>26</v>
      </c>
      <c r="B21" s="127">
        <v>34157</v>
      </c>
      <c r="C21" s="127">
        <v>42809</v>
      </c>
      <c r="D21" s="127">
        <v>32069</v>
      </c>
      <c r="E21" s="127">
        <v>16537</v>
      </c>
      <c r="F21" s="127">
        <v>2944</v>
      </c>
      <c r="G21" s="127">
        <v>11753</v>
      </c>
      <c r="H21" s="127">
        <v>11150</v>
      </c>
      <c r="I21" s="128">
        <v>14518</v>
      </c>
    </row>
    <row r="22" spans="1:9" ht="12.75">
      <c r="A22" s="239" t="s">
        <v>27</v>
      </c>
      <c r="B22" s="127">
        <v>70683</v>
      </c>
      <c r="C22" s="127">
        <v>61354</v>
      </c>
      <c r="D22" s="127">
        <v>67747</v>
      </c>
      <c r="E22" s="127">
        <v>38546</v>
      </c>
      <c r="F22" s="127">
        <v>5807</v>
      </c>
      <c r="G22" s="127">
        <v>10193</v>
      </c>
      <c r="H22" s="127">
        <v>16577</v>
      </c>
      <c r="I22" s="128">
        <v>12615</v>
      </c>
    </row>
    <row r="23" spans="1:9" ht="12.75">
      <c r="A23" s="239" t="s">
        <v>28</v>
      </c>
      <c r="B23" s="127">
        <v>255957</v>
      </c>
      <c r="C23" s="127">
        <v>262122</v>
      </c>
      <c r="D23" s="127">
        <v>242282</v>
      </c>
      <c r="E23" s="127">
        <v>133344</v>
      </c>
      <c r="F23" s="127">
        <v>20756</v>
      </c>
      <c r="G23" s="127">
        <v>31151</v>
      </c>
      <c r="H23" s="127">
        <v>110362</v>
      </c>
      <c r="I23" s="128">
        <v>97627</v>
      </c>
    </row>
    <row r="24" spans="1:9" ht="12.75">
      <c r="A24" s="239" t="s">
        <v>29</v>
      </c>
      <c r="B24" s="127">
        <v>14786</v>
      </c>
      <c r="C24" s="127">
        <v>31941</v>
      </c>
      <c r="D24" s="127">
        <v>13433</v>
      </c>
      <c r="E24" s="127">
        <v>13130</v>
      </c>
      <c r="F24" s="127">
        <v>3513</v>
      </c>
      <c r="G24" s="127">
        <v>15540</v>
      </c>
      <c r="H24" s="127">
        <v>3777</v>
      </c>
      <c r="I24" s="128">
        <v>3272</v>
      </c>
    </row>
    <row r="25" spans="1:9" ht="12.75">
      <c r="A25" s="239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40" t="s">
        <v>162</v>
      </c>
      <c r="B26" s="131">
        <f>SUM(B8:B25)</f>
        <v>1043899</v>
      </c>
      <c r="C26" s="131">
        <f aca="true" t="shared" si="0" ref="C26:I26">SUM(C8:C25)</f>
        <v>967672</v>
      </c>
      <c r="D26" s="131">
        <f t="shared" si="0"/>
        <v>988053</v>
      </c>
      <c r="E26" s="131">
        <f t="shared" si="0"/>
        <v>625535</v>
      </c>
      <c r="F26" s="131">
        <f t="shared" si="0"/>
        <v>90720</v>
      </c>
      <c r="G26" s="131">
        <f t="shared" si="0"/>
        <v>164599</v>
      </c>
      <c r="H26" s="131">
        <f t="shared" si="0"/>
        <v>301321</v>
      </c>
      <c r="I26" s="132">
        <f t="shared" si="0"/>
        <v>177535</v>
      </c>
    </row>
    <row r="27" spans="1:9" s="17" customFormat="1" ht="12.75">
      <c r="A27" s="133" t="s">
        <v>237</v>
      </c>
      <c r="B27" s="133"/>
      <c r="C27" s="133"/>
      <c r="D27" s="133"/>
      <c r="E27" s="153"/>
      <c r="F27" s="133"/>
      <c r="G27" s="133"/>
      <c r="H27" s="133"/>
      <c r="I27" s="133"/>
    </row>
    <row r="28" spans="1:9" ht="12.75">
      <c r="A28" s="44" t="s">
        <v>187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89"/>
      <c r="B31"/>
      <c r="C31"/>
      <c r="D31"/>
      <c r="E31"/>
      <c r="F31"/>
      <c r="G31"/>
      <c r="H31"/>
    </row>
    <row r="32" ht="12.75">
      <c r="A32" s="44"/>
    </row>
    <row r="33" ht="12.75">
      <c r="E33" s="90"/>
    </row>
    <row r="34" ht="12.75">
      <c r="E34" s="90"/>
    </row>
    <row r="35" ht="12.75">
      <c r="E35" s="90"/>
    </row>
    <row r="36" ht="12.75">
      <c r="E36" s="90"/>
    </row>
    <row r="37" ht="12.75">
      <c r="E37" s="90"/>
    </row>
    <row r="38" ht="12.75">
      <c r="E38" s="90"/>
    </row>
    <row r="39" ht="12.75">
      <c r="E39" s="90"/>
    </row>
    <row r="40" ht="12.75">
      <c r="E40" s="90"/>
    </row>
    <row r="41" ht="12.75">
      <c r="E41" s="90"/>
    </row>
    <row r="42" ht="12.75">
      <c r="E42" s="90"/>
    </row>
    <row r="43" ht="12.75">
      <c r="E43" s="90"/>
    </row>
    <row r="44" ht="12.75">
      <c r="E44" s="90"/>
    </row>
  </sheetData>
  <mergeCells count="11">
    <mergeCell ref="B6:B7"/>
    <mergeCell ref="C6:C7"/>
    <mergeCell ref="D6:D7"/>
    <mergeCell ref="E6:E7"/>
    <mergeCell ref="A1:I1"/>
    <mergeCell ref="B5:C5"/>
    <mergeCell ref="D5:E5"/>
    <mergeCell ref="F6:G6"/>
    <mergeCell ref="H6:I6"/>
    <mergeCell ref="F5:I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  <c r="J1" s="308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267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12.75">
      <c r="A5" s="414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5"/>
      <c r="B6" s="246" t="s">
        <v>214</v>
      </c>
      <c r="C6" s="246" t="s">
        <v>215</v>
      </c>
      <c r="D6" s="246" t="s">
        <v>216</v>
      </c>
      <c r="E6" s="246" t="s">
        <v>217</v>
      </c>
      <c r="F6" s="246" t="s">
        <v>218</v>
      </c>
      <c r="G6" s="246" t="s">
        <v>219</v>
      </c>
      <c r="H6" s="246" t="s">
        <v>220</v>
      </c>
      <c r="I6" s="246" t="s">
        <v>221</v>
      </c>
      <c r="J6" s="247" t="s">
        <v>222</v>
      </c>
    </row>
    <row r="7" spans="1:10" ht="12.75">
      <c r="A7" s="210" t="s">
        <v>13</v>
      </c>
      <c r="B7" s="124">
        <v>5676</v>
      </c>
      <c r="C7" s="124">
        <v>14323</v>
      </c>
      <c r="D7" s="124">
        <v>18035</v>
      </c>
      <c r="E7" s="124">
        <v>11371</v>
      </c>
      <c r="F7" s="124">
        <v>11221</v>
      </c>
      <c r="G7" s="124">
        <v>3389</v>
      </c>
      <c r="H7" s="124">
        <v>1970</v>
      </c>
      <c r="I7" s="124">
        <v>618</v>
      </c>
      <c r="J7" s="125">
        <v>110</v>
      </c>
    </row>
    <row r="8" spans="1:10" ht="12.75">
      <c r="A8" s="211" t="s">
        <v>14</v>
      </c>
      <c r="B8" s="127">
        <v>317</v>
      </c>
      <c r="C8" s="127">
        <v>2168</v>
      </c>
      <c r="D8" s="127">
        <v>4438</v>
      </c>
      <c r="E8" s="127">
        <v>3930</v>
      </c>
      <c r="F8" s="127">
        <v>2953</v>
      </c>
      <c r="G8" s="127">
        <v>1234</v>
      </c>
      <c r="H8" s="127">
        <v>425</v>
      </c>
      <c r="I8" s="127">
        <v>143</v>
      </c>
      <c r="J8" s="128">
        <v>182</v>
      </c>
    </row>
    <row r="9" spans="1:10" ht="12.75">
      <c r="A9" s="211" t="s">
        <v>15</v>
      </c>
      <c r="B9" s="127">
        <v>11</v>
      </c>
      <c r="C9" s="127">
        <v>240</v>
      </c>
      <c r="D9" s="127">
        <v>303</v>
      </c>
      <c r="E9" s="127">
        <v>251</v>
      </c>
      <c r="F9" s="127">
        <v>257</v>
      </c>
      <c r="G9" s="127">
        <v>149</v>
      </c>
      <c r="H9" s="127">
        <v>175</v>
      </c>
      <c r="I9" s="127">
        <v>122</v>
      </c>
      <c r="J9" s="128">
        <v>245</v>
      </c>
    </row>
    <row r="10" spans="1:10" ht="12.75">
      <c r="A10" s="211" t="s">
        <v>16</v>
      </c>
      <c r="B10" s="127">
        <v>83</v>
      </c>
      <c r="C10" s="127">
        <v>2325</v>
      </c>
      <c r="D10" s="127">
        <v>4258</v>
      </c>
      <c r="E10" s="127">
        <v>2811</v>
      </c>
      <c r="F10" s="127">
        <v>1526</v>
      </c>
      <c r="G10" s="127">
        <v>288</v>
      </c>
      <c r="H10" s="127">
        <v>237</v>
      </c>
      <c r="I10" s="127">
        <v>103</v>
      </c>
      <c r="J10" s="128">
        <v>143</v>
      </c>
    </row>
    <row r="11" spans="1:10" ht="12.75">
      <c r="A11" s="211" t="s">
        <v>17</v>
      </c>
      <c r="B11" s="127" t="s">
        <v>120</v>
      </c>
      <c r="C11" s="127">
        <v>285</v>
      </c>
      <c r="D11" s="127">
        <v>350</v>
      </c>
      <c r="E11" s="127">
        <v>392</v>
      </c>
      <c r="F11" s="127">
        <v>586</v>
      </c>
      <c r="G11" s="127">
        <v>424</v>
      </c>
      <c r="H11" s="127">
        <v>276</v>
      </c>
      <c r="I11" s="127">
        <v>351</v>
      </c>
      <c r="J11" s="128">
        <v>487</v>
      </c>
    </row>
    <row r="12" spans="1:10" ht="12.75">
      <c r="A12" s="211" t="s">
        <v>18</v>
      </c>
      <c r="B12" s="127">
        <v>4</v>
      </c>
      <c r="C12" s="127">
        <v>1</v>
      </c>
      <c r="D12" s="127">
        <v>82</v>
      </c>
      <c r="E12" s="127">
        <v>47</v>
      </c>
      <c r="F12" s="127">
        <v>44</v>
      </c>
      <c r="G12" s="127">
        <v>56</v>
      </c>
      <c r="H12" s="127">
        <v>25</v>
      </c>
      <c r="I12" s="127">
        <v>71</v>
      </c>
      <c r="J12" s="128">
        <v>60</v>
      </c>
    </row>
    <row r="13" spans="1:10" ht="12.75">
      <c r="A13" s="211" t="s">
        <v>19</v>
      </c>
      <c r="B13" s="127" t="s">
        <v>120</v>
      </c>
      <c r="C13" s="127">
        <v>66</v>
      </c>
      <c r="D13" s="127">
        <v>569</v>
      </c>
      <c r="E13" s="127">
        <v>900</v>
      </c>
      <c r="F13" s="127">
        <v>795</v>
      </c>
      <c r="G13" s="127">
        <v>800</v>
      </c>
      <c r="H13" s="127">
        <v>337</v>
      </c>
      <c r="I13" s="127">
        <v>464</v>
      </c>
      <c r="J13" s="128">
        <v>732</v>
      </c>
    </row>
    <row r="14" spans="1:10" ht="12.75">
      <c r="A14" s="211" t="s">
        <v>20</v>
      </c>
      <c r="B14" s="127">
        <v>94</v>
      </c>
      <c r="C14" s="127">
        <v>891</v>
      </c>
      <c r="D14" s="127">
        <v>2700</v>
      </c>
      <c r="E14" s="127">
        <v>3464</v>
      </c>
      <c r="F14" s="127">
        <v>3806</v>
      </c>
      <c r="G14" s="127">
        <v>1578</v>
      </c>
      <c r="H14" s="127">
        <v>1945</v>
      </c>
      <c r="I14" s="127">
        <v>1727</v>
      </c>
      <c r="J14" s="128">
        <v>1026</v>
      </c>
    </row>
    <row r="15" spans="1:10" ht="12.75">
      <c r="A15" s="211" t="s">
        <v>21</v>
      </c>
      <c r="B15" s="127">
        <v>91</v>
      </c>
      <c r="C15" s="127">
        <v>259</v>
      </c>
      <c r="D15" s="127">
        <v>897</v>
      </c>
      <c r="E15" s="127">
        <v>971</v>
      </c>
      <c r="F15" s="127">
        <v>551</v>
      </c>
      <c r="G15" s="127">
        <v>252</v>
      </c>
      <c r="H15" s="127">
        <v>226</v>
      </c>
      <c r="I15" s="127">
        <v>256</v>
      </c>
      <c r="J15" s="128">
        <v>149</v>
      </c>
    </row>
    <row r="16" spans="1:10" ht="12.75">
      <c r="A16" s="211" t="s">
        <v>22</v>
      </c>
      <c r="B16" s="127">
        <v>196</v>
      </c>
      <c r="C16" s="127">
        <v>1731</v>
      </c>
      <c r="D16" s="127">
        <v>1814</v>
      </c>
      <c r="E16" s="127">
        <v>2106</v>
      </c>
      <c r="F16" s="127">
        <v>1559</v>
      </c>
      <c r="G16" s="127">
        <v>1806</v>
      </c>
      <c r="H16" s="127">
        <v>1192</v>
      </c>
      <c r="I16" s="127">
        <v>2284</v>
      </c>
      <c r="J16" s="128">
        <v>3748</v>
      </c>
    </row>
    <row r="17" spans="1:10" ht="12.75">
      <c r="A17" s="211" t="s">
        <v>23</v>
      </c>
      <c r="B17" s="127">
        <v>12</v>
      </c>
      <c r="C17" s="127">
        <v>120</v>
      </c>
      <c r="D17" s="127">
        <v>151</v>
      </c>
      <c r="E17" s="127">
        <v>17</v>
      </c>
      <c r="F17" s="127">
        <v>25</v>
      </c>
      <c r="G17" s="127">
        <v>21</v>
      </c>
      <c r="H17" s="127">
        <v>29</v>
      </c>
      <c r="I17" s="127">
        <v>56</v>
      </c>
      <c r="J17" s="128">
        <v>116</v>
      </c>
    </row>
    <row r="18" spans="1:10" ht="12.75">
      <c r="A18" s="211" t="s">
        <v>24</v>
      </c>
      <c r="B18" s="127">
        <v>61</v>
      </c>
      <c r="C18" s="127">
        <v>352</v>
      </c>
      <c r="D18" s="127">
        <v>191</v>
      </c>
      <c r="E18" s="127">
        <v>594</v>
      </c>
      <c r="F18" s="127">
        <v>488</v>
      </c>
      <c r="G18" s="127">
        <v>733</v>
      </c>
      <c r="H18" s="127">
        <v>880</v>
      </c>
      <c r="I18" s="127">
        <v>813</v>
      </c>
      <c r="J18" s="128">
        <v>1844</v>
      </c>
    </row>
    <row r="19" spans="1:10" ht="12.75">
      <c r="A19" s="211" t="s">
        <v>25</v>
      </c>
      <c r="B19" s="127">
        <v>870</v>
      </c>
      <c r="C19" s="127">
        <v>1817</v>
      </c>
      <c r="D19" s="127">
        <v>4268</v>
      </c>
      <c r="E19" s="127">
        <v>2129</v>
      </c>
      <c r="F19" s="127">
        <v>1263</v>
      </c>
      <c r="G19" s="127">
        <v>532</v>
      </c>
      <c r="H19" s="127">
        <v>372</v>
      </c>
      <c r="I19" s="127">
        <v>192</v>
      </c>
      <c r="J19" s="128">
        <v>187</v>
      </c>
    </row>
    <row r="20" spans="1:10" ht="12.75">
      <c r="A20" s="211" t="s">
        <v>26</v>
      </c>
      <c r="B20" s="127" t="s">
        <v>120</v>
      </c>
      <c r="C20" s="127">
        <v>98</v>
      </c>
      <c r="D20" s="127">
        <v>536</v>
      </c>
      <c r="E20" s="127">
        <v>355</v>
      </c>
      <c r="F20" s="127">
        <v>311</v>
      </c>
      <c r="G20" s="127">
        <v>122</v>
      </c>
      <c r="H20" s="127">
        <v>158</v>
      </c>
      <c r="I20" s="127">
        <v>202</v>
      </c>
      <c r="J20" s="128">
        <v>206</v>
      </c>
    </row>
    <row r="21" spans="1:10" ht="12.75">
      <c r="A21" s="211" t="s">
        <v>27</v>
      </c>
      <c r="B21" s="127">
        <v>38</v>
      </c>
      <c r="C21" s="127">
        <v>128</v>
      </c>
      <c r="D21" s="127">
        <v>1063</v>
      </c>
      <c r="E21" s="127">
        <v>863</v>
      </c>
      <c r="F21" s="127">
        <v>347</v>
      </c>
      <c r="G21" s="127">
        <v>260</v>
      </c>
      <c r="H21" s="127">
        <v>391</v>
      </c>
      <c r="I21" s="127">
        <v>636</v>
      </c>
      <c r="J21" s="128">
        <v>1180</v>
      </c>
    </row>
    <row r="22" spans="1:10" ht="12.75">
      <c r="A22" s="211" t="s">
        <v>28</v>
      </c>
      <c r="B22" s="127">
        <v>544</v>
      </c>
      <c r="C22" s="127">
        <v>1412</v>
      </c>
      <c r="D22" s="127">
        <v>1788</v>
      </c>
      <c r="E22" s="127">
        <v>2150</v>
      </c>
      <c r="F22" s="127">
        <v>1561</v>
      </c>
      <c r="G22" s="127">
        <v>805</v>
      </c>
      <c r="H22" s="127">
        <v>1087</v>
      </c>
      <c r="I22" s="127">
        <v>1609</v>
      </c>
      <c r="J22" s="128">
        <v>2327</v>
      </c>
    </row>
    <row r="23" spans="1:10" ht="12.75">
      <c r="A23" s="211" t="s">
        <v>29</v>
      </c>
      <c r="B23" s="127">
        <v>259</v>
      </c>
      <c r="C23" s="127">
        <v>151</v>
      </c>
      <c r="D23" s="127">
        <v>93</v>
      </c>
      <c r="E23" s="127">
        <v>67</v>
      </c>
      <c r="F23" s="127">
        <v>22</v>
      </c>
      <c r="G23" s="127">
        <v>15</v>
      </c>
      <c r="H23" s="127">
        <v>2</v>
      </c>
      <c r="I23" s="127">
        <v>2</v>
      </c>
      <c r="J23" s="128">
        <v>1</v>
      </c>
    </row>
    <row r="24" spans="1:10" ht="12.75">
      <c r="A24" s="211"/>
      <c r="B24" s="127"/>
      <c r="C24" s="127"/>
      <c r="D24" s="127"/>
      <c r="E24" s="127"/>
      <c r="F24" s="127"/>
      <c r="G24" s="127"/>
      <c r="H24" s="127"/>
      <c r="I24" s="127"/>
      <c r="J24" s="128"/>
    </row>
    <row r="25" spans="1:10" ht="13.5" thickBot="1">
      <c r="A25" s="212" t="s">
        <v>162</v>
      </c>
      <c r="B25" s="131">
        <v>8256</v>
      </c>
      <c r="C25" s="131">
        <v>26367</v>
      </c>
      <c r="D25" s="131">
        <v>41536</v>
      </c>
      <c r="E25" s="131">
        <v>32418</v>
      </c>
      <c r="F25" s="131">
        <v>27315</v>
      </c>
      <c r="G25" s="131">
        <v>12464</v>
      </c>
      <c r="H25" s="131">
        <v>9727</v>
      </c>
      <c r="I25" s="131">
        <v>9649</v>
      </c>
      <c r="J25" s="132">
        <v>12743</v>
      </c>
    </row>
    <row r="26" spans="1:10" s="17" customFormat="1" ht="12.75">
      <c r="A26" s="133" t="s">
        <v>237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299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3.5" thickBot="1">
      <c r="A5" s="248" t="s">
        <v>9</v>
      </c>
      <c r="B5" s="249" t="s">
        <v>6</v>
      </c>
      <c r="C5" s="250" t="s">
        <v>223</v>
      </c>
      <c r="D5" s="251" t="s">
        <v>224</v>
      </c>
    </row>
    <row r="6" spans="1:4" ht="12.75">
      <c r="A6" s="210" t="s">
        <v>13</v>
      </c>
      <c r="B6" s="124">
        <v>228873</v>
      </c>
      <c r="C6" s="124">
        <v>153</v>
      </c>
      <c r="D6" s="125">
        <v>228720</v>
      </c>
    </row>
    <row r="7" spans="1:4" ht="12.75">
      <c r="A7" s="211" t="s">
        <v>14</v>
      </c>
      <c r="B7" s="127">
        <v>144553</v>
      </c>
      <c r="C7" s="127">
        <v>5</v>
      </c>
      <c r="D7" s="128">
        <v>144548</v>
      </c>
    </row>
    <row r="8" spans="1:4" ht="12.75">
      <c r="A8" s="211" t="s">
        <v>15</v>
      </c>
      <c r="B8" s="127">
        <v>94288</v>
      </c>
      <c r="C8" s="127" t="s">
        <v>120</v>
      </c>
      <c r="D8" s="128">
        <v>94288</v>
      </c>
    </row>
    <row r="9" spans="1:4" ht="12.75">
      <c r="A9" s="211" t="s">
        <v>16</v>
      </c>
      <c r="B9" s="127">
        <v>173531</v>
      </c>
      <c r="C9" s="127">
        <v>1</v>
      </c>
      <c r="D9" s="128">
        <v>173530</v>
      </c>
    </row>
    <row r="10" spans="1:4" ht="12.75">
      <c r="A10" s="211" t="s">
        <v>17</v>
      </c>
      <c r="B10" s="127">
        <v>258520</v>
      </c>
      <c r="C10" s="127">
        <v>8</v>
      </c>
      <c r="D10" s="128">
        <v>258512</v>
      </c>
    </row>
    <row r="11" spans="1:4" ht="12.75">
      <c r="A11" s="211" t="s">
        <v>18</v>
      </c>
      <c r="B11" s="127">
        <v>98630</v>
      </c>
      <c r="C11" s="127">
        <v>4</v>
      </c>
      <c r="D11" s="128">
        <v>98626</v>
      </c>
    </row>
    <row r="12" spans="1:4" ht="12.75">
      <c r="A12" s="211" t="s">
        <v>19</v>
      </c>
      <c r="B12" s="127">
        <v>343996</v>
      </c>
      <c r="C12" s="127">
        <v>2093</v>
      </c>
      <c r="D12" s="128">
        <v>341903</v>
      </c>
    </row>
    <row r="13" spans="1:4" ht="12.75">
      <c r="A13" s="211" t="s">
        <v>20</v>
      </c>
      <c r="B13" s="127">
        <v>596530</v>
      </c>
      <c r="C13" s="127">
        <v>232</v>
      </c>
      <c r="D13" s="128">
        <v>596298</v>
      </c>
    </row>
    <row r="14" spans="1:4" ht="12.75">
      <c r="A14" s="211" t="s">
        <v>21</v>
      </c>
      <c r="B14" s="127">
        <v>57622</v>
      </c>
      <c r="C14" s="127">
        <v>23</v>
      </c>
      <c r="D14" s="128">
        <v>57599</v>
      </c>
    </row>
    <row r="15" spans="1:4" ht="12.75">
      <c r="A15" s="211" t="s">
        <v>22</v>
      </c>
      <c r="B15" s="127">
        <v>984581</v>
      </c>
      <c r="C15" s="127">
        <v>2114</v>
      </c>
      <c r="D15" s="128">
        <v>982467</v>
      </c>
    </row>
    <row r="16" spans="1:4" ht="12.75">
      <c r="A16" s="211" t="s">
        <v>23</v>
      </c>
      <c r="B16" s="127">
        <v>51858</v>
      </c>
      <c r="C16" s="127" t="s">
        <v>120</v>
      </c>
      <c r="D16" s="128">
        <v>51858</v>
      </c>
    </row>
    <row r="17" spans="1:4" ht="12.75">
      <c r="A17" s="211" t="s">
        <v>24</v>
      </c>
      <c r="B17" s="127">
        <v>383364</v>
      </c>
      <c r="C17" s="127">
        <v>218</v>
      </c>
      <c r="D17" s="128">
        <v>383146</v>
      </c>
    </row>
    <row r="18" spans="1:4" ht="12.75">
      <c r="A18" s="211" t="s">
        <v>25</v>
      </c>
      <c r="B18" s="127">
        <v>165318</v>
      </c>
      <c r="C18" s="127">
        <v>11</v>
      </c>
      <c r="D18" s="128">
        <v>165307</v>
      </c>
    </row>
    <row r="19" spans="1:4" ht="12.75">
      <c r="A19" s="211" t="s">
        <v>26</v>
      </c>
      <c r="B19" s="127">
        <v>60727</v>
      </c>
      <c r="C19" s="127" t="s">
        <v>120</v>
      </c>
      <c r="D19" s="128">
        <v>60727</v>
      </c>
    </row>
    <row r="20" spans="1:4" ht="12.75">
      <c r="A20" s="211" t="s">
        <v>27</v>
      </c>
      <c r="B20" s="127">
        <v>277561</v>
      </c>
      <c r="C20" s="127">
        <v>2182</v>
      </c>
      <c r="D20" s="128">
        <v>275379</v>
      </c>
    </row>
    <row r="21" spans="1:4" ht="12.75">
      <c r="A21" s="211" t="s">
        <v>28</v>
      </c>
      <c r="B21" s="127">
        <v>931362</v>
      </c>
      <c r="C21" s="127">
        <v>35762</v>
      </c>
      <c r="D21" s="128">
        <v>895600</v>
      </c>
    </row>
    <row r="22" spans="1:4" ht="12.75">
      <c r="A22" s="211" t="s">
        <v>29</v>
      </c>
      <c r="B22" s="127">
        <v>7911</v>
      </c>
      <c r="C22" s="127" t="s">
        <v>120</v>
      </c>
      <c r="D22" s="128">
        <v>7911</v>
      </c>
    </row>
    <row r="23" spans="1:4" ht="12.75">
      <c r="A23" s="211"/>
      <c r="B23" s="127"/>
      <c r="C23" s="127"/>
      <c r="D23" s="128"/>
    </row>
    <row r="24" spans="1:4" ht="13.5" thickBot="1">
      <c r="A24" s="212" t="s">
        <v>162</v>
      </c>
      <c r="B24" s="131">
        <v>4859225</v>
      </c>
      <c r="C24" s="131">
        <v>42806</v>
      </c>
      <c r="D24" s="132">
        <v>4816419</v>
      </c>
    </row>
    <row r="25" spans="1:4" s="17" customFormat="1" ht="12.75">
      <c r="A25" s="133" t="s">
        <v>237</v>
      </c>
      <c r="B25" s="133"/>
      <c r="C25" s="133"/>
      <c r="D25" s="133"/>
    </row>
    <row r="26" ht="12.75">
      <c r="A26" s="17" t="s">
        <v>190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  <c r="J1" s="308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300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12.75">
      <c r="A5" s="416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7"/>
      <c r="B6" s="246" t="s">
        <v>214</v>
      </c>
      <c r="C6" s="246" t="s">
        <v>215</v>
      </c>
      <c r="D6" s="246" t="s">
        <v>216</v>
      </c>
      <c r="E6" s="246" t="s">
        <v>217</v>
      </c>
      <c r="F6" s="246" t="s">
        <v>218</v>
      </c>
      <c r="G6" s="246" t="s">
        <v>219</v>
      </c>
      <c r="H6" s="246" t="s">
        <v>220</v>
      </c>
      <c r="I6" s="246" t="s">
        <v>221</v>
      </c>
      <c r="J6" s="247" t="s">
        <v>222</v>
      </c>
    </row>
    <row r="7" spans="1:10" ht="12.75">
      <c r="A7" s="210" t="s">
        <v>13</v>
      </c>
      <c r="B7" s="124">
        <v>7799</v>
      </c>
      <c r="C7" s="124">
        <v>30248</v>
      </c>
      <c r="D7" s="124">
        <v>58281</v>
      </c>
      <c r="E7" s="124">
        <v>38897</v>
      </c>
      <c r="F7" s="124">
        <v>41098</v>
      </c>
      <c r="G7" s="124">
        <v>19484</v>
      </c>
      <c r="H7" s="124">
        <v>9157</v>
      </c>
      <c r="I7" s="124">
        <v>12569</v>
      </c>
      <c r="J7" s="125">
        <v>11188</v>
      </c>
    </row>
    <row r="8" spans="1:10" ht="12.75">
      <c r="A8" s="211" t="s">
        <v>14</v>
      </c>
      <c r="B8" s="127">
        <v>486</v>
      </c>
      <c r="C8" s="127">
        <v>5116</v>
      </c>
      <c r="D8" s="127">
        <v>11490</v>
      </c>
      <c r="E8" s="127">
        <v>12425</v>
      </c>
      <c r="F8" s="127">
        <v>23277</v>
      </c>
      <c r="G8" s="127">
        <v>5751</v>
      </c>
      <c r="H8" s="127">
        <v>3653</v>
      </c>
      <c r="I8" s="127">
        <v>2819</v>
      </c>
      <c r="J8" s="128">
        <v>79529</v>
      </c>
    </row>
    <row r="9" spans="1:10" ht="12.75">
      <c r="A9" s="211" t="s">
        <v>15</v>
      </c>
      <c r="B9" s="127">
        <v>10</v>
      </c>
      <c r="C9" s="127">
        <v>432</v>
      </c>
      <c r="D9" s="127">
        <v>357</v>
      </c>
      <c r="E9" s="127">
        <v>1194</v>
      </c>
      <c r="F9" s="127">
        <v>780</v>
      </c>
      <c r="G9" s="127">
        <v>375</v>
      </c>
      <c r="H9" s="127">
        <v>10014</v>
      </c>
      <c r="I9" s="127">
        <v>14616</v>
      </c>
      <c r="J9" s="128">
        <v>66511</v>
      </c>
    </row>
    <row r="10" spans="1:10" ht="12.75">
      <c r="A10" s="211" t="s">
        <v>16</v>
      </c>
      <c r="B10" s="127">
        <v>266</v>
      </c>
      <c r="C10" s="127">
        <v>9874</v>
      </c>
      <c r="D10" s="127">
        <v>24995</v>
      </c>
      <c r="E10" s="127">
        <v>20060</v>
      </c>
      <c r="F10" s="127">
        <v>16679</v>
      </c>
      <c r="G10" s="127">
        <v>2620</v>
      </c>
      <c r="H10" s="127">
        <v>6360</v>
      </c>
      <c r="I10" s="127">
        <v>11379</v>
      </c>
      <c r="J10" s="128">
        <v>81297</v>
      </c>
    </row>
    <row r="11" spans="1:10" ht="12.75">
      <c r="A11" s="211" t="s">
        <v>17</v>
      </c>
      <c r="B11" s="127" t="s">
        <v>120</v>
      </c>
      <c r="C11" s="127">
        <v>3921</v>
      </c>
      <c r="D11" s="127">
        <v>3793</v>
      </c>
      <c r="E11" s="127">
        <v>10137</v>
      </c>
      <c r="F11" s="127">
        <v>7394</v>
      </c>
      <c r="G11" s="127">
        <v>5428</v>
      </c>
      <c r="H11" s="127">
        <v>6396</v>
      </c>
      <c r="I11" s="127">
        <v>34683</v>
      </c>
      <c r="J11" s="128">
        <v>186759</v>
      </c>
    </row>
    <row r="12" spans="1:10" ht="12.75">
      <c r="A12" s="211" t="s">
        <v>18</v>
      </c>
      <c r="B12" s="127">
        <v>1</v>
      </c>
      <c r="C12" s="127" t="s">
        <v>120</v>
      </c>
      <c r="D12" s="127">
        <v>2448</v>
      </c>
      <c r="E12" s="127">
        <v>1257</v>
      </c>
      <c r="F12" s="127">
        <v>3391</v>
      </c>
      <c r="G12" s="127">
        <v>3082</v>
      </c>
      <c r="H12" s="127">
        <v>1718</v>
      </c>
      <c r="I12" s="127">
        <v>1125</v>
      </c>
      <c r="J12" s="128">
        <v>85603</v>
      </c>
    </row>
    <row r="13" spans="1:10" ht="12.75">
      <c r="A13" s="211" t="s">
        <v>19</v>
      </c>
      <c r="B13" s="127" t="s">
        <v>120</v>
      </c>
      <c r="C13" s="127">
        <v>2640</v>
      </c>
      <c r="D13" s="127">
        <v>1742</v>
      </c>
      <c r="E13" s="127">
        <v>5423</v>
      </c>
      <c r="F13" s="127">
        <v>10062</v>
      </c>
      <c r="G13" s="127">
        <v>5203</v>
      </c>
      <c r="H13" s="127">
        <v>6299</v>
      </c>
      <c r="I13" s="127">
        <v>17738</v>
      </c>
      <c r="J13" s="128">
        <v>292797</v>
      </c>
    </row>
    <row r="14" spans="1:10" ht="12.75">
      <c r="A14" s="211" t="s">
        <v>20</v>
      </c>
      <c r="B14" s="127">
        <v>1708</v>
      </c>
      <c r="C14" s="127">
        <v>6808</v>
      </c>
      <c r="D14" s="127">
        <v>15332</v>
      </c>
      <c r="E14" s="127">
        <v>32727</v>
      </c>
      <c r="F14" s="127">
        <v>41156</v>
      </c>
      <c r="G14" s="127">
        <v>48054</v>
      </c>
      <c r="H14" s="127">
        <v>87663</v>
      </c>
      <c r="I14" s="127">
        <v>109894</v>
      </c>
      <c r="J14" s="128">
        <v>252957</v>
      </c>
    </row>
    <row r="15" spans="1:10" ht="12.75">
      <c r="A15" s="211" t="s">
        <v>21</v>
      </c>
      <c r="B15" s="127">
        <v>114</v>
      </c>
      <c r="C15" s="127">
        <v>527</v>
      </c>
      <c r="D15" s="127">
        <v>3170</v>
      </c>
      <c r="E15" s="127">
        <v>5198</v>
      </c>
      <c r="F15" s="127">
        <v>8323</v>
      </c>
      <c r="G15" s="127">
        <v>4414</v>
      </c>
      <c r="H15" s="127">
        <v>9284</v>
      </c>
      <c r="I15" s="127">
        <v>10901</v>
      </c>
      <c r="J15" s="128">
        <v>15669</v>
      </c>
    </row>
    <row r="16" spans="1:10" ht="12.75">
      <c r="A16" s="211" t="s">
        <v>22</v>
      </c>
      <c r="B16" s="127">
        <v>150</v>
      </c>
      <c r="C16" s="127">
        <v>2952</v>
      </c>
      <c r="D16" s="127">
        <v>4404</v>
      </c>
      <c r="E16" s="127">
        <v>3278</v>
      </c>
      <c r="F16" s="127">
        <v>22689</v>
      </c>
      <c r="G16" s="127">
        <v>16475</v>
      </c>
      <c r="H16" s="127">
        <v>16957</v>
      </c>
      <c r="I16" s="127">
        <v>60632</v>
      </c>
      <c r="J16" s="128">
        <v>854930</v>
      </c>
    </row>
    <row r="17" spans="1:10" ht="12.75">
      <c r="A17" s="211" t="s">
        <v>23</v>
      </c>
      <c r="B17" s="127">
        <v>674</v>
      </c>
      <c r="C17" s="127">
        <v>26</v>
      </c>
      <c r="D17" s="127">
        <v>365</v>
      </c>
      <c r="E17" s="127">
        <v>78</v>
      </c>
      <c r="F17" s="127">
        <v>392</v>
      </c>
      <c r="G17" s="127">
        <v>618</v>
      </c>
      <c r="H17" s="127">
        <v>1671</v>
      </c>
      <c r="I17" s="127">
        <v>12224</v>
      </c>
      <c r="J17" s="128">
        <v>35809</v>
      </c>
    </row>
    <row r="18" spans="1:10" ht="12.75">
      <c r="A18" s="211" t="s">
        <v>24</v>
      </c>
      <c r="B18" s="127">
        <v>182</v>
      </c>
      <c r="C18" s="127">
        <v>1321</v>
      </c>
      <c r="D18" s="127">
        <v>660</v>
      </c>
      <c r="E18" s="127">
        <v>2287</v>
      </c>
      <c r="F18" s="127">
        <v>15391</v>
      </c>
      <c r="G18" s="127">
        <v>6155</v>
      </c>
      <c r="H18" s="127">
        <v>9972</v>
      </c>
      <c r="I18" s="127">
        <v>35676</v>
      </c>
      <c r="J18" s="128">
        <v>311502</v>
      </c>
    </row>
    <row r="19" spans="1:10" ht="12.75">
      <c r="A19" s="211" t="s">
        <v>25</v>
      </c>
      <c r="B19" s="127">
        <v>1562</v>
      </c>
      <c r="C19" s="127">
        <v>7324</v>
      </c>
      <c r="D19" s="127">
        <v>14197</v>
      </c>
      <c r="E19" s="127">
        <v>4854</v>
      </c>
      <c r="F19" s="127">
        <v>18917</v>
      </c>
      <c r="G19" s="127">
        <v>7561</v>
      </c>
      <c r="H19" s="127">
        <v>9341</v>
      </c>
      <c r="I19" s="127">
        <v>18130</v>
      </c>
      <c r="J19" s="128">
        <v>83422</v>
      </c>
    </row>
    <row r="20" spans="1:10" ht="12.75">
      <c r="A20" s="211" t="s">
        <v>26</v>
      </c>
      <c r="B20" s="127" t="s">
        <v>120</v>
      </c>
      <c r="C20" s="127">
        <v>25</v>
      </c>
      <c r="D20" s="127">
        <v>2117</v>
      </c>
      <c r="E20" s="127">
        <v>972</v>
      </c>
      <c r="F20" s="127">
        <v>2588</v>
      </c>
      <c r="G20" s="127">
        <v>1527</v>
      </c>
      <c r="H20" s="127">
        <v>11094</v>
      </c>
      <c r="I20" s="127">
        <v>14691</v>
      </c>
      <c r="J20" s="128">
        <v>27712</v>
      </c>
    </row>
    <row r="21" spans="1:10" ht="12.75">
      <c r="A21" s="211" t="s">
        <v>27</v>
      </c>
      <c r="B21" s="127">
        <v>538</v>
      </c>
      <c r="C21" s="127">
        <v>75</v>
      </c>
      <c r="D21" s="127">
        <v>3568</v>
      </c>
      <c r="E21" s="127">
        <v>3214</v>
      </c>
      <c r="F21" s="127">
        <v>4544</v>
      </c>
      <c r="G21" s="127">
        <v>9168</v>
      </c>
      <c r="H21" s="127">
        <v>9002</v>
      </c>
      <c r="I21" s="127">
        <v>33594</v>
      </c>
      <c r="J21" s="128">
        <v>211674</v>
      </c>
    </row>
    <row r="22" spans="1:10" ht="12.75">
      <c r="A22" s="211" t="s">
        <v>28</v>
      </c>
      <c r="B22" s="127">
        <v>460</v>
      </c>
      <c r="C22" s="127">
        <v>3850</v>
      </c>
      <c r="D22" s="127">
        <v>8606</v>
      </c>
      <c r="E22" s="127">
        <v>27567</v>
      </c>
      <c r="F22" s="127">
        <v>67250</v>
      </c>
      <c r="G22" s="127">
        <v>11525</v>
      </c>
      <c r="H22" s="127">
        <v>24163</v>
      </c>
      <c r="I22" s="127">
        <v>65848</v>
      </c>
      <c r="J22" s="128">
        <v>686332</v>
      </c>
    </row>
    <row r="23" spans="1:10" ht="12.75">
      <c r="A23" s="211" t="s">
        <v>29</v>
      </c>
      <c r="B23" s="127">
        <v>139</v>
      </c>
      <c r="C23" s="127">
        <v>279</v>
      </c>
      <c r="D23" s="127">
        <v>195</v>
      </c>
      <c r="E23" s="127">
        <v>350</v>
      </c>
      <c r="F23" s="127">
        <v>1146</v>
      </c>
      <c r="G23" s="127">
        <v>707</v>
      </c>
      <c r="H23" s="127">
        <v>4977</v>
      </c>
      <c r="I23" s="127">
        <v>73</v>
      </c>
      <c r="J23" s="128">
        <v>45</v>
      </c>
    </row>
    <row r="24" spans="1:10" ht="12.75">
      <c r="A24" s="211"/>
      <c r="B24" s="127"/>
      <c r="C24" s="127"/>
      <c r="D24" s="127"/>
      <c r="E24" s="127"/>
      <c r="F24" s="127"/>
      <c r="G24" s="127"/>
      <c r="H24" s="127"/>
      <c r="I24" s="127"/>
      <c r="J24" s="128"/>
    </row>
    <row r="25" spans="1:10" ht="13.5" thickBot="1">
      <c r="A25" s="212" t="s">
        <v>162</v>
      </c>
      <c r="B25" s="131">
        <v>14089</v>
      </c>
      <c r="C25" s="131">
        <v>75418</v>
      </c>
      <c r="D25" s="131">
        <v>155720</v>
      </c>
      <c r="E25" s="131">
        <v>169918</v>
      </c>
      <c r="F25" s="131">
        <v>285077</v>
      </c>
      <c r="G25" s="131">
        <v>148147</v>
      </c>
      <c r="H25" s="131">
        <v>227721</v>
      </c>
      <c r="I25" s="131">
        <v>456592</v>
      </c>
      <c r="J25" s="132">
        <v>3283736</v>
      </c>
    </row>
    <row r="26" spans="1:10" s="17" customFormat="1" ht="12.75">
      <c r="A26" s="133" t="s">
        <v>237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O3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421875" style="3" customWidth="1"/>
    <col min="2" max="2" width="16.8515625" style="3" customWidth="1"/>
    <col min="3" max="3" width="17.57421875" style="3" customWidth="1"/>
    <col min="4" max="4" width="17.00390625" style="3" customWidth="1"/>
    <col min="5" max="5" width="17.57421875" style="3" customWidth="1"/>
    <col min="6" max="7" width="16.421875" style="3" customWidth="1"/>
    <col min="8" max="8" width="7.28125" style="3" customWidth="1"/>
    <col min="9" max="16384" width="19.140625" style="3" customWidth="1"/>
  </cols>
  <sheetData>
    <row r="1" spans="1:7" ht="18">
      <c r="A1" s="308" t="s">
        <v>118</v>
      </c>
      <c r="B1" s="308"/>
      <c r="C1" s="308"/>
      <c r="D1" s="308"/>
      <c r="E1" s="308"/>
      <c r="F1" s="308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268</v>
      </c>
      <c r="B3" s="393"/>
      <c r="C3" s="393"/>
      <c r="D3" s="393"/>
      <c r="E3" s="393"/>
      <c r="F3" s="393"/>
    </row>
    <row r="4" spans="1:6" ht="13.5" thickBot="1">
      <c r="A4" s="209"/>
      <c r="B4" s="209"/>
      <c r="C4" s="209"/>
      <c r="D4" s="209"/>
      <c r="E4" s="209"/>
      <c r="F4" s="209"/>
    </row>
    <row r="5" spans="1:6" ht="12.75">
      <c r="A5" s="414" t="s">
        <v>9</v>
      </c>
      <c r="B5" s="391" t="s">
        <v>225</v>
      </c>
      <c r="C5" s="418"/>
      <c r="D5" s="391" t="s">
        <v>226</v>
      </c>
      <c r="E5" s="392"/>
      <c r="F5" s="419" t="s">
        <v>137</v>
      </c>
    </row>
    <row r="6" spans="1:6" ht="12.75" customHeight="1" thickBot="1">
      <c r="A6" s="415"/>
      <c r="B6" s="246" t="s">
        <v>165</v>
      </c>
      <c r="C6" s="246" t="s">
        <v>166</v>
      </c>
      <c r="D6" s="246" t="s">
        <v>165</v>
      </c>
      <c r="E6" s="246" t="s">
        <v>166</v>
      </c>
      <c r="F6" s="420"/>
    </row>
    <row r="7" spans="1:6" ht="12.75" customHeight="1">
      <c r="A7" s="210" t="s">
        <v>13</v>
      </c>
      <c r="B7" s="124">
        <v>33</v>
      </c>
      <c r="C7" s="124">
        <v>33760</v>
      </c>
      <c r="D7" s="124">
        <v>34</v>
      </c>
      <c r="E7" s="124">
        <v>32953</v>
      </c>
      <c r="F7" s="125">
        <v>66780</v>
      </c>
    </row>
    <row r="8" spans="1:6" ht="12.75">
      <c r="A8" s="211" t="s">
        <v>14</v>
      </c>
      <c r="B8" s="127" t="s">
        <v>120</v>
      </c>
      <c r="C8" s="127">
        <v>7128</v>
      </c>
      <c r="D8" s="127">
        <v>6</v>
      </c>
      <c r="E8" s="127">
        <v>8662</v>
      </c>
      <c r="F8" s="128">
        <v>15796</v>
      </c>
    </row>
    <row r="9" spans="1:6" ht="12.75">
      <c r="A9" s="211" t="s">
        <v>15</v>
      </c>
      <c r="B9" s="127" t="s">
        <v>120</v>
      </c>
      <c r="C9" s="127">
        <v>587</v>
      </c>
      <c r="D9" s="127" t="s">
        <v>120</v>
      </c>
      <c r="E9" s="127">
        <v>1167</v>
      </c>
      <c r="F9" s="128">
        <v>1754</v>
      </c>
    </row>
    <row r="10" spans="1:6" ht="12.75">
      <c r="A10" s="211" t="s">
        <v>16</v>
      </c>
      <c r="B10" s="127">
        <v>1</v>
      </c>
      <c r="C10" s="127">
        <v>7362</v>
      </c>
      <c r="D10" s="127" t="s">
        <v>120</v>
      </c>
      <c r="E10" s="127">
        <v>4412</v>
      </c>
      <c r="F10" s="128">
        <v>11775</v>
      </c>
    </row>
    <row r="11" spans="1:6" ht="12.75">
      <c r="A11" s="211" t="s">
        <v>17</v>
      </c>
      <c r="B11" s="127" t="s">
        <v>120</v>
      </c>
      <c r="C11" s="127">
        <v>828</v>
      </c>
      <c r="D11" s="127">
        <v>1</v>
      </c>
      <c r="E11" s="127">
        <v>2323</v>
      </c>
      <c r="F11" s="128">
        <v>3152</v>
      </c>
    </row>
    <row r="12" spans="1:6" ht="12.75">
      <c r="A12" s="211" t="s">
        <v>18</v>
      </c>
      <c r="B12" s="127" t="s">
        <v>120</v>
      </c>
      <c r="C12" s="127">
        <v>184</v>
      </c>
      <c r="D12" s="127">
        <v>4</v>
      </c>
      <c r="E12" s="127">
        <v>204</v>
      </c>
      <c r="F12" s="128">
        <v>392</v>
      </c>
    </row>
    <row r="13" spans="1:6" ht="12.75">
      <c r="A13" s="211" t="s">
        <v>19</v>
      </c>
      <c r="B13" s="127">
        <v>1</v>
      </c>
      <c r="C13" s="127">
        <v>758</v>
      </c>
      <c r="D13" s="127">
        <v>12</v>
      </c>
      <c r="E13" s="127">
        <v>3903</v>
      </c>
      <c r="F13" s="128">
        <v>4674</v>
      </c>
    </row>
    <row r="14" spans="1:6" ht="12.75">
      <c r="A14" s="211" t="s">
        <v>20</v>
      </c>
      <c r="B14" s="127" t="s">
        <v>120</v>
      </c>
      <c r="C14" s="127">
        <v>1124</v>
      </c>
      <c r="D14" s="127">
        <v>13</v>
      </c>
      <c r="E14" s="127">
        <v>16106</v>
      </c>
      <c r="F14" s="128">
        <v>17243</v>
      </c>
    </row>
    <row r="15" spans="1:6" ht="12.75">
      <c r="A15" s="211" t="s">
        <v>21</v>
      </c>
      <c r="B15" s="127" t="s">
        <v>120</v>
      </c>
      <c r="C15" s="127">
        <v>34</v>
      </c>
      <c r="D15" s="127">
        <v>12</v>
      </c>
      <c r="E15" s="127">
        <v>3617</v>
      </c>
      <c r="F15" s="128">
        <v>3663</v>
      </c>
    </row>
    <row r="16" spans="1:6" ht="12.75">
      <c r="A16" s="211" t="s">
        <v>22</v>
      </c>
      <c r="B16" s="127">
        <v>7</v>
      </c>
      <c r="C16" s="127">
        <v>2823</v>
      </c>
      <c r="D16" s="127">
        <v>59</v>
      </c>
      <c r="E16" s="127">
        <v>13614</v>
      </c>
      <c r="F16" s="128">
        <v>16503</v>
      </c>
    </row>
    <row r="17" spans="1:6" ht="12.75">
      <c r="A17" s="211" t="s">
        <v>23</v>
      </c>
      <c r="B17" s="127" t="s">
        <v>120</v>
      </c>
      <c r="C17" s="127">
        <v>93</v>
      </c>
      <c r="D17" s="127" t="s">
        <v>120</v>
      </c>
      <c r="E17" s="127">
        <v>451</v>
      </c>
      <c r="F17" s="128">
        <v>544</v>
      </c>
    </row>
    <row r="18" spans="1:6" ht="12.75">
      <c r="A18" s="211" t="s">
        <v>24</v>
      </c>
      <c r="B18" s="127" t="s">
        <v>120</v>
      </c>
      <c r="C18" s="127">
        <v>1424</v>
      </c>
      <c r="D18" s="127">
        <v>21</v>
      </c>
      <c r="E18" s="127">
        <v>4532</v>
      </c>
      <c r="F18" s="128">
        <v>5977</v>
      </c>
    </row>
    <row r="19" spans="1:6" ht="12.75">
      <c r="A19" s="211" t="s">
        <v>25</v>
      </c>
      <c r="B19" s="127" t="s">
        <v>120</v>
      </c>
      <c r="C19" s="127">
        <v>686</v>
      </c>
      <c r="D19" s="127">
        <v>3</v>
      </c>
      <c r="E19" s="127">
        <v>10944</v>
      </c>
      <c r="F19" s="128">
        <v>11633</v>
      </c>
    </row>
    <row r="20" spans="1:6" ht="12.75">
      <c r="A20" s="211" t="s">
        <v>26</v>
      </c>
      <c r="B20" s="127" t="s">
        <v>120</v>
      </c>
      <c r="C20" s="127">
        <v>127</v>
      </c>
      <c r="D20" s="127" t="s">
        <v>120</v>
      </c>
      <c r="E20" s="127">
        <v>1858</v>
      </c>
      <c r="F20" s="128">
        <v>1985</v>
      </c>
    </row>
    <row r="21" spans="1:6" ht="12.75">
      <c r="A21" s="211" t="s">
        <v>27</v>
      </c>
      <c r="B21" s="127" t="s">
        <v>120</v>
      </c>
      <c r="C21" s="127">
        <v>467</v>
      </c>
      <c r="D21" s="127">
        <v>7</v>
      </c>
      <c r="E21" s="127">
        <v>4439</v>
      </c>
      <c r="F21" s="128">
        <v>4913</v>
      </c>
    </row>
    <row r="22" spans="1:6" ht="12.75">
      <c r="A22" s="211" t="s">
        <v>28</v>
      </c>
      <c r="B22" s="127">
        <v>10</v>
      </c>
      <c r="C22" s="127">
        <v>2977</v>
      </c>
      <c r="D22" s="127">
        <v>175</v>
      </c>
      <c r="E22" s="127">
        <v>10307</v>
      </c>
      <c r="F22" s="128">
        <v>13469</v>
      </c>
    </row>
    <row r="23" spans="1:6" ht="12.75">
      <c r="A23" s="211" t="s">
        <v>29</v>
      </c>
      <c r="B23" s="127" t="s">
        <v>120</v>
      </c>
      <c r="C23" s="127">
        <v>34</v>
      </c>
      <c r="D23" s="127" t="s">
        <v>120</v>
      </c>
      <c r="E23" s="127">
        <v>577</v>
      </c>
      <c r="F23" s="128">
        <v>611</v>
      </c>
    </row>
    <row r="24" spans="1:6" ht="12.75">
      <c r="A24" s="211"/>
      <c r="B24" s="127"/>
      <c r="C24" s="127"/>
      <c r="D24" s="127"/>
      <c r="E24" s="127"/>
      <c r="F24" s="128"/>
    </row>
    <row r="25" spans="1:6" ht="13.5" thickBot="1">
      <c r="A25" s="212" t="s">
        <v>162</v>
      </c>
      <c r="B25" s="131">
        <v>52</v>
      </c>
      <c r="C25" s="131">
        <v>60396</v>
      </c>
      <c r="D25" s="131">
        <v>347</v>
      </c>
      <c r="E25" s="131">
        <v>120069</v>
      </c>
      <c r="F25" s="132">
        <v>180864</v>
      </c>
    </row>
    <row r="26" spans="1:6" ht="12.75">
      <c r="A26" s="133" t="s">
        <v>237</v>
      </c>
      <c r="B26" s="133"/>
      <c r="C26" s="133"/>
      <c r="D26" s="133"/>
      <c r="E26" s="133"/>
      <c r="F26" s="133"/>
    </row>
    <row r="27" spans="1:6" s="17" customFormat="1" ht="12.75">
      <c r="A27" s="17" t="s">
        <v>190</v>
      </c>
      <c r="B27" s="3"/>
      <c r="C27" s="3"/>
      <c r="D27" s="3"/>
      <c r="E27" s="3"/>
      <c r="F27" s="3"/>
    </row>
    <row r="29" spans="2:6" ht="12.75">
      <c r="B29" s="47"/>
      <c r="C29" s="47"/>
      <c r="D29" s="47"/>
      <c r="E29" s="47"/>
      <c r="F29" s="47"/>
    </row>
    <row r="30" spans="1:6" ht="12.75">
      <c r="A30" s="47"/>
      <c r="B30" s="48"/>
      <c r="C30" s="47"/>
      <c r="D30" s="48"/>
      <c r="E30" s="47"/>
      <c r="F30" s="47"/>
    </row>
    <row r="31" spans="1:10" ht="12.75">
      <c r="A31"/>
      <c r="B31"/>
      <c r="C31"/>
      <c r="D31"/>
      <c r="E31"/>
      <c r="F31"/>
      <c r="G31" s="47"/>
      <c r="H31" s="47"/>
      <c r="I31" s="47"/>
      <c r="J31" s="47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7:10" ht="12.75">
      <c r="G33"/>
      <c r="H33"/>
      <c r="I33"/>
      <c r="J33"/>
    </row>
    <row r="34" spans="1:6" ht="12.75">
      <c r="A34"/>
      <c r="B34"/>
      <c r="C34"/>
      <c r="D34"/>
      <c r="E34"/>
      <c r="F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7:15" ht="12.75">
      <c r="G36"/>
      <c r="H36"/>
      <c r="I36"/>
      <c r="J36"/>
      <c r="K36"/>
      <c r="L36"/>
      <c r="M36"/>
      <c r="N36"/>
      <c r="O36"/>
    </row>
  </sheetData>
  <mergeCells count="6">
    <mergeCell ref="A1:F1"/>
    <mergeCell ref="A3:F3"/>
    <mergeCell ref="B5:C5"/>
    <mergeCell ref="D5:E5"/>
    <mergeCell ref="F5:F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O37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8.57421875" style="3" customWidth="1"/>
    <col min="2" max="2" width="16.57421875" style="3" customWidth="1"/>
    <col min="3" max="3" width="16.8515625" style="3" customWidth="1"/>
    <col min="4" max="4" width="15.00390625" style="3" customWidth="1"/>
    <col min="5" max="5" width="17.00390625" style="3" customWidth="1"/>
    <col min="6" max="6" width="16.00390625" style="3" customWidth="1"/>
    <col min="7" max="7" width="16.421875" style="3" customWidth="1"/>
    <col min="8" max="8" width="7.28125" style="3" customWidth="1"/>
    <col min="9" max="16384" width="19.140625" style="3" customWidth="1"/>
  </cols>
  <sheetData>
    <row r="1" spans="1:7" ht="18">
      <c r="A1" s="308" t="s">
        <v>118</v>
      </c>
      <c r="B1" s="308"/>
      <c r="C1" s="308"/>
      <c r="D1" s="308"/>
      <c r="E1" s="308"/>
      <c r="F1" s="308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269</v>
      </c>
      <c r="B3" s="393"/>
      <c r="C3" s="393"/>
      <c r="D3" s="393"/>
      <c r="E3" s="393"/>
      <c r="F3" s="393"/>
    </row>
    <row r="4" spans="1:6" ht="15">
      <c r="A4" s="393" t="s">
        <v>301</v>
      </c>
      <c r="B4" s="393"/>
      <c r="C4" s="393"/>
      <c r="D4" s="393"/>
      <c r="E4" s="393"/>
      <c r="F4" s="393"/>
    </row>
    <row r="5" spans="1:6" ht="13.5" thickBot="1">
      <c r="A5" s="209"/>
      <c r="B5" s="209"/>
      <c r="C5" s="209"/>
      <c r="D5" s="209"/>
      <c r="E5" s="209"/>
      <c r="F5" s="209"/>
    </row>
    <row r="6" spans="1:6" ht="12.75">
      <c r="A6" s="414" t="s">
        <v>9</v>
      </c>
      <c r="B6" s="391" t="s">
        <v>225</v>
      </c>
      <c r="C6" s="418"/>
      <c r="D6" s="391" t="s">
        <v>226</v>
      </c>
      <c r="E6" s="392"/>
      <c r="F6" s="419" t="s">
        <v>137</v>
      </c>
    </row>
    <row r="7" spans="1:6" ht="12.75" customHeight="1" thickBot="1">
      <c r="A7" s="415"/>
      <c r="B7" s="246" t="s">
        <v>165</v>
      </c>
      <c r="C7" s="246" t="s">
        <v>166</v>
      </c>
      <c r="D7" s="246" t="s">
        <v>165</v>
      </c>
      <c r="E7" s="246" t="s">
        <v>166</v>
      </c>
      <c r="F7" s="420"/>
    </row>
    <row r="8" spans="1:6" ht="19.5" customHeight="1">
      <c r="A8" s="210" t="s">
        <v>13</v>
      </c>
      <c r="B8" s="124">
        <v>114</v>
      </c>
      <c r="C8" s="124">
        <v>150035</v>
      </c>
      <c r="D8" s="124">
        <v>39</v>
      </c>
      <c r="E8" s="124">
        <v>78685</v>
      </c>
      <c r="F8" s="125">
        <v>228873</v>
      </c>
    </row>
    <row r="9" spans="1:6" ht="12.75">
      <c r="A9" s="211" t="s">
        <v>14</v>
      </c>
      <c r="B9" s="127" t="s">
        <v>120</v>
      </c>
      <c r="C9" s="127">
        <v>36050</v>
      </c>
      <c r="D9" s="127">
        <v>5</v>
      </c>
      <c r="E9" s="127">
        <v>108498</v>
      </c>
      <c r="F9" s="128">
        <v>144553</v>
      </c>
    </row>
    <row r="10" spans="1:6" ht="12.75">
      <c r="A10" s="211" t="s">
        <v>15</v>
      </c>
      <c r="B10" s="127" t="s">
        <v>120</v>
      </c>
      <c r="C10" s="127">
        <v>20987</v>
      </c>
      <c r="D10" s="127" t="s">
        <v>120</v>
      </c>
      <c r="E10" s="127">
        <v>73301</v>
      </c>
      <c r="F10" s="128">
        <v>94288</v>
      </c>
    </row>
    <row r="11" spans="1:6" ht="12.75">
      <c r="A11" s="211" t="s">
        <v>16</v>
      </c>
      <c r="B11" s="127">
        <v>1</v>
      </c>
      <c r="C11" s="127">
        <v>77054</v>
      </c>
      <c r="D11" s="127" t="s">
        <v>120</v>
      </c>
      <c r="E11" s="127">
        <v>96476</v>
      </c>
      <c r="F11" s="128">
        <v>173531</v>
      </c>
    </row>
    <row r="12" spans="1:6" ht="12.75">
      <c r="A12" s="211" t="s">
        <v>17</v>
      </c>
      <c r="B12" s="127" t="s">
        <v>120</v>
      </c>
      <c r="C12" s="127">
        <v>79908</v>
      </c>
      <c r="D12" s="127">
        <v>8</v>
      </c>
      <c r="E12" s="127">
        <v>178604</v>
      </c>
      <c r="F12" s="128">
        <v>258520</v>
      </c>
    </row>
    <row r="13" spans="1:6" ht="12.75">
      <c r="A13" s="211" t="s">
        <v>18</v>
      </c>
      <c r="B13" s="127" t="s">
        <v>120</v>
      </c>
      <c r="C13" s="127">
        <v>574</v>
      </c>
      <c r="D13" s="127">
        <v>4</v>
      </c>
      <c r="E13" s="127">
        <v>98052</v>
      </c>
      <c r="F13" s="128">
        <v>98630</v>
      </c>
    </row>
    <row r="14" spans="1:6" ht="12.75">
      <c r="A14" s="211" t="s">
        <v>19</v>
      </c>
      <c r="B14" s="127">
        <v>2</v>
      </c>
      <c r="C14" s="127">
        <v>63607</v>
      </c>
      <c r="D14" s="127">
        <v>2091</v>
      </c>
      <c r="E14" s="127">
        <v>278296</v>
      </c>
      <c r="F14" s="128">
        <v>343996</v>
      </c>
    </row>
    <row r="15" spans="1:6" ht="12.75">
      <c r="A15" s="211" t="s">
        <v>20</v>
      </c>
      <c r="B15" s="127" t="s">
        <v>120</v>
      </c>
      <c r="C15" s="127">
        <v>120488</v>
      </c>
      <c r="D15" s="127">
        <v>232</v>
      </c>
      <c r="E15" s="127">
        <v>475810</v>
      </c>
      <c r="F15" s="128">
        <v>596530</v>
      </c>
    </row>
    <row r="16" spans="1:6" ht="12.75">
      <c r="A16" s="211" t="s">
        <v>21</v>
      </c>
      <c r="B16" s="127" t="s">
        <v>120</v>
      </c>
      <c r="C16" s="127">
        <v>1598</v>
      </c>
      <c r="D16" s="127">
        <v>23</v>
      </c>
      <c r="E16" s="127">
        <v>56001</v>
      </c>
      <c r="F16" s="128">
        <v>57622</v>
      </c>
    </row>
    <row r="17" spans="1:6" ht="12.75">
      <c r="A17" s="211" t="s">
        <v>22</v>
      </c>
      <c r="B17" s="127">
        <v>147</v>
      </c>
      <c r="C17" s="127">
        <v>369805</v>
      </c>
      <c r="D17" s="127">
        <v>1967</v>
      </c>
      <c r="E17" s="127">
        <v>612662</v>
      </c>
      <c r="F17" s="128">
        <v>984581</v>
      </c>
    </row>
    <row r="18" spans="1:6" ht="12.75">
      <c r="A18" s="211" t="s">
        <v>23</v>
      </c>
      <c r="B18" s="127" t="s">
        <v>120</v>
      </c>
      <c r="C18" s="127">
        <v>14941</v>
      </c>
      <c r="D18" s="127" t="s">
        <v>120</v>
      </c>
      <c r="E18" s="127">
        <v>36917</v>
      </c>
      <c r="F18" s="128">
        <v>51858</v>
      </c>
    </row>
    <row r="19" spans="1:6" ht="12.75">
      <c r="A19" s="211" t="s">
        <v>24</v>
      </c>
      <c r="B19" s="127" t="s">
        <v>120</v>
      </c>
      <c r="C19" s="127">
        <v>178079</v>
      </c>
      <c r="D19" s="127">
        <v>218</v>
      </c>
      <c r="E19" s="127">
        <v>205067</v>
      </c>
      <c r="F19" s="128">
        <v>383364</v>
      </c>
    </row>
    <row r="20" spans="1:6" ht="12.75">
      <c r="A20" s="211" t="s">
        <v>25</v>
      </c>
      <c r="B20" s="127" t="s">
        <v>120</v>
      </c>
      <c r="C20" s="127">
        <v>30436</v>
      </c>
      <c r="D20" s="127">
        <v>11</v>
      </c>
      <c r="E20" s="127">
        <v>134871</v>
      </c>
      <c r="F20" s="128">
        <v>165318</v>
      </c>
    </row>
    <row r="21" spans="1:6" ht="12.75">
      <c r="A21" s="211" t="s">
        <v>26</v>
      </c>
      <c r="B21" s="127" t="s">
        <v>120</v>
      </c>
      <c r="C21" s="127">
        <v>8361</v>
      </c>
      <c r="D21" s="127" t="s">
        <v>120</v>
      </c>
      <c r="E21" s="127">
        <v>52366</v>
      </c>
      <c r="F21" s="128">
        <v>60727</v>
      </c>
    </row>
    <row r="22" spans="1:6" ht="12.75">
      <c r="A22" s="211" t="s">
        <v>27</v>
      </c>
      <c r="B22" s="127" t="s">
        <v>120</v>
      </c>
      <c r="C22" s="127">
        <v>39520</v>
      </c>
      <c r="D22" s="127">
        <v>2182</v>
      </c>
      <c r="E22" s="127">
        <v>235859</v>
      </c>
      <c r="F22" s="128">
        <v>277561</v>
      </c>
    </row>
    <row r="23" spans="1:6" ht="12.75">
      <c r="A23" s="211" t="s">
        <v>28</v>
      </c>
      <c r="B23" s="127">
        <v>5497</v>
      </c>
      <c r="C23" s="127">
        <v>208253</v>
      </c>
      <c r="D23" s="127">
        <v>30265</v>
      </c>
      <c r="E23" s="127">
        <v>687347</v>
      </c>
      <c r="F23" s="128">
        <v>931362</v>
      </c>
    </row>
    <row r="24" spans="1:6" ht="12.75">
      <c r="A24" s="211" t="s">
        <v>29</v>
      </c>
      <c r="B24" s="127" t="s">
        <v>120</v>
      </c>
      <c r="C24" s="127">
        <v>979</v>
      </c>
      <c r="D24" s="127" t="s">
        <v>120</v>
      </c>
      <c r="E24" s="127">
        <v>6932</v>
      </c>
      <c r="F24" s="128">
        <v>7911</v>
      </c>
    </row>
    <row r="25" spans="1:6" ht="12.75">
      <c r="A25" s="211"/>
      <c r="B25" s="127"/>
      <c r="C25" s="127"/>
      <c r="D25" s="127"/>
      <c r="E25" s="127"/>
      <c r="F25" s="128"/>
    </row>
    <row r="26" spans="1:6" ht="13.5" thickBot="1">
      <c r="A26" s="212" t="s">
        <v>162</v>
      </c>
      <c r="B26" s="131">
        <v>5761</v>
      </c>
      <c r="C26" s="131">
        <v>1400675</v>
      </c>
      <c r="D26" s="131">
        <v>37045</v>
      </c>
      <c r="E26" s="131">
        <v>3415744</v>
      </c>
      <c r="F26" s="132">
        <v>4859225</v>
      </c>
    </row>
    <row r="27" spans="1:6" ht="12.75">
      <c r="A27" s="133" t="s">
        <v>237</v>
      </c>
      <c r="B27" s="133"/>
      <c r="C27" s="133"/>
      <c r="D27" s="133"/>
      <c r="E27" s="133"/>
      <c r="F27" s="133"/>
    </row>
    <row r="28" spans="1:6" s="17" customFormat="1" ht="12.75">
      <c r="A28" s="17" t="s">
        <v>190</v>
      </c>
      <c r="B28" s="3"/>
      <c r="C28" s="3"/>
      <c r="D28" s="3"/>
      <c r="E28" s="3"/>
      <c r="F28" s="3"/>
    </row>
    <row r="30" spans="2:6" ht="12.75">
      <c r="B30" s="47"/>
      <c r="C30" s="47"/>
      <c r="D30" s="47"/>
      <c r="E30" s="47"/>
      <c r="F30" s="47"/>
    </row>
    <row r="31" spans="1:6" ht="12.75">
      <c r="A31" s="47"/>
      <c r="B31" s="48"/>
      <c r="C31" s="47"/>
      <c r="D31" s="48"/>
      <c r="E31" s="47"/>
      <c r="F31" s="47"/>
    </row>
    <row r="32" spans="1:10" ht="12.75">
      <c r="A32"/>
      <c r="B32"/>
      <c r="C32"/>
      <c r="D32"/>
      <c r="E32"/>
      <c r="F32"/>
      <c r="G32" s="47"/>
      <c r="H32" s="47"/>
      <c r="I32" s="47"/>
      <c r="J32" s="47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7:10" ht="12.75">
      <c r="G34"/>
      <c r="H34"/>
      <c r="I34"/>
      <c r="J34"/>
    </row>
    <row r="35" spans="1:6" ht="12.75">
      <c r="A35"/>
      <c r="B35"/>
      <c r="C35"/>
      <c r="D35"/>
      <c r="E35"/>
      <c r="F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7:15" ht="12.75">
      <c r="G37"/>
      <c r="H37"/>
      <c r="I37"/>
      <c r="J37"/>
      <c r="K37"/>
      <c r="L37"/>
      <c r="M37"/>
      <c r="N37"/>
      <c r="O37"/>
    </row>
  </sheetData>
  <mergeCells count="7">
    <mergeCell ref="A1:F1"/>
    <mergeCell ref="A3:F3"/>
    <mergeCell ref="B6:C6"/>
    <mergeCell ref="D6:E6"/>
    <mergeCell ref="F6:F7"/>
    <mergeCell ref="A4:F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0.8515625" style="3" customWidth="1"/>
    <col min="2" max="2" width="25.8515625" style="3" customWidth="1"/>
    <col min="3" max="3" width="23.00390625" style="3" customWidth="1"/>
    <col min="4" max="4" width="29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270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227</v>
      </c>
      <c r="C5" s="392"/>
      <c r="D5" s="419" t="s">
        <v>137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39124</v>
      </c>
      <c r="C7" s="124">
        <v>13</v>
      </c>
      <c r="D7" s="125">
        <v>39137</v>
      </c>
    </row>
    <row r="8" spans="1:4" ht="12.75">
      <c r="A8" s="211" t="s">
        <v>14</v>
      </c>
      <c r="B8" s="127">
        <v>12016</v>
      </c>
      <c r="C8" s="127">
        <v>6</v>
      </c>
      <c r="D8" s="128">
        <v>12022</v>
      </c>
    </row>
    <row r="9" spans="1:4" ht="12.75">
      <c r="A9" s="211" t="s">
        <v>15</v>
      </c>
      <c r="B9" s="127">
        <v>1493</v>
      </c>
      <c r="C9" s="127" t="s">
        <v>120</v>
      </c>
      <c r="D9" s="128">
        <v>1493</v>
      </c>
    </row>
    <row r="10" spans="1:4" ht="12.75">
      <c r="A10" s="211" t="s">
        <v>16</v>
      </c>
      <c r="B10" s="127">
        <v>4295</v>
      </c>
      <c r="C10" s="127" t="s">
        <v>120</v>
      </c>
      <c r="D10" s="128">
        <v>4295</v>
      </c>
    </row>
    <row r="11" spans="1:4" ht="12.75">
      <c r="A11" s="211" t="s">
        <v>17</v>
      </c>
      <c r="B11" s="127">
        <v>1926</v>
      </c>
      <c r="C11" s="127" t="s">
        <v>120</v>
      </c>
      <c r="D11" s="128">
        <v>1926</v>
      </c>
    </row>
    <row r="12" spans="1:4" ht="12.75">
      <c r="A12" s="211" t="s">
        <v>18</v>
      </c>
      <c r="B12" s="127">
        <v>285</v>
      </c>
      <c r="C12" s="127" t="s">
        <v>120</v>
      </c>
      <c r="D12" s="128">
        <v>285</v>
      </c>
    </row>
    <row r="13" spans="1:4" ht="12.75">
      <c r="A13" s="211" t="s">
        <v>19</v>
      </c>
      <c r="B13" s="127">
        <v>1779</v>
      </c>
      <c r="C13" s="127">
        <v>2</v>
      </c>
      <c r="D13" s="128">
        <v>1781</v>
      </c>
    </row>
    <row r="14" spans="1:4" ht="12.75">
      <c r="A14" s="211" t="s">
        <v>20</v>
      </c>
      <c r="B14" s="127">
        <v>3210</v>
      </c>
      <c r="C14" s="127" t="s">
        <v>120</v>
      </c>
      <c r="D14" s="128">
        <v>3210</v>
      </c>
    </row>
    <row r="15" spans="1:4" ht="12.75">
      <c r="A15" s="211" t="s">
        <v>21</v>
      </c>
      <c r="B15" s="127">
        <v>946</v>
      </c>
      <c r="C15" s="127" t="s">
        <v>120</v>
      </c>
      <c r="D15" s="128">
        <v>946</v>
      </c>
    </row>
    <row r="16" spans="1:4" ht="12.75">
      <c r="A16" s="211" t="s">
        <v>22</v>
      </c>
      <c r="B16" s="127">
        <v>7845</v>
      </c>
      <c r="C16" s="127">
        <v>42</v>
      </c>
      <c r="D16" s="128">
        <v>7887</v>
      </c>
    </row>
    <row r="17" spans="1:4" ht="12.75">
      <c r="A17" s="211" t="s">
        <v>23</v>
      </c>
      <c r="B17" s="127">
        <v>210</v>
      </c>
      <c r="C17" s="127" t="s">
        <v>120</v>
      </c>
      <c r="D17" s="128">
        <v>210</v>
      </c>
    </row>
    <row r="18" spans="1:4" ht="12.75">
      <c r="A18" s="211" t="s">
        <v>24</v>
      </c>
      <c r="B18" s="127">
        <v>2039</v>
      </c>
      <c r="C18" s="127">
        <v>21</v>
      </c>
      <c r="D18" s="128">
        <v>2060</v>
      </c>
    </row>
    <row r="19" spans="1:4" ht="12.75">
      <c r="A19" s="211" t="s">
        <v>25</v>
      </c>
      <c r="B19" s="127">
        <v>2082</v>
      </c>
      <c r="C19" s="127" t="s">
        <v>120</v>
      </c>
      <c r="D19" s="128">
        <v>2082</v>
      </c>
    </row>
    <row r="20" spans="1:4" ht="12.75">
      <c r="A20" s="211" t="s">
        <v>26</v>
      </c>
      <c r="B20" s="127">
        <v>74</v>
      </c>
      <c r="C20" s="127" t="s">
        <v>120</v>
      </c>
      <c r="D20" s="128">
        <v>74</v>
      </c>
    </row>
    <row r="21" spans="1:4" ht="12.75">
      <c r="A21" s="211" t="s">
        <v>27</v>
      </c>
      <c r="B21" s="127">
        <v>4551</v>
      </c>
      <c r="C21" s="127">
        <v>7</v>
      </c>
      <c r="D21" s="128">
        <v>4558</v>
      </c>
    </row>
    <row r="22" spans="1:4" ht="12.75">
      <c r="A22" s="211" t="s">
        <v>28</v>
      </c>
      <c r="B22" s="127">
        <v>11397</v>
      </c>
      <c r="C22" s="127">
        <v>128</v>
      </c>
      <c r="D22" s="128">
        <v>11525</v>
      </c>
    </row>
    <row r="23" spans="1:4" ht="12.75">
      <c r="A23" s="211" t="s">
        <v>29</v>
      </c>
      <c r="B23" s="127">
        <v>377</v>
      </c>
      <c r="C23" s="127" t="s">
        <v>120</v>
      </c>
      <c r="D23" s="128">
        <v>377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v>93649</v>
      </c>
      <c r="C25" s="131">
        <v>219</v>
      </c>
      <c r="D25" s="132">
        <v>93868</v>
      </c>
    </row>
    <row r="26" spans="1:4" ht="12.75">
      <c r="A26" s="133" t="s">
        <v>237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9.421875" style="3" customWidth="1"/>
    <col min="3" max="3" width="27.57421875" style="3" customWidth="1"/>
    <col min="4" max="4" width="27.140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273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303</v>
      </c>
      <c r="C5" s="392"/>
      <c r="D5" s="419" t="s">
        <v>302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89196</v>
      </c>
      <c r="C7" s="124">
        <v>94</v>
      </c>
      <c r="D7" s="125">
        <v>89290</v>
      </c>
    </row>
    <row r="8" spans="1:4" ht="12.75">
      <c r="A8" s="211" t="s">
        <v>14</v>
      </c>
      <c r="B8" s="127">
        <v>93321</v>
      </c>
      <c r="C8" s="127">
        <v>5</v>
      </c>
      <c r="D8" s="128">
        <v>93326</v>
      </c>
    </row>
    <row r="9" spans="1:4" ht="12.75">
      <c r="A9" s="211" t="s">
        <v>15</v>
      </c>
      <c r="B9" s="127">
        <v>61964</v>
      </c>
      <c r="C9" s="127" t="s">
        <v>120</v>
      </c>
      <c r="D9" s="128">
        <v>61964</v>
      </c>
    </row>
    <row r="10" spans="1:4" ht="12.75">
      <c r="A10" s="211" t="s">
        <v>16</v>
      </c>
      <c r="B10" s="127">
        <v>48294</v>
      </c>
      <c r="C10" s="127" t="s">
        <v>120</v>
      </c>
      <c r="D10" s="128">
        <v>48294</v>
      </c>
    </row>
    <row r="11" spans="1:4" ht="12.75">
      <c r="A11" s="211" t="s">
        <v>17</v>
      </c>
      <c r="B11" s="127">
        <v>163346</v>
      </c>
      <c r="C11" s="127" t="s">
        <v>120</v>
      </c>
      <c r="D11" s="128">
        <v>163346</v>
      </c>
    </row>
    <row r="12" spans="1:4" ht="12.75">
      <c r="A12" s="211" t="s">
        <v>18</v>
      </c>
      <c r="B12" s="127">
        <v>55766</v>
      </c>
      <c r="C12" s="127" t="s">
        <v>120</v>
      </c>
      <c r="D12" s="128">
        <v>55766</v>
      </c>
    </row>
    <row r="13" spans="1:4" ht="12.75">
      <c r="A13" s="211" t="s">
        <v>19</v>
      </c>
      <c r="B13" s="127">
        <v>33278</v>
      </c>
      <c r="C13" s="127">
        <v>3</v>
      </c>
      <c r="D13" s="128">
        <v>33281</v>
      </c>
    </row>
    <row r="14" spans="1:4" ht="12.75">
      <c r="A14" s="211" t="s">
        <v>20</v>
      </c>
      <c r="B14" s="127">
        <v>142228</v>
      </c>
      <c r="C14" s="127" t="s">
        <v>120</v>
      </c>
      <c r="D14" s="128">
        <v>142228</v>
      </c>
    </row>
    <row r="15" spans="1:4" ht="12.75">
      <c r="A15" s="211" t="s">
        <v>21</v>
      </c>
      <c r="B15" s="127">
        <v>11603</v>
      </c>
      <c r="C15" s="127" t="s">
        <v>120</v>
      </c>
      <c r="D15" s="128">
        <v>11603</v>
      </c>
    </row>
    <row r="16" spans="1:4" ht="12.75">
      <c r="A16" s="211" t="s">
        <v>22</v>
      </c>
      <c r="B16" s="127">
        <v>430567</v>
      </c>
      <c r="C16" s="127">
        <v>546</v>
      </c>
      <c r="D16" s="128">
        <v>431113</v>
      </c>
    </row>
    <row r="17" spans="1:4" ht="12.75">
      <c r="A17" s="211" t="s">
        <v>23</v>
      </c>
      <c r="B17" s="127">
        <v>21049</v>
      </c>
      <c r="C17" s="127" t="s">
        <v>120</v>
      </c>
      <c r="D17" s="128">
        <v>21049</v>
      </c>
    </row>
    <row r="18" spans="1:4" ht="12.75">
      <c r="A18" s="211" t="s">
        <v>24</v>
      </c>
      <c r="B18" s="127">
        <v>109039</v>
      </c>
      <c r="C18" s="127">
        <v>218</v>
      </c>
      <c r="D18" s="128">
        <v>109257</v>
      </c>
    </row>
    <row r="19" spans="1:4" ht="12.75">
      <c r="A19" s="211" t="s">
        <v>25</v>
      </c>
      <c r="B19" s="127">
        <v>27699</v>
      </c>
      <c r="C19" s="127" t="s">
        <v>120</v>
      </c>
      <c r="D19" s="128">
        <v>27699</v>
      </c>
    </row>
    <row r="20" spans="1:4" ht="12.75">
      <c r="A20" s="211" t="s">
        <v>26</v>
      </c>
      <c r="B20" s="127">
        <v>3529</v>
      </c>
      <c r="C20" s="127" t="s">
        <v>120</v>
      </c>
      <c r="D20" s="128">
        <v>3529</v>
      </c>
    </row>
    <row r="21" spans="1:4" ht="12.75">
      <c r="A21" s="211" t="s">
        <v>27</v>
      </c>
      <c r="B21" s="127">
        <v>258134</v>
      </c>
      <c r="C21" s="127">
        <v>2182</v>
      </c>
      <c r="D21" s="128">
        <v>260316</v>
      </c>
    </row>
    <row r="22" spans="1:4" ht="12.75">
      <c r="A22" s="211" t="s">
        <v>28</v>
      </c>
      <c r="B22" s="127">
        <v>535548</v>
      </c>
      <c r="C22" s="127">
        <v>35289</v>
      </c>
      <c r="D22" s="128">
        <v>570837</v>
      </c>
    </row>
    <row r="23" spans="1:4" ht="12.75">
      <c r="A23" s="211" t="s">
        <v>29</v>
      </c>
      <c r="B23" s="127">
        <v>1541</v>
      </c>
      <c r="C23" s="127" t="s">
        <v>120</v>
      </c>
      <c r="D23" s="128">
        <v>1541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v>2086102</v>
      </c>
      <c r="C25" s="131">
        <v>38337</v>
      </c>
      <c r="D25" s="132">
        <v>2124439</v>
      </c>
    </row>
    <row r="26" spans="1:4" ht="12.75">
      <c r="A26" s="133" t="s">
        <v>237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5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4" width="28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271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228</v>
      </c>
      <c r="C5" s="392"/>
      <c r="D5" s="419" t="s">
        <v>137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29222</v>
      </c>
      <c r="C7" s="124">
        <v>17</v>
      </c>
      <c r="D7" s="125">
        <v>29239</v>
      </c>
    </row>
    <row r="8" spans="1:4" ht="12.75">
      <c r="A8" s="211" t="s">
        <v>14</v>
      </c>
      <c r="B8" s="127">
        <v>2552</v>
      </c>
      <c r="C8" s="127" t="s">
        <v>120</v>
      </c>
      <c r="D8" s="128">
        <v>2552</v>
      </c>
    </row>
    <row r="9" spans="1:4" ht="12.75">
      <c r="A9" s="211" t="s">
        <v>15</v>
      </c>
      <c r="B9" s="127">
        <v>260</v>
      </c>
      <c r="C9" s="127" t="s">
        <v>120</v>
      </c>
      <c r="D9" s="128">
        <v>260</v>
      </c>
    </row>
    <row r="10" spans="1:4" ht="12.75">
      <c r="A10" s="211" t="s">
        <v>16</v>
      </c>
      <c r="B10" s="127">
        <v>7941</v>
      </c>
      <c r="C10" s="127">
        <v>1</v>
      </c>
      <c r="D10" s="128">
        <v>7942</v>
      </c>
    </row>
    <row r="11" spans="1:4" ht="12.75">
      <c r="A11" s="211" t="s">
        <v>17</v>
      </c>
      <c r="B11" s="127">
        <v>1662</v>
      </c>
      <c r="C11" s="127">
        <v>1</v>
      </c>
      <c r="D11" s="128">
        <v>1663</v>
      </c>
    </row>
    <row r="12" spans="1:4" ht="12.75">
      <c r="A12" s="211" t="s">
        <v>18</v>
      </c>
      <c r="B12" s="127">
        <v>184</v>
      </c>
      <c r="C12" s="127" t="s">
        <v>120</v>
      </c>
      <c r="D12" s="128">
        <v>184</v>
      </c>
    </row>
    <row r="13" spans="1:4" ht="12.75">
      <c r="A13" s="211" t="s">
        <v>19</v>
      </c>
      <c r="B13" s="127">
        <v>2553</v>
      </c>
      <c r="C13" s="127" t="s">
        <v>120</v>
      </c>
      <c r="D13" s="128">
        <v>2553</v>
      </c>
    </row>
    <row r="14" spans="1:4" ht="12.75">
      <c r="A14" s="211" t="s">
        <v>20</v>
      </c>
      <c r="B14" s="127">
        <v>10259</v>
      </c>
      <c r="C14" s="127" t="s">
        <v>120</v>
      </c>
      <c r="D14" s="128">
        <v>10259</v>
      </c>
    </row>
    <row r="15" spans="1:4" ht="12.75">
      <c r="A15" s="211" t="s">
        <v>21</v>
      </c>
      <c r="B15" s="127">
        <v>2836</v>
      </c>
      <c r="C15" s="127" t="s">
        <v>120</v>
      </c>
      <c r="D15" s="128">
        <v>2836</v>
      </c>
    </row>
    <row r="16" spans="1:4" ht="12.75">
      <c r="A16" s="211" t="s">
        <v>22</v>
      </c>
      <c r="B16" s="127">
        <v>7960</v>
      </c>
      <c r="C16" s="127">
        <v>22</v>
      </c>
      <c r="D16" s="128">
        <v>7982</v>
      </c>
    </row>
    <row r="17" spans="1:4" ht="12.75">
      <c r="A17" s="211" t="s">
        <v>23</v>
      </c>
      <c r="B17" s="127">
        <v>199</v>
      </c>
      <c r="C17" s="127" t="s">
        <v>120</v>
      </c>
      <c r="D17" s="128">
        <v>199</v>
      </c>
    </row>
    <row r="18" spans="1:4" ht="12.75">
      <c r="A18" s="211" t="s">
        <v>24</v>
      </c>
      <c r="B18" s="127">
        <v>4113</v>
      </c>
      <c r="C18" s="127" t="s">
        <v>120</v>
      </c>
      <c r="D18" s="128">
        <v>4113</v>
      </c>
    </row>
    <row r="19" spans="1:4" ht="12.75">
      <c r="A19" s="211" t="s">
        <v>25</v>
      </c>
      <c r="B19" s="127">
        <v>9934</v>
      </c>
      <c r="C19" s="127">
        <v>2</v>
      </c>
      <c r="D19" s="128">
        <v>9936</v>
      </c>
    </row>
    <row r="20" spans="1:4" ht="12.75">
      <c r="A20" s="211" t="s">
        <v>26</v>
      </c>
      <c r="B20" s="127">
        <v>1194</v>
      </c>
      <c r="C20" s="127" t="s">
        <v>120</v>
      </c>
      <c r="D20" s="128">
        <v>1194</v>
      </c>
    </row>
    <row r="21" spans="1:4" ht="12.75">
      <c r="A21" s="211" t="s">
        <v>27</v>
      </c>
      <c r="B21" s="127">
        <v>353</v>
      </c>
      <c r="C21" s="127" t="s">
        <v>120</v>
      </c>
      <c r="D21" s="128">
        <v>353</v>
      </c>
    </row>
    <row r="22" spans="1:4" ht="12.75">
      <c r="A22" s="211" t="s">
        <v>28</v>
      </c>
      <c r="B22" s="127">
        <v>2079</v>
      </c>
      <c r="C22" s="127">
        <v>56</v>
      </c>
      <c r="D22" s="128">
        <v>2135</v>
      </c>
    </row>
    <row r="23" spans="1:4" ht="12.75">
      <c r="A23" s="211" t="s">
        <v>29</v>
      </c>
      <c r="B23" s="127">
        <v>68</v>
      </c>
      <c r="C23" s="127" t="s">
        <v>120</v>
      </c>
      <c r="D23" s="128">
        <v>68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v>83369</v>
      </c>
      <c r="C25" s="131">
        <v>99</v>
      </c>
      <c r="D25" s="132">
        <v>83468</v>
      </c>
    </row>
    <row r="26" spans="1:4" ht="12.75">
      <c r="A26" s="133" t="s">
        <v>237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3" spans="1:9" ht="15">
      <c r="A3" s="309" t="s">
        <v>236</v>
      </c>
      <c r="B3" s="309"/>
      <c r="C3" s="309"/>
      <c r="D3" s="309"/>
      <c r="E3" s="309"/>
      <c r="F3" s="309"/>
      <c r="G3" s="309"/>
      <c r="H3" s="309"/>
      <c r="I3" s="309"/>
    </row>
    <row r="4" spans="1:9" ht="13.5" thickBot="1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34"/>
      <c r="B5" s="135" t="s">
        <v>133</v>
      </c>
      <c r="C5" s="135" t="s">
        <v>7</v>
      </c>
      <c r="D5" s="310" t="s">
        <v>6</v>
      </c>
      <c r="E5" s="311"/>
      <c r="F5" s="311"/>
      <c r="G5" s="311"/>
      <c r="H5" s="312"/>
      <c r="I5" s="136" t="s">
        <v>131</v>
      </c>
    </row>
    <row r="6" spans="1:9" ht="12.75">
      <c r="A6" s="137" t="s">
        <v>9</v>
      </c>
      <c r="B6" s="138" t="s">
        <v>10</v>
      </c>
      <c r="C6" s="138" t="s">
        <v>11</v>
      </c>
      <c r="D6" s="305" t="s">
        <v>165</v>
      </c>
      <c r="E6" s="306"/>
      <c r="F6" s="307"/>
      <c r="G6" s="305" t="s">
        <v>166</v>
      </c>
      <c r="H6" s="307"/>
      <c r="I6" s="139" t="s">
        <v>62</v>
      </c>
    </row>
    <row r="7" spans="1:9" ht="13.5" thickBot="1">
      <c r="A7" s="140"/>
      <c r="B7" s="141" t="s">
        <v>62</v>
      </c>
      <c r="C7" s="141" t="s">
        <v>134</v>
      </c>
      <c r="D7" s="142" t="s">
        <v>44</v>
      </c>
      <c r="E7" s="142" t="s">
        <v>292</v>
      </c>
      <c r="F7" s="142" t="s">
        <v>293</v>
      </c>
      <c r="G7" s="142" t="s">
        <v>44</v>
      </c>
      <c r="H7" s="142" t="s">
        <v>294</v>
      </c>
      <c r="I7" s="143" t="s">
        <v>8</v>
      </c>
    </row>
    <row r="8" spans="1:10" ht="12.75">
      <c r="A8" s="123" t="s">
        <v>13</v>
      </c>
      <c r="B8" s="124">
        <v>88037</v>
      </c>
      <c r="C8" s="124">
        <v>1102844</v>
      </c>
      <c r="D8" s="124">
        <v>87782</v>
      </c>
      <c r="E8" s="124">
        <v>1102337</v>
      </c>
      <c r="F8" s="124">
        <v>748658</v>
      </c>
      <c r="G8" s="124">
        <v>230</v>
      </c>
      <c r="H8" s="124">
        <v>507</v>
      </c>
      <c r="I8" s="125">
        <v>25</v>
      </c>
      <c r="J8" s="19"/>
    </row>
    <row r="9" spans="1:9" ht="12.75">
      <c r="A9" s="126" t="s">
        <v>14</v>
      </c>
      <c r="B9" s="127">
        <v>30246</v>
      </c>
      <c r="C9" s="127">
        <v>690138</v>
      </c>
      <c r="D9" s="127">
        <v>30148</v>
      </c>
      <c r="E9" s="127">
        <v>689976</v>
      </c>
      <c r="F9" s="127">
        <v>385062</v>
      </c>
      <c r="G9" s="127">
        <v>43</v>
      </c>
      <c r="H9" s="127">
        <v>163</v>
      </c>
      <c r="I9" s="128">
        <v>55</v>
      </c>
    </row>
    <row r="10" spans="1:9" ht="12.75">
      <c r="A10" s="126" t="s">
        <v>15</v>
      </c>
      <c r="B10" s="127">
        <v>12102</v>
      </c>
      <c r="C10" s="127">
        <v>419041</v>
      </c>
      <c r="D10" s="127">
        <v>12081</v>
      </c>
      <c r="E10" s="127">
        <v>419032</v>
      </c>
      <c r="F10" s="127">
        <v>285731</v>
      </c>
      <c r="G10" s="127">
        <v>9</v>
      </c>
      <c r="H10" s="127">
        <v>9</v>
      </c>
      <c r="I10" s="128">
        <v>12</v>
      </c>
    </row>
    <row r="11" spans="1:9" ht="12.75">
      <c r="A11" s="126" t="s">
        <v>16</v>
      </c>
      <c r="B11" s="127">
        <v>21695</v>
      </c>
      <c r="C11" s="127">
        <v>437606</v>
      </c>
      <c r="D11" s="127">
        <v>21660</v>
      </c>
      <c r="E11" s="127">
        <v>437597</v>
      </c>
      <c r="F11" s="127">
        <v>242784</v>
      </c>
      <c r="G11" s="127">
        <v>2</v>
      </c>
      <c r="H11" s="127">
        <v>9</v>
      </c>
      <c r="I11" s="128">
        <v>33</v>
      </c>
    </row>
    <row r="12" spans="1:10" ht="12.75">
      <c r="A12" s="126" t="s">
        <v>17</v>
      </c>
      <c r="B12" s="127">
        <v>16401</v>
      </c>
      <c r="C12" s="127">
        <v>894743</v>
      </c>
      <c r="D12" s="127">
        <v>16209</v>
      </c>
      <c r="E12" s="127">
        <v>894555</v>
      </c>
      <c r="F12" s="127">
        <v>588345</v>
      </c>
      <c r="G12" s="127">
        <v>174</v>
      </c>
      <c r="H12" s="127">
        <v>188</v>
      </c>
      <c r="I12" s="128">
        <v>18</v>
      </c>
      <c r="J12" s="39"/>
    </row>
    <row r="13" spans="1:10" ht="12.75">
      <c r="A13" s="126" t="s">
        <v>18</v>
      </c>
      <c r="B13" s="127">
        <v>10937</v>
      </c>
      <c r="C13" s="127">
        <v>372334</v>
      </c>
      <c r="D13" s="127">
        <v>10823</v>
      </c>
      <c r="E13" s="127">
        <v>372255</v>
      </c>
      <c r="F13" s="127">
        <v>244757</v>
      </c>
      <c r="G13" s="127">
        <v>56</v>
      </c>
      <c r="H13" s="127">
        <v>79</v>
      </c>
      <c r="I13" s="128">
        <v>58</v>
      </c>
      <c r="J13" s="39"/>
    </row>
    <row r="14" spans="1:10" ht="12.75">
      <c r="A14" s="126" t="s">
        <v>19</v>
      </c>
      <c r="B14" s="127">
        <v>49972</v>
      </c>
      <c r="C14" s="127">
        <v>3146483</v>
      </c>
      <c r="D14" s="127">
        <v>48699</v>
      </c>
      <c r="E14" s="127">
        <v>3143046</v>
      </c>
      <c r="F14" s="127">
        <v>2398273</v>
      </c>
      <c r="G14" s="127">
        <v>1005</v>
      </c>
      <c r="H14" s="127">
        <v>3437</v>
      </c>
      <c r="I14" s="128">
        <v>268</v>
      </c>
      <c r="J14" s="39"/>
    </row>
    <row r="15" spans="1:10" ht="12.75">
      <c r="A15" s="126" t="s">
        <v>20</v>
      </c>
      <c r="B15" s="127">
        <v>55096</v>
      </c>
      <c r="C15" s="127">
        <v>1950448</v>
      </c>
      <c r="D15" s="127">
        <v>54192</v>
      </c>
      <c r="E15" s="127">
        <v>1949372</v>
      </c>
      <c r="F15" s="127">
        <v>1166543</v>
      </c>
      <c r="G15" s="127">
        <v>256</v>
      </c>
      <c r="H15" s="127">
        <v>1075</v>
      </c>
      <c r="I15" s="128">
        <v>647</v>
      </c>
      <c r="J15" s="39"/>
    </row>
    <row r="16" spans="1:10" ht="12.75">
      <c r="A16" s="126" t="s">
        <v>21</v>
      </c>
      <c r="B16" s="127">
        <v>13186</v>
      </c>
      <c r="C16" s="127">
        <v>314859</v>
      </c>
      <c r="D16" s="127">
        <v>13170</v>
      </c>
      <c r="E16" s="127">
        <v>314278</v>
      </c>
      <c r="F16" s="127">
        <v>194264</v>
      </c>
      <c r="G16" s="127">
        <v>15</v>
      </c>
      <c r="H16" s="127">
        <v>581</v>
      </c>
      <c r="I16" s="128">
        <v>1</v>
      </c>
      <c r="J16" s="39"/>
    </row>
    <row r="17" spans="1:10" ht="12.75">
      <c r="A17" s="126" t="s">
        <v>22</v>
      </c>
      <c r="B17" s="127">
        <v>94816</v>
      </c>
      <c r="C17" s="127">
        <v>6908161</v>
      </c>
      <c r="D17" s="127">
        <v>92030</v>
      </c>
      <c r="E17" s="127">
        <v>6900319</v>
      </c>
      <c r="F17" s="127">
        <v>5471306</v>
      </c>
      <c r="G17" s="127">
        <v>1112</v>
      </c>
      <c r="H17" s="127">
        <v>7842</v>
      </c>
      <c r="I17" s="128">
        <v>1674</v>
      </c>
      <c r="J17" s="39"/>
    </row>
    <row r="18" spans="1:10" ht="12.75">
      <c r="A18" s="126" t="s">
        <v>23</v>
      </c>
      <c r="B18" s="127">
        <v>8795</v>
      </c>
      <c r="C18" s="127">
        <v>434779</v>
      </c>
      <c r="D18" s="127">
        <v>8613</v>
      </c>
      <c r="E18" s="127">
        <v>434235</v>
      </c>
      <c r="F18" s="127">
        <v>343185</v>
      </c>
      <c r="G18" s="127">
        <v>56</v>
      </c>
      <c r="H18" s="127">
        <v>544</v>
      </c>
      <c r="I18" s="128">
        <v>126</v>
      </c>
      <c r="J18" s="39"/>
    </row>
    <row r="19" spans="1:10" ht="12.75">
      <c r="A19" s="126" t="s">
        <v>24</v>
      </c>
      <c r="B19" s="127">
        <v>131729</v>
      </c>
      <c r="C19" s="127">
        <v>5694723</v>
      </c>
      <c r="D19" s="127">
        <v>129774</v>
      </c>
      <c r="E19" s="127">
        <v>5685682</v>
      </c>
      <c r="F19" s="127">
        <v>4468988</v>
      </c>
      <c r="G19" s="127">
        <v>464</v>
      </c>
      <c r="H19" s="127">
        <v>9041</v>
      </c>
      <c r="I19" s="128">
        <v>1492</v>
      </c>
      <c r="J19" s="39"/>
    </row>
    <row r="20" spans="1:10" ht="12.75">
      <c r="A20" s="126" t="s">
        <v>25</v>
      </c>
      <c r="B20" s="127">
        <v>135304</v>
      </c>
      <c r="C20" s="127">
        <v>1013343</v>
      </c>
      <c r="D20" s="127">
        <v>134539</v>
      </c>
      <c r="E20" s="127">
        <v>1012206</v>
      </c>
      <c r="F20" s="127">
        <v>686574</v>
      </c>
      <c r="G20" s="127">
        <v>559</v>
      </c>
      <c r="H20" s="127">
        <v>1136</v>
      </c>
      <c r="I20" s="128">
        <v>206</v>
      </c>
      <c r="J20" s="39"/>
    </row>
    <row r="21" spans="1:10" ht="12.75">
      <c r="A21" s="126" t="s">
        <v>26</v>
      </c>
      <c r="B21" s="127">
        <v>34157</v>
      </c>
      <c r="C21" s="127">
        <v>571076</v>
      </c>
      <c r="D21" s="127">
        <v>33685</v>
      </c>
      <c r="E21" s="127">
        <v>562929</v>
      </c>
      <c r="F21" s="127">
        <v>400221</v>
      </c>
      <c r="G21" s="127">
        <v>399</v>
      </c>
      <c r="H21" s="127">
        <v>8148</v>
      </c>
      <c r="I21" s="128">
        <v>73</v>
      </c>
      <c r="J21" s="39"/>
    </row>
    <row r="22" spans="1:10" ht="12.75">
      <c r="A22" s="126" t="s">
        <v>27</v>
      </c>
      <c r="B22" s="127">
        <v>70683</v>
      </c>
      <c r="C22" s="127">
        <v>3106962</v>
      </c>
      <c r="D22" s="127">
        <v>69373</v>
      </c>
      <c r="E22" s="127">
        <v>3104151</v>
      </c>
      <c r="F22" s="127">
        <v>2700735</v>
      </c>
      <c r="G22" s="127">
        <v>112</v>
      </c>
      <c r="H22" s="127">
        <v>2812</v>
      </c>
      <c r="I22" s="128">
        <v>1197</v>
      </c>
      <c r="J22" s="39"/>
    </row>
    <row r="23" spans="1:10" ht="12.75">
      <c r="A23" s="126" t="s">
        <v>28</v>
      </c>
      <c r="B23" s="127">
        <v>255957</v>
      </c>
      <c r="C23" s="127">
        <v>6004568</v>
      </c>
      <c r="D23" s="127">
        <v>252789</v>
      </c>
      <c r="E23" s="127">
        <v>5956923</v>
      </c>
      <c r="F23" s="127">
        <v>4508820</v>
      </c>
      <c r="G23" s="127">
        <v>1504</v>
      </c>
      <c r="H23" s="127">
        <v>47645</v>
      </c>
      <c r="I23" s="128">
        <v>1664</v>
      </c>
      <c r="J23" s="39"/>
    </row>
    <row r="24" spans="1:10" ht="12.75">
      <c r="A24" s="126" t="s">
        <v>29</v>
      </c>
      <c r="B24" s="127">
        <v>14786</v>
      </c>
      <c r="C24" s="127">
        <v>100033</v>
      </c>
      <c r="D24" s="127">
        <v>14416</v>
      </c>
      <c r="E24" s="127">
        <v>99518</v>
      </c>
      <c r="F24" s="127">
        <v>58238</v>
      </c>
      <c r="G24" s="127">
        <v>225</v>
      </c>
      <c r="H24" s="127">
        <v>515</v>
      </c>
      <c r="I24" s="128">
        <v>145</v>
      </c>
      <c r="J24" s="39"/>
    </row>
    <row r="25" spans="1:9" ht="12.75">
      <c r="A25" s="129"/>
      <c r="B25" s="127"/>
      <c r="C25" s="127"/>
      <c r="D25" s="127"/>
      <c r="E25" s="127"/>
      <c r="F25" s="127"/>
      <c r="G25" s="127"/>
      <c r="H25" s="127"/>
      <c r="I25" s="128"/>
    </row>
    <row r="26" spans="1:9" s="25" customFormat="1" ht="13.5" thickBot="1">
      <c r="A26" s="130" t="s">
        <v>162</v>
      </c>
      <c r="B26" s="131">
        <f aca="true" t="shared" si="0" ref="B26:I26">SUM(B8:B25)</f>
        <v>1043899</v>
      </c>
      <c r="C26" s="131">
        <f t="shared" si="0"/>
        <v>33162141</v>
      </c>
      <c r="D26" s="131">
        <f t="shared" si="0"/>
        <v>1029983</v>
      </c>
      <c r="E26" s="131">
        <f t="shared" si="0"/>
        <v>33078411</v>
      </c>
      <c r="F26" s="131">
        <f t="shared" si="0"/>
        <v>24892484</v>
      </c>
      <c r="G26" s="131">
        <f t="shared" si="0"/>
        <v>6221</v>
      </c>
      <c r="H26" s="131">
        <f t="shared" si="0"/>
        <v>83731</v>
      </c>
      <c r="I26" s="132">
        <f t="shared" si="0"/>
        <v>7694</v>
      </c>
    </row>
    <row r="27" spans="1:9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12" ht="12.75">
      <c r="A28" s="1" t="s">
        <v>295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189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190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304"/>
      <c r="D31" s="304"/>
      <c r="E31" s="304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82"/>
      <c r="E33" s="82"/>
      <c r="F33" s="82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8.57421875" style="3" customWidth="1"/>
    <col min="3" max="4" width="28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3.5" customHeight="1">
      <c r="A2" s="20"/>
      <c r="B2" s="20"/>
      <c r="C2" s="20"/>
      <c r="D2" s="20"/>
      <c r="E2" s="18"/>
    </row>
    <row r="3" spans="1:4" ht="15">
      <c r="A3" s="393" t="s">
        <v>274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304</v>
      </c>
      <c r="C5" s="392"/>
      <c r="D5" s="419" t="s">
        <v>302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93599</v>
      </c>
      <c r="C7" s="124">
        <v>29</v>
      </c>
      <c r="D7" s="125">
        <f>B7+C7</f>
        <v>93628</v>
      </c>
    </row>
    <row r="8" spans="1:4" ht="12.75">
      <c r="A8" s="211" t="s">
        <v>14</v>
      </c>
      <c r="B8" s="127">
        <v>16288</v>
      </c>
      <c r="C8" s="127" t="s">
        <v>120</v>
      </c>
      <c r="D8" s="128">
        <f aca="true" t="shared" si="0" ref="D8:D23">B8+C8</f>
        <v>16288</v>
      </c>
    </row>
    <row r="9" spans="1:4" ht="12.75">
      <c r="A9" s="211" t="s">
        <v>15</v>
      </c>
      <c r="B9" s="127">
        <v>18109</v>
      </c>
      <c r="C9" s="127" t="s">
        <v>120</v>
      </c>
      <c r="D9" s="128">
        <f t="shared" si="0"/>
        <v>18109</v>
      </c>
    </row>
    <row r="10" spans="1:4" ht="12.75">
      <c r="A10" s="211" t="s">
        <v>16</v>
      </c>
      <c r="B10" s="127">
        <v>71782</v>
      </c>
      <c r="C10" s="127">
        <v>1</v>
      </c>
      <c r="D10" s="128">
        <f t="shared" si="0"/>
        <v>71783</v>
      </c>
    </row>
    <row r="11" spans="1:4" ht="12.75">
      <c r="A11" s="211" t="s">
        <v>17</v>
      </c>
      <c r="B11" s="127">
        <v>62768</v>
      </c>
      <c r="C11" s="127">
        <v>8</v>
      </c>
      <c r="D11" s="128">
        <f t="shared" si="0"/>
        <v>62776</v>
      </c>
    </row>
    <row r="12" spans="1:4" ht="12.75">
      <c r="A12" s="211" t="s">
        <v>18</v>
      </c>
      <c r="B12" s="127">
        <v>40619</v>
      </c>
      <c r="C12" s="127" t="s">
        <v>120</v>
      </c>
      <c r="D12" s="128">
        <f t="shared" si="0"/>
        <v>40619</v>
      </c>
    </row>
    <row r="13" spans="1:4" ht="12.75">
      <c r="A13" s="211" t="s">
        <v>19</v>
      </c>
      <c r="B13" s="127">
        <v>248796</v>
      </c>
      <c r="C13" s="127" t="s">
        <v>120</v>
      </c>
      <c r="D13" s="128">
        <f t="shared" si="0"/>
        <v>248796</v>
      </c>
    </row>
    <row r="14" spans="1:4" ht="12.75">
      <c r="A14" s="211" t="s">
        <v>20</v>
      </c>
      <c r="B14" s="127">
        <v>296511</v>
      </c>
      <c r="C14" s="127" t="s">
        <v>120</v>
      </c>
      <c r="D14" s="128">
        <f t="shared" si="0"/>
        <v>296511</v>
      </c>
    </row>
    <row r="15" spans="1:4" ht="12.75">
      <c r="A15" s="211" t="s">
        <v>21</v>
      </c>
      <c r="B15" s="127">
        <v>33478</v>
      </c>
      <c r="C15" s="127" t="s">
        <v>120</v>
      </c>
      <c r="D15" s="128">
        <f t="shared" si="0"/>
        <v>33478</v>
      </c>
    </row>
    <row r="16" spans="1:4" ht="12.75">
      <c r="A16" s="211" t="s">
        <v>22</v>
      </c>
      <c r="B16" s="127">
        <v>460715</v>
      </c>
      <c r="C16" s="127">
        <v>1093</v>
      </c>
      <c r="D16" s="128">
        <f t="shared" si="0"/>
        <v>461808</v>
      </c>
    </row>
    <row r="17" spans="1:4" ht="12.75">
      <c r="A17" s="211" t="s">
        <v>23</v>
      </c>
      <c r="B17" s="127">
        <v>21812</v>
      </c>
      <c r="C17" s="127" t="s">
        <v>120</v>
      </c>
      <c r="D17" s="128">
        <f t="shared" si="0"/>
        <v>21812</v>
      </c>
    </row>
    <row r="18" spans="1:4" ht="12.75">
      <c r="A18" s="211" t="s">
        <v>24</v>
      </c>
      <c r="B18" s="127">
        <v>254570</v>
      </c>
      <c r="C18" s="127" t="s">
        <v>120</v>
      </c>
      <c r="D18" s="128">
        <f t="shared" si="0"/>
        <v>254570</v>
      </c>
    </row>
    <row r="19" spans="1:4" ht="12.75">
      <c r="A19" s="211" t="s">
        <v>25</v>
      </c>
      <c r="B19" s="127">
        <v>135955</v>
      </c>
      <c r="C19" s="127">
        <v>11</v>
      </c>
      <c r="D19" s="128">
        <f t="shared" si="0"/>
        <v>135966</v>
      </c>
    </row>
    <row r="20" spans="1:4" ht="12.75">
      <c r="A20" s="211" t="s">
        <v>26</v>
      </c>
      <c r="B20" s="127">
        <v>47982</v>
      </c>
      <c r="C20" s="127" t="s">
        <v>120</v>
      </c>
      <c r="D20" s="128">
        <f t="shared" si="0"/>
        <v>47982</v>
      </c>
    </row>
    <row r="21" spans="1:4" ht="12.75">
      <c r="A21" s="211" t="s">
        <v>27</v>
      </c>
      <c r="B21" s="127">
        <v>15438</v>
      </c>
      <c r="C21" s="127" t="s">
        <v>120</v>
      </c>
      <c r="D21" s="128">
        <f t="shared" si="0"/>
        <v>15438</v>
      </c>
    </row>
    <row r="22" spans="1:4" ht="12.75">
      <c r="A22" s="211" t="s">
        <v>28</v>
      </c>
      <c r="B22" s="127">
        <v>258879</v>
      </c>
      <c r="C22" s="127">
        <v>342</v>
      </c>
      <c r="D22" s="128">
        <f t="shared" si="0"/>
        <v>259221</v>
      </c>
    </row>
    <row r="23" spans="1:4" ht="12.75">
      <c r="A23" s="211" t="s">
        <v>29</v>
      </c>
      <c r="B23" s="127">
        <v>68</v>
      </c>
      <c r="C23" s="127" t="s">
        <v>120</v>
      </c>
      <c r="D23" s="128">
        <f t="shared" si="0"/>
        <v>68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f>SUM(B7:B24)</f>
        <v>2077369</v>
      </c>
      <c r="C25" s="131">
        <f>SUM(C7:C24)</f>
        <v>1484</v>
      </c>
      <c r="D25" s="132">
        <f>SUM(D7:D24)</f>
        <v>2078853</v>
      </c>
    </row>
    <row r="26" spans="1:4" ht="12.75">
      <c r="A26" s="133" t="s">
        <v>237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5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00390625" style="3" customWidth="1"/>
    <col min="2" max="4" width="25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272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229</v>
      </c>
      <c r="C5" s="392"/>
      <c r="D5" s="419" t="s">
        <v>137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14271</v>
      </c>
      <c r="C7" s="124">
        <v>37</v>
      </c>
      <c r="D7" s="125">
        <f aca="true" t="shared" si="0" ref="D7:D23">B7+C7</f>
        <v>14308</v>
      </c>
    </row>
    <row r="8" spans="1:4" ht="12.75">
      <c r="A8" s="211" t="s">
        <v>14</v>
      </c>
      <c r="B8" s="127">
        <v>2733</v>
      </c>
      <c r="C8" s="127" t="s">
        <v>120</v>
      </c>
      <c r="D8" s="128">
        <f t="shared" si="0"/>
        <v>2733</v>
      </c>
    </row>
    <row r="9" spans="1:4" ht="12.75">
      <c r="A9" s="211" t="s">
        <v>15</v>
      </c>
      <c r="B9" s="127">
        <v>113</v>
      </c>
      <c r="C9" s="127" t="s">
        <v>120</v>
      </c>
      <c r="D9" s="128">
        <f t="shared" si="0"/>
        <v>113</v>
      </c>
    </row>
    <row r="10" spans="1:4" ht="12.75">
      <c r="A10" s="211" t="s">
        <v>16</v>
      </c>
      <c r="B10" s="127">
        <v>987</v>
      </c>
      <c r="C10" s="127" t="s">
        <v>120</v>
      </c>
      <c r="D10" s="128">
        <f t="shared" si="0"/>
        <v>987</v>
      </c>
    </row>
    <row r="11" spans="1:4" ht="12.75">
      <c r="A11" s="211" t="s">
        <v>17</v>
      </c>
      <c r="B11" s="127">
        <v>367</v>
      </c>
      <c r="C11" s="127" t="s">
        <v>120</v>
      </c>
      <c r="D11" s="128">
        <f t="shared" si="0"/>
        <v>367</v>
      </c>
    </row>
    <row r="12" spans="1:4" ht="12.75">
      <c r="A12" s="211" t="s">
        <v>18</v>
      </c>
      <c r="B12" s="127">
        <v>28</v>
      </c>
      <c r="C12" s="127">
        <v>4</v>
      </c>
      <c r="D12" s="128">
        <f t="shared" si="0"/>
        <v>32</v>
      </c>
    </row>
    <row r="13" spans="1:4" ht="12.75">
      <c r="A13" s="211" t="s">
        <v>19</v>
      </c>
      <c r="B13" s="127">
        <v>425</v>
      </c>
      <c r="C13" s="127">
        <v>11</v>
      </c>
      <c r="D13" s="128">
        <f t="shared" si="0"/>
        <v>436</v>
      </c>
    </row>
    <row r="14" spans="1:4" ht="12.75">
      <c r="A14" s="211" t="s">
        <v>20</v>
      </c>
      <c r="B14" s="127">
        <v>4498</v>
      </c>
      <c r="C14" s="127">
        <v>13</v>
      </c>
      <c r="D14" s="128">
        <f t="shared" si="0"/>
        <v>4511</v>
      </c>
    </row>
    <row r="15" spans="1:4" ht="12.75">
      <c r="A15" s="211" t="s">
        <v>21</v>
      </c>
      <c r="B15" s="127">
        <v>448</v>
      </c>
      <c r="C15" s="127">
        <v>12</v>
      </c>
      <c r="D15" s="128">
        <f t="shared" si="0"/>
        <v>460</v>
      </c>
    </row>
    <row r="16" spans="1:4" ht="12.75">
      <c r="A16" s="211" t="s">
        <v>22</v>
      </c>
      <c r="B16" s="127">
        <v>2265</v>
      </c>
      <c r="C16" s="127">
        <v>1</v>
      </c>
      <c r="D16" s="128">
        <f t="shared" si="0"/>
        <v>2266</v>
      </c>
    </row>
    <row r="17" spans="1:4" ht="12.75">
      <c r="A17" s="211" t="s">
        <v>23</v>
      </c>
      <c r="B17" s="127">
        <v>174</v>
      </c>
      <c r="C17" s="127" t="s">
        <v>120</v>
      </c>
      <c r="D17" s="128">
        <f t="shared" si="0"/>
        <v>174</v>
      </c>
    </row>
    <row r="18" spans="1:4" ht="12.75">
      <c r="A18" s="211" t="s">
        <v>24</v>
      </c>
      <c r="B18" s="127">
        <v>203</v>
      </c>
      <c r="C18" s="127" t="s">
        <v>120</v>
      </c>
      <c r="D18" s="128">
        <f t="shared" si="0"/>
        <v>203</v>
      </c>
    </row>
    <row r="19" spans="1:4" ht="12.75">
      <c r="A19" s="211" t="s">
        <v>25</v>
      </c>
      <c r="B19" s="127">
        <v>108</v>
      </c>
      <c r="C19" s="127">
        <v>1</v>
      </c>
      <c r="D19" s="128">
        <f t="shared" si="0"/>
        <v>109</v>
      </c>
    </row>
    <row r="20" spans="1:4" ht="12.75">
      <c r="A20" s="211" t="s">
        <v>26</v>
      </c>
      <c r="B20" s="127">
        <v>746</v>
      </c>
      <c r="C20" s="127" t="s">
        <v>120</v>
      </c>
      <c r="D20" s="128">
        <f t="shared" si="0"/>
        <v>746</v>
      </c>
    </row>
    <row r="21" spans="1:4" ht="12.75">
      <c r="A21" s="211" t="s">
        <v>27</v>
      </c>
      <c r="B21" s="127">
        <v>87</v>
      </c>
      <c r="C21" s="127" t="s">
        <v>120</v>
      </c>
      <c r="D21" s="128">
        <f t="shared" si="0"/>
        <v>87</v>
      </c>
    </row>
    <row r="22" spans="1:4" ht="12.75">
      <c r="A22" s="211" t="s">
        <v>28</v>
      </c>
      <c r="B22" s="127">
        <v>391</v>
      </c>
      <c r="C22" s="127">
        <v>3</v>
      </c>
      <c r="D22" s="128">
        <f t="shared" si="0"/>
        <v>394</v>
      </c>
    </row>
    <row r="23" spans="1:4" ht="12.75">
      <c r="A23" s="211" t="s">
        <v>29</v>
      </c>
      <c r="B23" s="127">
        <v>181</v>
      </c>
      <c r="C23" s="127" t="s">
        <v>120</v>
      </c>
      <c r="D23" s="128">
        <f t="shared" si="0"/>
        <v>181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f>SUM(B7:B24)</f>
        <v>28025</v>
      </c>
      <c r="C25" s="131">
        <f>SUM(C7:C24)</f>
        <v>82</v>
      </c>
      <c r="D25" s="132">
        <f>SUM(D7:D24)</f>
        <v>28107</v>
      </c>
    </row>
    <row r="26" spans="1:4" ht="12.75">
      <c r="A26" s="133" t="s">
        <v>237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7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2" width="26.8515625" style="3" customWidth="1"/>
    <col min="3" max="3" width="26.00390625" style="3" customWidth="1"/>
    <col min="4" max="4" width="26.8515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275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305</v>
      </c>
      <c r="C5" s="392"/>
      <c r="D5" s="419" t="s">
        <v>302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45926</v>
      </c>
      <c r="C7" s="124">
        <v>30</v>
      </c>
      <c r="D7" s="125">
        <f aca="true" t="shared" si="0" ref="D7:D23">B7+C7</f>
        <v>45956</v>
      </c>
    </row>
    <row r="8" spans="1:4" ht="12.75">
      <c r="A8" s="211" t="s">
        <v>14</v>
      </c>
      <c r="B8" s="127">
        <v>34938</v>
      </c>
      <c r="C8" s="127" t="s">
        <v>120</v>
      </c>
      <c r="D8" s="128">
        <f t="shared" si="0"/>
        <v>34938</v>
      </c>
    </row>
    <row r="9" spans="1:4" ht="12.75">
      <c r="A9" s="211" t="s">
        <v>15</v>
      </c>
      <c r="B9" s="127">
        <v>14214</v>
      </c>
      <c r="C9" s="127" t="s">
        <v>120</v>
      </c>
      <c r="D9" s="128">
        <f t="shared" si="0"/>
        <v>14214</v>
      </c>
    </row>
    <row r="10" spans="1:4" ht="12.75">
      <c r="A10" s="211" t="s">
        <v>16</v>
      </c>
      <c r="B10" s="127">
        <v>53455</v>
      </c>
      <c r="C10" s="127" t="s">
        <v>120</v>
      </c>
      <c r="D10" s="128">
        <f t="shared" si="0"/>
        <v>53455</v>
      </c>
    </row>
    <row r="11" spans="1:4" ht="12.75">
      <c r="A11" s="211" t="s">
        <v>17</v>
      </c>
      <c r="B11" s="127">
        <v>32397</v>
      </c>
      <c r="C11" s="127" t="s">
        <v>120</v>
      </c>
      <c r="D11" s="128">
        <f t="shared" si="0"/>
        <v>32397</v>
      </c>
    </row>
    <row r="12" spans="1:4" ht="12.75">
      <c r="A12" s="211" t="s">
        <v>18</v>
      </c>
      <c r="B12" s="127">
        <v>2241</v>
      </c>
      <c r="C12" s="127">
        <v>4</v>
      </c>
      <c r="D12" s="128">
        <f t="shared" si="0"/>
        <v>2245</v>
      </c>
    </row>
    <row r="13" spans="1:4" ht="12.75">
      <c r="A13" s="211" t="s">
        <v>19</v>
      </c>
      <c r="B13" s="127">
        <v>59829</v>
      </c>
      <c r="C13" s="127">
        <v>2090</v>
      </c>
      <c r="D13" s="128">
        <f t="shared" si="0"/>
        <v>61919</v>
      </c>
    </row>
    <row r="14" spans="1:4" ht="12.75">
      <c r="A14" s="211" t="s">
        <v>20</v>
      </c>
      <c r="B14" s="127">
        <v>157557</v>
      </c>
      <c r="C14" s="127">
        <v>232</v>
      </c>
      <c r="D14" s="128">
        <f t="shared" si="0"/>
        <v>157789</v>
      </c>
    </row>
    <row r="15" spans="1:4" ht="12.75">
      <c r="A15" s="211" t="s">
        <v>21</v>
      </c>
      <c r="B15" s="127">
        <v>12518</v>
      </c>
      <c r="C15" s="127">
        <v>23</v>
      </c>
      <c r="D15" s="128">
        <f t="shared" si="0"/>
        <v>12541</v>
      </c>
    </row>
    <row r="16" spans="1:4" ht="12.75">
      <c r="A16" s="211" t="s">
        <v>22</v>
      </c>
      <c r="B16" s="127">
        <v>91184</v>
      </c>
      <c r="C16" s="127">
        <v>475</v>
      </c>
      <c r="D16" s="128">
        <f t="shared" si="0"/>
        <v>91659</v>
      </c>
    </row>
    <row r="17" spans="1:4" ht="12.75">
      <c r="A17" s="211" t="s">
        <v>23</v>
      </c>
      <c r="B17" s="127">
        <v>8997</v>
      </c>
      <c r="C17" s="127" t="s">
        <v>120</v>
      </c>
      <c r="D17" s="128">
        <f t="shared" si="0"/>
        <v>8997</v>
      </c>
    </row>
    <row r="18" spans="1:4" ht="12.75">
      <c r="A18" s="211" t="s">
        <v>24</v>
      </c>
      <c r="B18" s="127">
        <v>19537</v>
      </c>
      <c r="C18" s="127" t="s">
        <v>120</v>
      </c>
      <c r="D18" s="128">
        <f t="shared" si="0"/>
        <v>19537</v>
      </c>
    </row>
    <row r="19" spans="1:4" ht="12.75">
      <c r="A19" s="211" t="s">
        <v>25</v>
      </c>
      <c r="B19" s="127">
        <v>1652</v>
      </c>
      <c r="C19" s="127" t="s">
        <v>120</v>
      </c>
      <c r="D19" s="128">
        <f t="shared" si="0"/>
        <v>1652</v>
      </c>
    </row>
    <row r="20" spans="1:4" ht="12.75">
      <c r="A20" s="211" t="s">
        <v>26</v>
      </c>
      <c r="B20" s="127">
        <v>9214</v>
      </c>
      <c r="C20" s="127" t="s">
        <v>120</v>
      </c>
      <c r="D20" s="128">
        <f t="shared" si="0"/>
        <v>9214</v>
      </c>
    </row>
    <row r="21" spans="1:4" ht="12.75">
      <c r="A21" s="211" t="s">
        <v>27</v>
      </c>
      <c r="B21" s="127">
        <v>1808</v>
      </c>
      <c r="C21" s="127" t="s">
        <v>120</v>
      </c>
      <c r="D21" s="128">
        <f t="shared" si="0"/>
        <v>1808</v>
      </c>
    </row>
    <row r="22" spans="1:4" ht="12.75">
      <c r="A22" s="211" t="s">
        <v>28</v>
      </c>
      <c r="B22" s="127">
        <v>101173</v>
      </c>
      <c r="C22" s="127">
        <v>131</v>
      </c>
      <c r="D22" s="128">
        <f t="shared" si="0"/>
        <v>101304</v>
      </c>
    </row>
    <row r="23" spans="1:4" ht="12.75">
      <c r="A23" s="211" t="s">
        <v>29</v>
      </c>
      <c r="B23" s="127">
        <v>4870</v>
      </c>
      <c r="C23" s="127" t="s">
        <v>120</v>
      </c>
      <c r="D23" s="128">
        <f t="shared" si="0"/>
        <v>4870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f>SUM(B7:B24)</f>
        <v>651510</v>
      </c>
      <c r="C25" s="131">
        <f>SUM(C7:C24)</f>
        <v>2985</v>
      </c>
      <c r="D25" s="132">
        <f>SUM(D7:D24)</f>
        <v>654495</v>
      </c>
    </row>
    <row r="26" spans="1:4" ht="12.75">
      <c r="A26" s="133" t="s">
        <v>237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8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276</v>
      </c>
      <c r="B3" s="421"/>
      <c r="C3" s="421"/>
      <c r="D3" s="421"/>
      <c r="E3" s="421"/>
    </row>
    <row r="4" spans="1:5" ht="15">
      <c r="A4" s="421" t="s">
        <v>277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252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>C9+D9+E9</f>
        <v>258</v>
      </c>
      <c r="C9" s="124">
        <v>258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aca="true" t="shared" si="0" ref="B10:B24">C10+D10+E10</f>
        <v>227</v>
      </c>
      <c r="C10" s="127">
        <v>227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81</v>
      </c>
      <c r="C11" s="127">
        <v>81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392</v>
      </c>
      <c r="C12" s="127">
        <v>392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144</v>
      </c>
      <c r="C13" s="127">
        <v>144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4</v>
      </c>
      <c r="C14" s="127">
        <v>4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447</v>
      </c>
      <c r="C15" s="127">
        <v>430</v>
      </c>
      <c r="D15" s="127">
        <v>17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715</v>
      </c>
      <c r="C16" s="127">
        <v>715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>
        <f t="shared" si="0"/>
        <v>560</v>
      </c>
      <c r="C17" s="127">
        <v>560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463</v>
      </c>
      <c r="C18" s="127">
        <v>463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97</v>
      </c>
      <c r="C19" s="127">
        <v>96</v>
      </c>
      <c r="D19" s="127">
        <v>1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327</v>
      </c>
      <c r="C20" s="127">
        <v>306</v>
      </c>
      <c r="D20" s="127">
        <v>1</v>
      </c>
      <c r="E20" s="128">
        <v>20</v>
      </c>
      <c r="F20" s="39"/>
    </row>
    <row r="21" spans="1:6" ht="12.75">
      <c r="A21" s="126" t="s">
        <v>25</v>
      </c>
      <c r="B21" s="127">
        <f t="shared" si="0"/>
        <v>172</v>
      </c>
      <c r="C21" s="127">
        <v>172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41</v>
      </c>
      <c r="C22" s="127">
        <v>41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156</v>
      </c>
      <c r="C23" s="127">
        <v>156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1406</v>
      </c>
      <c r="C24" s="127">
        <v>1405</v>
      </c>
      <c r="D24" s="127">
        <v>1</v>
      </c>
      <c r="E24" s="128" t="s">
        <v>120</v>
      </c>
      <c r="F24" s="39"/>
    </row>
    <row r="25" spans="1:6" ht="12.75">
      <c r="A25" s="126" t="s">
        <v>29</v>
      </c>
      <c r="B25" s="127">
        <f>C25+D25+E25</f>
        <v>61</v>
      </c>
      <c r="C25" s="127">
        <v>60</v>
      </c>
      <c r="D25" s="127">
        <v>1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5551</v>
      </c>
      <c r="C27" s="131">
        <f>SUM(C9:C26)</f>
        <v>5510</v>
      </c>
      <c r="D27" s="131">
        <f>SUM(D9:D26)</f>
        <v>21</v>
      </c>
      <c r="E27" s="132">
        <f>SUM(E9:E26)</f>
        <v>20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9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278</v>
      </c>
      <c r="B3" s="421"/>
      <c r="C3" s="421"/>
      <c r="D3" s="421"/>
      <c r="E3" s="421"/>
    </row>
    <row r="4" spans="1:5" ht="15">
      <c r="A4" s="421" t="s">
        <v>279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252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5">C9+D9+E9</f>
        <v>8</v>
      </c>
      <c r="C9" s="124">
        <v>8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t="shared" si="0"/>
        <v>25</v>
      </c>
      <c r="C10" s="127">
        <v>25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24</v>
      </c>
      <c r="C11" s="127">
        <v>24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4</v>
      </c>
      <c r="C12" s="127">
        <v>4</v>
      </c>
      <c r="D12" s="127" t="s">
        <v>120</v>
      </c>
      <c r="E12" s="128" t="s">
        <v>120</v>
      </c>
    </row>
    <row r="13" spans="1:6" ht="12.75">
      <c r="A13" s="126" t="s">
        <v>17</v>
      </c>
      <c r="B13" s="127" t="s">
        <v>120</v>
      </c>
      <c r="C13" s="127" t="s">
        <v>120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 t="s">
        <v>120</v>
      </c>
      <c r="C14" s="127" t="s">
        <v>120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9</v>
      </c>
      <c r="C15" s="127">
        <v>9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41</v>
      </c>
      <c r="C16" s="127">
        <v>41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>
        <f t="shared" si="0"/>
        <v>34</v>
      </c>
      <c r="C17" s="127">
        <v>34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15</v>
      </c>
      <c r="C18" s="127">
        <v>15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2</v>
      </c>
      <c r="C19" s="127">
        <v>2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3</v>
      </c>
      <c r="C20" s="127">
        <v>3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>
        <f t="shared" si="0"/>
        <v>1</v>
      </c>
      <c r="C21" s="127" t="s">
        <v>120</v>
      </c>
      <c r="D21" s="127">
        <v>1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4</v>
      </c>
      <c r="C22" s="127">
        <v>4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4</v>
      </c>
      <c r="C23" s="127">
        <v>4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180</v>
      </c>
      <c r="C24" s="127">
        <v>180</v>
      </c>
      <c r="D24" s="127" t="s">
        <v>120</v>
      </c>
      <c r="E24" s="128" t="s">
        <v>120</v>
      </c>
      <c r="F24" s="39"/>
    </row>
    <row r="25" spans="1:6" ht="12.75">
      <c r="A25" s="126" t="s">
        <v>29</v>
      </c>
      <c r="B25" s="127">
        <f t="shared" si="0"/>
        <v>53</v>
      </c>
      <c r="C25" s="127">
        <v>53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407</v>
      </c>
      <c r="C27" s="131">
        <f>SUM(C9:C26)</f>
        <v>406</v>
      </c>
      <c r="D27" s="131">
        <f>SUM(D9:D26)</f>
        <v>1</v>
      </c>
      <c r="E27" s="132" t="s">
        <v>120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0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9.4218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280</v>
      </c>
      <c r="B3" s="421"/>
      <c r="C3" s="421"/>
      <c r="D3" s="421"/>
      <c r="E3" s="421"/>
    </row>
    <row r="4" spans="1:5" ht="15">
      <c r="A4" s="421" t="s">
        <v>291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5">C9+D9+E9</f>
        <v>2806</v>
      </c>
      <c r="C9" s="124">
        <v>2806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t="shared" si="0"/>
        <v>185</v>
      </c>
      <c r="C10" s="127">
        <v>184</v>
      </c>
      <c r="D10" s="127">
        <v>1</v>
      </c>
      <c r="E10" s="128" t="s">
        <v>120</v>
      </c>
    </row>
    <row r="11" spans="1:5" ht="12.75">
      <c r="A11" s="126" t="s">
        <v>15</v>
      </c>
      <c r="B11" s="127">
        <f t="shared" si="0"/>
        <v>83</v>
      </c>
      <c r="C11" s="127">
        <v>83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748</v>
      </c>
      <c r="C12" s="127">
        <v>743</v>
      </c>
      <c r="D12" s="127" t="s">
        <v>120</v>
      </c>
      <c r="E12" s="128">
        <v>5</v>
      </c>
    </row>
    <row r="13" spans="1:6" ht="12.75">
      <c r="A13" s="126" t="s">
        <v>17</v>
      </c>
      <c r="B13" s="127">
        <f t="shared" si="0"/>
        <v>235</v>
      </c>
      <c r="C13" s="127">
        <v>222</v>
      </c>
      <c r="D13" s="127">
        <v>13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225</v>
      </c>
      <c r="C14" s="127">
        <v>224</v>
      </c>
      <c r="D14" s="127">
        <v>1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565</v>
      </c>
      <c r="C15" s="127">
        <v>537</v>
      </c>
      <c r="D15" s="127">
        <v>28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551</v>
      </c>
      <c r="C16" s="127">
        <v>539</v>
      </c>
      <c r="D16" s="127">
        <v>12</v>
      </c>
      <c r="E16" s="128" t="s">
        <v>120</v>
      </c>
      <c r="F16" s="39"/>
    </row>
    <row r="17" spans="1:6" ht="12.75">
      <c r="A17" s="126" t="s">
        <v>21</v>
      </c>
      <c r="B17" s="127">
        <f t="shared" si="0"/>
        <v>654</v>
      </c>
      <c r="C17" s="127">
        <v>654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2023</v>
      </c>
      <c r="C18" s="127">
        <v>1988</v>
      </c>
      <c r="D18" s="127" t="s">
        <v>120</v>
      </c>
      <c r="E18" s="128">
        <v>35</v>
      </c>
      <c r="F18" s="39"/>
    </row>
    <row r="19" spans="1:6" ht="12.75">
      <c r="A19" s="126" t="s">
        <v>23</v>
      </c>
      <c r="B19" s="127">
        <f t="shared" si="0"/>
        <v>52</v>
      </c>
      <c r="C19" s="127">
        <v>49</v>
      </c>
      <c r="D19" s="127">
        <v>3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250</v>
      </c>
      <c r="C20" s="127">
        <v>246</v>
      </c>
      <c r="D20" s="127" t="s">
        <v>120</v>
      </c>
      <c r="E20" s="128">
        <v>4</v>
      </c>
      <c r="F20" s="39"/>
    </row>
    <row r="21" spans="1:6" ht="12.75">
      <c r="A21" s="126" t="s">
        <v>25</v>
      </c>
      <c r="B21" s="127">
        <f t="shared" si="0"/>
        <v>643</v>
      </c>
      <c r="C21" s="127">
        <v>642</v>
      </c>
      <c r="D21" s="127">
        <v>1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126</v>
      </c>
      <c r="C22" s="127">
        <v>126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404</v>
      </c>
      <c r="C23" s="127">
        <v>297</v>
      </c>
      <c r="D23" s="127" t="s">
        <v>120</v>
      </c>
      <c r="E23" s="128">
        <v>107</v>
      </c>
      <c r="F23" s="39"/>
    </row>
    <row r="24" spans="1:6" ht="12.75">
      <c r="A24" s="126" t="s">
        <v>28</v>
      </c>
      <c r="B24" s="127">
        <f t="shared" si="0"/>
        <v>1046</v>
      </c>
      <c r="C24" s="127">
        <v>1042</v>
      </c>
      <c r="D24" s="127">
        <v>2</v>
      </c>
      <c r="E24" s="128">
        <v>2</v>
      </c>
      <c r="F24" s="39"/>
    </row>
    <row r="25" spans="1:6" ht="12.75">
      <c r="A25" s="126" t="s">
        <v>29</v>
      </c>
      <c r="B25" s="127">
        <f t="shared" si="0"/>
        <v>2450</v>
      </c>
      <c r="C25" s="127">
        <v>2393</v>
      </c>
      <c r="D25" s="127">
        <v>31</v>
      </c>
      <c r="E25" s="128">
        <v>26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13046</v>
      </c>
      <c r="C27" s="131">
        <f>SUM(C9:C26)</f>
        <v>12775</v>
      </c>
      <c r="D27" s="131">
        <f>SUM(D9:D26)</f>
        <v>92</v>
      </c>
      <c r="E27" s="132">
        <f>SUM(E9:E26)</f>
        <v>179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1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281</v>
      </c>
      <c r="B3" s="421"/>
      <c r="C3" s="421"/>
      <c r="D3" s="421"/>
      <c r="E3" s="421"/>
    </row>
    <row r="4" spans="1:5" ht="15">
      <c r="A4" s="421" t="s">
        <v>282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4">C9+D9+E9</f>
        <v>54</v>
      </c>
      <c r="C9" s="124">
        <v>54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 t="s">
        <v>120</v>
      </c>
      <c r="C10" s="127" t="s">
        <v>120</v>
      </c>
      <c r="D10" s="127" t="s">
        <v>120</v>
      </c>
      <c r="E10" s="128" t="s">
        <v>120</v>
      </c>
    </row>
    <row r="11" spans="1:5" ht="12.75">
      <c r="A11" s="126" t="s">
        <v>15</v>
      </c>
      <c r="B11" s="127" t="s">
        <v>120</v>
      </c>
      <c r="C11" s="127" t="s">
        <v>120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47</v>
      </c>
      <c r="C12" s="127">
        <v>47</v>
      </c>
      <c r="D12" s="127" t="s">
        <v>120</v>
      </c>
      <c r="E12" s="128" t="s">
        <v>120</v>
      </c>
    </row>
    <row r="13" spans="1:6" ht="12.75">
      <c r="A13" s="126" t="s">
        <v>17</v>
      </c>
      <c r="B13" s="127" t="s">
        <v>120</v>
      </c>
      <c r="C13" s="127" t="s">
        <v>120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18</v>
      </c>
      <c r="C14" s="127">
        <v>18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 t="s">
        <v>120</v>
      </c>
      <c r="C15" s="127" t="s">
        <v>120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7</v>
      </c>
      <c r="C16" s="127">
        <v>7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 t="s">
        <v>120</v>
      </c>
      <c r="C17" s="127" t="s">
        <v>120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5</v>
      </c>
      <c r="C18" s="127">
        <v>5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 t="s">
        <v>120</v>
      </c>
      <c r="C19" s="127" t="s">
        <v>120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31</v>
      </c>
      <c r="C20" s="127">
        <v>31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>
        <f t="shared" si="0"/>
        <v>8</v>
      </c>
      <c r="C21" s="127">
        <v>1</v>
      </c>
      <c r="D21" s="127">
        <v>7</v>
      </c>
      <c r="E21" s="128" t="s">
        <v>120</v>
      </c>
      <c r="F21" s="39"/>
    </row>
    <row r="22" spans="1:6" ht="12.75">
      <c r="A22" s="126" t="s">
        <v>26</v>
      </c>
      <c r="B22" s="127" t="s">
        <v>120</v>
      </c>
      <c r="C22" s="127" t="s">
        <v>120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15</v>
      </c>
      <c r="C23" s="127">
        <v>15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112</v>
      </c>
      <c r="C24" s="127">
        <v>63</v>
      </c>
      <c r="D24" s="127">
        <v>49</v>
      </c>
      <c r="E24" s="128" t="s">
        <v>120</v>
      </c>
      <c r="F24" s="39"/>
    </row>
    <row r="25" spans="1:6" ht="12.75">
      <c r="A25" s="126" t="s">
        <v>29</v>
      </c>
      <c r="B25" s="127" t="s">
        <v>120</v>
      </c>
      <c r="C25" s="127" t="s">
        <v>120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254">
        <f>SUM(B9:B26)</f>
        <v>297</v>
      </c>
      <c r="C27" s="254">
        <f>SUM(C9:C26)</f>
        <v>241</v>
      </c>
      <c r="D27" s="254">
        <f>SUM(D9:D26)</f>
        <v>56</v>
      </c>
      <c r="E27" s="255" t="s">
        <v>120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17" customWidth="1"/>
    <col min="2" max="2" width="18.421875" style="17" customWidth="1"/>
    <col min="3" max="3" width="20.140625" style="17" customWidth="1"/>
    <col min="4" max="4" width="17.421875" style="17" customWidth="1"/>
    <col min="5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283</v>
      </c>
      <c r="B3" s="421"/>
      <c r="C3" s="421"/>
      <c r="D3" s="421"/>
      <c r="E3" s="421"/>
    </row>
    <row r="4" spans="1:5" ht="15">
      <c r="A4" s="421" t="s">
        <v>290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5">C9+D9+E9</f>
        <v>4</v>
      </c>
      <c r="C9" s="124">
        <v>4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 t="s">
        <v>120</v>
      </c>
      <c r="C10" s="127" t="s">
        <v>120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3</v>
      </c>
      <c r="C11" s="127">
        <v>3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13</v>
      </c>
      <c r="C12" s="127">
        <v>13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</v>
      </c>
      <c r="C13" s="127">
        <v>1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6</v>
      </c>
      <c r="C14" s="127" t="s">
        <v>120</v>
      </c>
      <c r="D14" s="127">
        <v>6</v>
      </c>
      <c r="E14" s="128" t="s">
        <v>120</v>
      </c>
      <c r="F14" s="39"/>
    </row>
    <row r="15" spans="1:6" ht="12.75">
      <c r="A15" s="126" t="s">
        <v>19</v>
      </c>
      <c r="B15" s="127" t="s">
        <v>120</v>
      </c>
      <c r="C15" s="127" t="s">
        <v>120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 t="s">
        <v>120</v>
      </c>
      <c r="C16" s="127" t="s">
        <v>120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 t="s">
        <v>120</v>
      </c>
      <c r="C17" s="127" t="s">
        <v>120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 t="s">
        <v>120</v>
      </c>
      <c r="C18" s="127" t="s">
        <v>120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3</v>
      </c>
      <c r="C19" s="127">
        <v>3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 t="s">
        <v>120</v>
      </c>
      <c r="C20" s="127" t="s">
        <v>120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 t="s">
        <v>120</v>
      </c>
      <c r="C21" s="127" t="s">
        <v>120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 t="s">
        <v>120</v>
      </c>
      <c r="C22" s="127" t="s">
        <v>120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33</v>
      </c>
      <c r="C23" s="127">
        <v>33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21</v>
      </c>
      <c r="C24" s="127">
        <v>21</v>
      </c>
      <c r="D24" s="127" t="s">
        <v>120</v>
      </c>
      <c r="E24" s="128" t="s">
        <v>120</v>
      </c>
      <c r="F24" s="39"/>
    </row>
    <row r="25" spans="1:6" ht="12.75">
      <c r="A25" s="126" t="s">
        <v>29</v>
      </c>
      <c r="B25" s="127">
        <f t="shared" si="0"/>
        <v>6</v>
      </c>
      <c r="C25" s="127">
        <v>6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90</v>
      </c>
      <c r="C27" s="131">
        <f>SUM(C9:C26)</f>
        <v>84</v>
      </c>
      <c r="D27" s="131">
        <f>SUM(D9:D26)</f>
        <v>6</v>
      </c>
      <c r="E27" s="132" t="s">
        <v>120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284</v>
      </c>
      <c r="B3" s="421"/>
      <c r="C3" s="421"/>
      <c r="D3" s="421"/>
      <c r="E3" s="421"/>
    </row>
    <row r="4" spans="1:5" ht="15">
      <c r="A4" s="421" t="s">
        <v>289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4">C9+D9+E9</f>
        <v>52</v>
      </c>
      <c r="C9" s="124">
        <v>52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 t="s">
        <v>120</v>
      </c>
      <c r="C10" s="127" t="s">
        <v>120</v>
      </c>
      <c r="D10" s="127" t="s">
        <v>120</v>
      </c>
      <c r="E10" s="128" t="s">
        <v>120</v>
      </c>
    </row>
    <row r="11" spans="1:5" ht="12.75">
      <c r="A11" s="126" t="s">
        <v>15</v>
      </c>
      <c r="B11" s="127" t="s">
        <v>120</v>
      </c>
      <c r="C11" s="127" t="s">
        <v>120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5</v>
      </c>
      <c r="C12" s="127">
        <v>5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13</v>
      </c>
      <c r="C13" s="127">
        <v>13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 t="s">
        <v>120</v>
      </c>
      <c r="C14" s="127" t="s">
        <v>120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26</v>
      </c>
      <c r="C15" s="127">
        <v>26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71</v>
      </c>
      <c r="C16" s="127">
        <v>71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 t="s">
        <v>120</v>
      </c>
      <c r="C17" s="127" t="s">
        <v>120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60</v>
      </c>
      <c r="C18" s="127">
        <v>59</v>
      </c>
      <c r="D18" s="127">
        <v>1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8</v>
      </c>
      <c r="C19" s="127">
        <v>8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116</v>
      </c>
      <c r="C20" s="127">
        <v>116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>
        <f t="shared" si="0"/>
        <v>10</v>
      </c>
      <c r="C21" s="127">
        <v>10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15</v>
      </c>
      <c r="C22" s="127">
        <v>15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93</v>
      </c>
      <c r="C23" s="127">
        <v>93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117</v>
      </c>
      <c r="C24" s="127">
        <v>117</v>
      </c>
      <c r="D24" s="127" t="s">
        <v>120</v>
      </c>
      <c r="E24" s="128" t="s">
        <v>120</v>
      </c>
      <c r="F24" s="39"/>
    </row>
    <row r="25" spans="1:6" ht="12.75">
      <c r="A25" s="126" t="s">
        <v>29</v>
      </c>
      <c r="B25" s="127" t="s">
        <v>120</v>
      </c>
      <c r="C25" s="127" t="s">
        <v>120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586</v>
      </c>
      <c r="C27" s="131">
        <f>SUM(C9:C26)</f>
        <v>585</v>
      </c>
      <c r="D27" s="131">
        <f>SUM(D9:D26)</f>
        <v>1</v>
      </c>
      <c r="E27" s="132" t="s">
        <v>120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8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285</v>
      </c>
      <c r="B3" s="421"/>
      <c r="C3" s="421"/>
      <c r="D3" s="421"/>
      <c r="E3" s="421"/>
    </row>
    <row r="4" spans="1:5" ht="15">
      <c r="A4" s="421" t="s">
        <v>288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>SUM(C9:E9)</f>
        <v>256</v>
      </c>
      <c r="C9" s="124">
        <v>256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aca="true" t="shared" si="0" ref="B10:B24">SUM(C10:E10)</f>
        <v>43</v>
      </c>
      <c r="C10" s="127">
        <v>43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1</v>
      </c>
      <c r="C11" s="127">
        <v>1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135</v>
      </c>
      <c r="C12" s="127">
        <v>135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113</v>
      </c>
      <c r="C13" s="127">
        <v>113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64</v>
      </c>
      <c r="C14" s="127">
        <v>64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276</v>
      </c>
      <c r="C15" s="127">
        <v>276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839</v>
      </c>
      <c r="C16" s="127">
        <v>837</v>
      </c>
      <c r="D16" s="127" t="s">
        <v>120</v>
      </c>
      <c r="E16" s="128">
        <v>2</v>
      </c>
      <c r="F16" s="39"/>
    </row>
    <row r="17" spans="1:6" ht="12.75">
      <c r="A17" s="126" t="s">
        <v>21</v>
      </c>
      <c r="B17" s="127">
        <f t="shared" si="0"/>
        <v>16</v>
      </c>
      <c r="C17" s="127">
        <v>16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1208</v>
      </c>
      <c r="C18" s="127">
        <v>1197</v>
      </c>
      <c r="D18" s="127" t="s">
        <v>120</v>
      </c>
      <c r="E18" s="128">
        <v>11</v>
      </c>
      <c r="F18" s="39"/>
    </row>
    <row r="19" spans="1:6" ht="12.75">
      <c r="A19" s="126" t="s">
        <v>23</v>
      </c>
      <c r="B19" s="127">
        <f t="shared" si="0"/>
        <v>12</v>
      </c>
      <c r="C19" s="127">
        <v>12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241</v>
      </c>
      <c r="C20" s="127">
        <v>239</v>
      </c>
      <c r="D20" s="127" t="s">
        <v>120</v>
      </c>
      <c r="E20" s="128">
        <v>2</v>
      </c>
      <c r="F20" s="39"/>
    </row>
    <row r="21" spans="1:6" ht="12.75">
      <c r="A21" s="126" t="s">
        <v>25</v>
      </c>
      <c r="B21" s="127">
        <f t="shared" si="0"/>
        <v>420</v>
      </c>
      <c r="C21" s="127">
        <v>420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 t="s">
        <v>120</v>
      </c>
      <c r="C22" s="127" t="s">
        <v>120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264</v>
      </c>
      <c r="C23" s="127">
        <v>264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2365</v>
      </c>
      <c r="C24" s="127">
        <v>2355</v>
      </c>
      <c r="D24" s="127">
        <v>10</v>
      </c>
      <c r="E24" s="128" t="s">
        <v>120</v>
      </c>
      <c r="F24" s="39"/>
    </row>
    <row r="25" spans="1:6" ht="12.75">
      <c r="A25" s="126" t="s">
        <v>29</v>
      </c>
      <c r="B25" s="127" t="s">
        <v>120</v>
      </c>
      <c r="C25" s="127" t="s">
        <v>120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6253</v>
      </c>
      <c r="C27" s="131">
        <f>SUM(C9:C26)</f>
        <v>6228</v>
      </c>
      <c r="D27" s="131">
        <f>SUM(D9:D26)</f>
        <v>10</v>
      </c>
      <c r="E27" s="132">
        <f>SUM(E9:E26)</f>
        <v>15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140625" style="17" customWidth="1"/>
    <col min="2" max="9" width="15.421875" style="17" customWidth="1"/>
    <col min="10" max="16384" width="19.140625" style="17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3" spans="1:9" ht="15">
      <c r="A3" s="309" t="s">
        <v>241</v>
      </c>
      <c r="B3" s="309"/>
      <c r="C3" s="309"/>
      <c r="D3" s="309"/>
      <c r="E3" s="309"/>
      <c r="F3" s="309"/>
      <c r="G3" s="309"/>
      <c r="H3" s="309"/>
      <c r="I3" s="309"/>
    </row>
    <row r="4" spans="1:10" ht="13.5" thickBot="1">
      <c r="A4" s="144"/>
      <c r="B4" s="144"/>
      <c r="C4" s="144"/>
      <c r="D4" s="144"/>
      <c r="E4" s="144"/>
      <c r="F4" s="144"/>
      <c r="G4" s="144"/>
      <c r="H4" s="144"/>
      <c r="I4" s="144"/>
      <c r="J4" s="282"/>
    </row>
    <row r="5" spans="1:10" ht="12.75">
      <c r="A5" s="134"/>
      <c r="B5" s="310" t="s">
        <v>30</v>
      </c>
      <c r="C5" s="314"/>
      <c r="D5" s="310" t="s">
        <v>31</v>
      </c>
      <c r="E5" s="314"/>
      <c r="F5" s="310" t="s">
        <v>32</v>
      </c>
      <c r="G5" s="314"/>
      <c r="H5" s="310" t="s">
        <v>33</v>
      </c>
      <c r="I5" s="313"/>
      <c r="J5" s="282"/>
    </row>
    <row r="6" spans="1:10" ht="12.75">
      <c r="A6" s="137" t="s">
        <v>9</v>
      </c>
      <c r="B6" s="145" t="s">
        <v>123</v>
      </c>
      <c r="C6" s="315" t="s">
        <v>296</v>
      </c>
      <c r="D6" s="145" t="s">
        <v>123</v>
      </c>
      <c r="E6" s="315" t="s">
        <v>296</v>
      </c>
      <c r="F6" s="145" t="s">
        <v>123</v>
      </c>
      <c r="G6" s="315" t="s">
        <v>296</v>
      </c>
      <c r="H6" s="145" t="s">
        <v>123</v>
      </c>
      <c r="I6" s="317" t="s">
        <v>296</v>
      </c>
      <c r="J6" s="282"/>
    </row>
    <row r="7" spans="1:10" ht="13.5" thickBot="1">
      <c r="A7" s="146"/>
      <c r="B7" s="141" t="s">
        <v>62</v>
      </c>
      <c r="C7" s="316"/>
      <c r="D7" s="141" t="s">
        <v>62</v>
      </c>
      <c r="E7" s="316"/>
      <c r="F7" s="141" t="s">
        <v>62</v>
      </c>
      <c r="G7" s="316"/>
      <c r="H7" s="141" t="s">
        <v>62</v>
      </c>
      <c r="I7" s="318"/>
      <c r="J7" s="282"/>
    </row>
    <row r="8" spans="1:10" ht="12.75">
      <c r="A8" s="123" t="s">
        <v>13</v>
      </c>
      <c r="B8" s="124">
        <v>87782</v>
      </c>
      <c r="C8" s="124">
        <v>748658</v>
      </c>
      <c r="D8" s="124">
        <v>83226</v>
      </c>
      <c r="E8" s="124">
        <v>202253</v>
      </c>
      <c r="F8" s="124">
        <v>78230</v>
      </c>
      <c r="G8" s="124">
        <v>546405</v>
      </c>
      <c r="H8" s="124">
        <v>82794</v>
      </c>
      <c r="I8" s="125">
        <v>354186</v>
      </c>
      <c r="J8" s="282"/>
    </row>
    <row r="9" spans="1:9" ht="12.75">
      <c r="A9" s="126" t="s">
        <v>14</v>
      </c>
      <c r="B9" s="127">
        <v>30148</v>
      </c>
      <c r="C9" s="127">
        <v>385062</v>
      </c>
      <c r="D9" s="127">
        <v>23907</v>
      </c>
      <c r="E9" s="127">
        <v>21059</v>
      </c>
      <c r="F9" s="127">
        <v>29721</v>
      </c>
      <c r="G9" s="127">
        <v>364002</v>
      </c>
      <c r="H9" s="127">
        <v>21946</v>
      </c>
      <c r="I9" s="128">
        <v>305076</v>
      </c>
    </row>
    <row r="10" spans="1:9" ht="12.75">
      <c r="A10" s="126" t="s">
        <v>15</v>
      </c>
      <c r="B10" s="127">
        <v>12081</v>
      </c>
      <c r="C10" s="127">
        <v>285731</v>
      </c>
      <c r="D10" s="127">
        <v>6991</v>
      </c>
      <c r="E10" s="127">
        <v>6969</v>
      </c>
      <c r="F10" s="127">
        <v>12015</v>
      </c>
      <c r="G10" s="127">
        <v>278763</v>
      </c>
      <c r="H10" s="127">
        <v>6616</v>
      </c>
      <c r="I10" s="128">
        <v>133309</v>
      </c>
    </row>
    <row r="11" spans="1:9" ht="12.75">
      <c r="A11" s="126" t="s">
        <v>16</v>
      </c>
      <c r="B11" s="127">
        <v>21660</v>
      </c>
      <c r="C11" s="127">
        <v>242784</v>
      </c>
      <c r="D11" s="127">
        <v>19213</v>
      </c>
      <c r="E11" s="127">
        <v>83027</v>
      </c>
      <c r="F11" s="127">
        <v>18580</v>
      </c>
      <c r="G11" s="127">
        <v>159757</v>
      </c>
      <c r="H11" s="127">
        <v>14627</v>
      </c>
      <c r="I11" s="128">
        <v>194821</v>
      </c>
    </row>
    <row r="12" spans="1:9" ht="12.75">
      <c r="A12" s="126" t="s">
        <v>17</v>
      </c>
      <c r="B12" s="127">
        <v>16209</v>
      </c>
      <c r="C12" s="127">
        <v>588345</v>
      </c>
      <c r="D12" s="127">
        <v>14460</v>
      </c>
      <c r="E12" s="127">
        <v>331062</v>
      </c>
      <c r="F12" s="127">
        <v>5647</v>
      </c>
      <c r="G12" s="127">
        <v>257283</v>
      </c>
      <c r="H12" s="127">
        <v>7216</v>
      </c>
      <c r="I12" s="128">
        <v>306398</v>
      </c>
    </row>
    <row r="13" spans="1:9" ht="12.75">
      <c r="A13" s="126" t="s">
        <v>18</v>
      </c>
      <c r="B13" s="127">
        <v>10823</v>
      </c>
      <c r="C13" s="127">
        <v>244757</v>
      </c>
      <c r="D13" s="127">
        <v>10078</v>
      </c>
      <c r="E13" s="127">
        <v>137090</v>
      </c>
      <c r="F13" s="127">
        <v>2228</v>
      </c>
      <c r="G13" s="127">
        <v>107668</v>
      </c>
      <c r="H13" s="127">
        <v>2800</v>
      </c>
      <c r="I13" s="128">
        <v>127577</v>
      </c>
    </row>
    <row r="14" spans="1:9" ht="12.75">
      <c r="A14" s="126" t="s">
        <v>19</v>
      </c>
      <c r="B14" s="127">
        <v>48699</v>
      </c>
      <c r="C14" s="127">
        <v>2398273</v>
      </c>
      <c r="D14" s="127">
        <v>47024</v>
      </c>
      <c r="E14" s="127">
        <v>1673544</v>
      </c>
      <c r="F14" s="127">
        <v>8082</v>
      </c>
      <c r="G14" s="127">
        <v>724729</v>
      </c>
      <c r="H14" s="127">
        <v>24903</v>
      </c>
      <c r="I14" s="128">
        <v>748210</v>
      </c>
    </row>
    <row r="15" spans="1:9" ht="12.75">
      <c r="A15" s="126" t="s">
        <v>20</v>
      </c>
      <c r="B15" s="127">
        <v>54192</v>
      </c>
      <c r="C15" s="127">
        <v>1166543</v>
      </c>
      <c r="D15" s="127">
        <v>52845</v>
      </c>
      <c r="E15" s="127">
        <v>790302</v>
      </c>
      <c r="F15" s="127">
        <v>5331</v>
      </c>
      <c r="G15" s="127">
        <v>376241</v>
      </c>
      <c r="H15" s="127">
        <v>37311</v>
      </c>
      <c r="I15" s="128">
        <v>783905</v>
      </c>
    </row>
    <row r="16" spans="1:9" ht="12.75">
      <c r="A16" s="126" t="s">
        <v>21</v>
      </c>
      <c r="B16" s="127">
        <v>13170</v>
      </c>
      <c r="C16" s="127">
        <v>194264</v>
      </c>
      <c r="D16" s="127">
        <v>13130</v>
      </c>
      <c r="E16" s="127">
        <v>177900</v>
      </c>
      <c r="F16" s="127">
        <v>1371</v>
      </c>
      <c r="G16" s="127">
        <v>16364</v>
      </c>
      <c r="H16" s="127">
        <v>11309</v>
      </c>
      <c r="I16" s="128">
        <v>120595</v>
      </c>
    </row>
    <row r="17" spans="1:9" ht="12.75">
      <c r="A17" s="126" t="s">
        <v>22</v>
      </c>
      <c r="B17" s="127">
        <v>92030</v>
      </c>
      <c r="C17" s="127">
        <v>5471306</v>
      </c>
      <c r="D17" s="127">
        <v>81737</v>
      </c>
      <c r="E17" s="127">
        <v>3545594</v>
      </c>
      <c r="F17" s="127">
        <v>36059</v>
      </c>
      <c r="G17" s="127">
        <v>1925711</v>
      </c>
      <c r="H17" s="127">
        <v>39499</v>
      </c>
      <c r="I17" s="128">
        <v>1436855</v>
      </c>
    </row>
    <row r="18" spans="1:9" ht="12.75">
      <c r="A18" s="126" t="s">
        <v>23</v>
      </c>
      <c r="B18" s="127">
        <v>8613</v>
      </c>
      <c r="C18" s="127">
        <v>343185</v>
      </c>
      <c r="D18" s="127">
        <v>6932</v>
      </c>
      <c r="E18" s="127">
        <v>182522</v>
      </c>
      <c r="F18" s="127">
        <v>2617</v>
      </c>
      <c r="G18" s="127">
        <v>160664</v>
      </c>
      <c r="H18" s="127">
        <v>3184</v>
      </c>
      <c r="I18" s="128">
        <v>91594</v>
      </c>
    </row>
    <row r="19" spans="1:9" ht="12.75">
      <c r="A19" s="126" t="s">
        <v>24</v>
      </c>
      <c r="B19" s="127">
        <v>129774</v>
      </c>
      <c r="C19" s="127">
        <v>4468988</v>
      </c>
      <c r="D19" s="127">
        <v>128049</v>
      </c>
      <c r="E19" s="127">
        <v>3893949</v>
      </c>
      <c r="F19" s="127">
        <v>12702</v>
      </c>
      <c r="G19" s="127">
        <v>575039</v>
      </c>
      <c r="H19" s="127">
        <v>40135</v>
      </c>
      <c r="I19" s="128">
        <v>1225735</v>
      </c>
    </row>
    <row r="20" spans="1:9" ht="12.75">
      <c r="A20" s="126" t="s">
        <v>25</v>
      </c>
      <c r="B20" s="127">
        <v>134539</v>
      </c>
      <c r="C20" s="127">
        <v>686574</v>
      </c>
      <c r="D20" s="127">
        <v>134239</v>
      </c>
      <c r="E20" s="127">
        <v>564779</v>
      </c>
      <c r="F20" s="127">
        <v>3911</v>
      </c>
      <c r="G20" s="127">
        <v>121795</v>
      </c>
      <c r="H20" s="127">
        <v>64824</v>
      </c>
      <c r="I20" s="128">
        <v>326768</v>
      </c>
    </row>
    <row r="21" spans="1:9" ht="12.75">
      <c r="A21" s="126" t="s">
        <v>26</v>
      </c>
      <c r="B21" s="127">
        <v>33685</v>
      </c>
      <c r="C21" s="127">
        <v>400221</v>
      </c>
      <c r="D21" s="127">
        <v>33469</v>
      </c>
      <c r="E21" s="127">
        <v>380272</v>
      </c>
      <c r="F21" s="127">
        <v>805</v>
      </c>
      <c r="G21" s="127">
        <v>19950</v>
      </c>
      <c r="H21" s="127">
        <v>14178</v>
      </c>
      <c r="I21" s="128">
        <v>170855</v>
      </c>
    </row>
    <row r="22" spans="1:9" ht="12.75">
      <c r="A22" s="126" t="s">
        <v>27</v>
      </c>
      <c r="B22" s="127">
        <v>69373</v>
      </c>
      <c r="C22" s="127">
        <v>2700735</v>
      </c>
      <c r="D22" s="127">
        <v>60729</v>
      </c>
      <c r="E22" s="127">
        <v>1015614</v>
      </c>
      <c r="F22" s="127">
        <v>32199</v>
      </c>
      <c r="G22" s="127">
        <v>1685121</v>
      </c>
      <c r="H22" s="127">
        <v>26535</v>
      </c>
      <c r="I22" s="128">
        <v>406227</v>
      </c>
    </row>
    <row r="23" spans="1:9" ht="12.75">
      <c r="A23" s="126" t="s">
        <v>28</v>
      </c>
      <c r="B23" s="127">
        <v>252789</v>
      </c>
      <c r="C23" s="127">
        <v>4508820</v>
      </c>
      <c r="D23" s="127">
        <v>248400</v>
      </c>
      <c r="E23" s="127">
        <v>3201103</v>
      </c>
      <c r="F23" s="127">
        <v>19960</v>
      </c>
      <c r="G23" s="127">
        <v>1307717</v>
      </c>
      <c r="H23" s="127">
        <v>92562</v>
      </c>
      <c r="I23" s="128">
        <v>1495748</v>
      </c>
    </row>
    <row r="24" spans="1:9" ht="12.75">
      <c r="A24" s="126" t="s">
        <v>29</v>
      </c>
      <c r="B24" s="127">
        <v>14416</v>
      </c>
      <c r="C24" s="127">
        <v>58238</v>
      </c>
      <c r="D24" s="127">
        <v>13812</v>
      </c>
      <c r="E24" s="127">
        <v>35658</v>
      </c>
      <c r="F24" s="127">
        <v>2069</v>
      </c>
      <c r="G24" s="127">
        <v>22580</v>
      </c>
      <c r="H24" s="127">
        <v>9214</v>
      </c>
      <c r="I24" s="128">
        <v>41795</v>
      </c>
    </row>
    <row r="25" spans="1:9" ht="12.75">
      <c r="A25" s="126"/>
      <c r="B25" s="127"/>
      <c r="C25" s="127"/>
      <c r="D25" s="127"/>
      <c r="E25" s="127"/>
      <c r="F25" s="127"/>
      <c r="G25" s="127"/>
      <c r="H25" s="127"/>
      <c r="I25" s="128"/>
    </row>
    <row r="26" spans="1:10" ht="13.5" thickBot="1">
      <c r="A26" s="130" t="s">
        <v>162</v>
      </c>
      <c r="B26" s="131">
        <f>SUM(B8:B25)</f>
        <v>1029983</v>
      </c>
      <c r="C26" s="131">
        <f>SUM(C8:C25)</f>
        <v>24892484</v>
      </c>
      <c r="D26" s="131">
        <f aca="true" t="shared" si="0" ref="D26:I26">SUM(D8:D25)</f>
        <v>978241</v>
      </c>
      <c r="E26" s="131">
        <f t="shared" si="0"/>
        <v>16242697</v>
      </c>
      <c r="F26" s="131">
        <f t="shared" si="0"/>
        <v>271527</v>
      </c>
      <c r="G26" s="131">
        <f t="shared" si="0"/>
        <v>8649789</v>
      </c>
      <c r="H26" s="131">
        <f t="shared" si="0"/>
        <v>499653</v>
      </c>
      <c r="I26" s="132">
        <f t="shared" si="0"/>
        <v>8269654</v>
      </c>
      <c r="J26" s="43"/>
    </row>
    <row r="27" spans="1:9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ht="12.75">
      <c r="A28" s="1" t="s">
        <v>295</v>
      </c>
    </row>
    <row r="29" spans="1:4" ht="12.75">
      <c r="A29" s="17" t="s">
        <v>190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0">
    <mergeCell ref="C6:C7"/>
    <mergeCell ref="E6:E7"/>
    <mergeCell ref="G6:G7"/>
    <mergeCell ref="I6:I7"/>
    <mergeCell ref="A1:I1"/>
    <mergeCell ref="A3:I3"/>
    <mergeCell ref="H5:I5"/>
    <mergeCell ref="F5:G5"/>
    <mergeCell ref="D5:E5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K38"/>
  <sheetViews>
    <sheetView showGridLines="0" zoomScale="75" zoomScaleNormal="75" workbookViewId="0" topLeftCell="A1">
      <selection activeCell="F42" sqref="F42"/>
    </sheetView>
  </sheetViews>
  <sheetFormatPr defaultColWidth="12.57421875" defaultRowHeight="12.75"/>
  <cols>
    <col min="1" max="1" width="20.7109375" style="17" customWidth="1"/>
    <col min="2" max="9" width="15.28125" style="17" customWidth="1"/>
    <col min="10" max="16384" width="19.140625" style="17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3" spans="1:9" ht="15">
      <c r="A3" s="309" t="s">
        <v>307</v>
      </c>
      <c r="B3" s="309"/>
      <c r="C3" s="309"/>
      <c r="D3" s="309"/>
      <c r="E3" s="309"/>
      <c r="F3" s="309"/>
      <c r="G3" s="309"/>
      <c r="H3" s="309"/>
      <c r="I3" s="309"/>
    </row>
    <row r="4" spans="1:9" ht="15.75" thickBot="1">
      <c r="A4" s="427"/>
      <c r="B4" s="427"/>
      <c r="C4" s="427"/>
      <c r="D4" s="427"/>
      <c r="E4" s="427"/>
      <c r="F4" s="427"/>
      <c r="G4" s="427"/>
      <c r="H4" s="427"/>
      <c r="I4" s="427"/>
    </row>
    <row r="5" spans="1:9" ht="12.75">
      <c r="A5" s="430" t="s">
        <v>9</v>
      </c>
      <c r="B5" s="310" t="s">
        <v>231</v>
      </c>
      <c r="C5" s="313"/>
      <c r="D5" s="313"/>
      <c r="E5" s="313"/>
      <c r="F5" s="313"/>
      <c r="G5" s="313"/>
      <c r="H5" s="313"/>
      <c r="I5" s="313"/>
    </row>
    <row r="6" spans="1:9" ht="12.75">
      <c r="A6" s="431"/>
      <c r="B6" s="422" t="s">
        <v>232</v>
      </c>
      <c r="C6" s="423"/>
      <c r="D6" s="423"/>
      <c r="E6" s="426"/>
      <c r="F6" s="422" t="s">
        <v>233</v>
      </c>
      <c r="G6" s="423"/>
      <c r="H6" s="423"/>
      <c r="I6" s="423"/>
    </row>
    <row r="7" spans="1:9" ht="12.75">
      <c r="A7" s="431"/>
      <c r="B7" s="424" t="s">
        <v>230</v>
      </c>
      <c r="C7" s="422" t="s">
        <v>6</v>
      </c>
      <c r="D7" s="423"/>
      <c r="E7" s="424" t="s">
        <v>50</v>
      </c>
      <c r="F7" s="424" t="s">
        <v>230</v>
      </c>
      <c r="G7" s="422" t="s">
        <v>6</v>
      </c>
      <c r="H7" s="423"/>
      <c r="I7" s="428" t="s">
        <v>50</v>
      </c>
    </row>
    <row r="8" spans="1:9" ht="13.5" thickBot="1">
      <c r="A8" s="432"/>
      <c r="B8" s="425"/>
      <c r="C8" s="256" t="s">
        <v>165</v>
      </c>
      <c r="D8" s="256" t="s">
        <v>166</v>
      </c>
      <c r="E8" s="425"/>
      <c r="F8" s="425"/>
      <c r="G8" s="256" t="s">
        <v>165</v>
      </c>
      <c r="H8" s="256" t="s">
        <v>166</v>
      </c>
      <c r="I8" s="429"/>
    </row>
    <row r="9" spans="1:10" ht="12.75">
      <c r="A9" s="123" t="s">
        <v>13</v>
      </c>
      <c r="B9" s="124">
        <v>995</v>
      </c>
      <c r="C9" s="124">
        <v>995</v>
      </c>
      <c r="D9" s="124" t="s">
        <v>120</v>
      </c>
      <c r="E9" s="124" t="s">
        <v>120</v>
      </c>
      <c r="F9" s="124">
        <v>46</v>
      </c>
      <c r="G9" s="124">
        <v>45</v>
      </c>
      <c r="H9" s="124">
        <v>1</v>
      </c>
      <c r="I9" s="125" t="s">
        <v>120</v>
      </c>
      <c r="J9" s="19"/>
    </row>
    <row r="10" spans="1:9" ht="12.75">
      <c r="A10" s="126" t="s">
        <v>14</v>
      </c>
      <c r="B10" s="127">
        <v>527</v>
      </c>
      <c r="C10" s="127">
        <v>527</v>
      </c>
      <c r="D10" s="127" t="s">
        <v>120</v>
      </c>
      <c r="E10" s="127" t="s">
        <v>120</v>
      </c>
      <c r="F10" s="127">
        <v>18</v>
      </c>
      <c r="G10" s="127">
        <v>18</v>
      </c>
      <c r="H10" s="127" t="s">
        <v>120</v>
      </c>
      <c r="I10" s="128" t="s">
        <v>120</v>
      </c>
    </row>
    <row r="11" spans="1:9" ht="12.75">
      <c r="A11" s="126" t="s">
        <v>15</v>
      </c>
      <c r="B11" s="127">
        <v>34</v>
      </c>
      <c r="C11" s="127">
        <v>34</v>
      </c>
      <c r="D11" s="127" t="s">
        <v>120</v>
      </c>
      <c r="E11" s="127" t="s">
        <v>120</v>
      </c>
      <c r="F11" s="127" t="s">
        <v>120</v>
      </c>
      <c r="G11" s="127" t="s">
        <v>120</v>
      </c>
      <c r="H11" s="127" t="s">
        <v>120</v>
      </c>
      <c r="I11" s="128" t="s">
        <v>120</v>
      </c>
    </row>
    <row r="12" spans="1:9" ht="12.75">
      <c r="A12" s="126" t="s">
        <v>16</v>
      </c>
      <c r="B12" s="127">
        <v>2</v>
      </c>
      <c r="C12" s="127">
        <v>2</v>
      </c>
      <c r="D12" s="127" t="s">
        <v>120</v>
      </c>
      <c r="E12" s="127" t="s">
        <v>120</v>
      </c>
      <c r="F12" s="127" t="s">
        <v>120</v>
      </c>
      <c r="G12" s="127" t="s">
        <v>120</v>
      </c>
      <c r="H12" s="127" t="s">
        <v>120</v>
      </c>
      <c r="I12" s="128" t="s">
        <v>120</v>
      </c>
    </row>
    <row r="13" spans="1:10" ht="12.75">
      <c r="A13" s="126" t="s">
        <v>17</v>
      </c>
      <c r="B13" s="127">
        <v>14</v>
      </c>
      <c r="C13" s="127">
        <v>14</v>
      </c>
      <c r="D13" s="127" t="s">
        <v>120</v>
      </c>
      <c r="E13" s="127" t="s">
        <v>120</v>
      </c>
      <c r="F13" s="127">
        <v>9</v>
      </c>
      <c r="G13" s="127">
        <v>9</v>
      </c>
      <c r="H13" s="127" t="s">
        <v>120</v>
      </c>
      <c r="I13" s="128" t="s">
        <v>120</v>
      </c>
      <c r="J13" s="39"/>
    </row>
    <row r="14" spans="1:10" ht="12.75">
      <c r="A14" s="126" t="s">
        <v>18</v>
      </c>
      <c r="B14" s="127">
        <v>24</v>
      </c>
      <c r="C14" s="127">
        <v>24</v>
      </c>
      <c r="D14" s="127" t="s">
        <v>120</v>
      </c>
      <c r="E14" s="127" t="s">
        <v>120</v>
      </c>
      <c r="F14" s="127">
        <v>10</v>
      </c>
      <c r="G14" s="127">
        <v>10</v>
      </c>
      <c r="H14" s="127" t="s">
        <v>120</v>
      </c>
      <c r="I14" s="128" t="s">
        <v>120</v>
      </c>
      <c r="J14" s="39"/>
    </row>
    <row r="15" spans="1:10" ht="12.75">
      <c r="A15" s="126" t="s">
        <v>19</v>
      </c>
      <c r="B15" s="127">
        <v>336</v>
      </c>
      <c r="C15" s="127">
        <v>336</v>
      </c>
      <c r="D15" s="127" t="s">
        <v>120</v>
      </c>
      <c r="E15" s="127" t="s">
        <v>120</v>
      </c>
      <c r="F15" s="127">
        <v>33</v>
      </c>
      <c r="G15" s="127">
        <v>33</v>
      </c>
      <c r="H15" s="127" t="s">
        <v>120</v>
      </c>
      <c r="I15" s="128" t="s">
        <v>120</v>
      </c>
      <c r="J15" s="39"/>
    </row>
    <row r="16" spans="1:10" ht="12.75">
      <c r="A16" s="126" t="s">
        <v>20</v>
      </c>
      <c r="B16" s="127">
        <v>100</v>
      </c>
      <c r="C16" s="127">
        <v>100</v>
      </c>
      <c r="D16" s="127" t="s">
        <v>120</v>
      </c>
      <c r="E16" s="127" t="s">
        <v>120</v>
      </c>
      <c r="F16" s="127">
        <v>88</v>
      </c>
      <c r="G16" s="127">
        <v>88</v>
      </c>
      <c r="H16" s="127" t="s">
        <v>120</v>
      </c>
      <c r="I16" s="128" t="s">
        <v>120</v>
      </c>
      <c r="J16" s="39"/>
    </row>
    <row r="17" spans="1:10" ht="12.75">
      <c r="A17" s="126" t="s">
        <v>21</v>
      </c>
      <c r="B17" s="127">
        <v>46</v>
      </c>
      <c r="C17" s="127">
        <v>46</v>
      </c>
      <c r="D17" s="127" t="s">
        <v>120</v>
      </c>
      <c r="E17" s="127" t="s">
        <v>120</v>
      </c>
      <c r="F17" s="127">
        <v>72</v>
      </c>
      <c r="G17" s="127">
        <v>72</v>
      </c>
      <c r="H17" s="127" t="s">
        <v>120</v>
      </c>
      <c r="I17" s="128" t="s">
        <v>120</v>
      </c>
      <c r="J17" s="39"/>
    </row>
    <row r="18" spans="1:10" ht="12.75">
      <c r="A18" s="126" t="s">
        <v>22</v>
      </c>
      <c r="B18" s="127">
        <v>39</v>
      </c>
      <c r="C18" s="127">
        <v>39</v>
      </c>
      <c r="D18" s="127" t="s">
        <v>120</v>
      </c>
      <c r="E18" s="127" t="s">
        <v>120</v>
      </c>
      <c r="F18" s="127">
        <v>86</v>
      </c>
      <c r="G18" s="127">
        <v>60</v>
      </c>
      <c r="H18" s="127">
        <v>7</v>
      </c>
      <c r="I18" s="128">
        <v>19</v>
      </c>
      <c r="J18" s="39"/>
    </row>
    <row r="19" spans="1:10" ht="12.75">
      <c r="A19" s="126" t="s">
        <v>23</v>
      </c>
      <c r="B19" s="127">
        <v>14</v>
      </c>
      <c r="C19" s="127">
        <v>14</v>
      </c>
      <c r="D19" s="127" t="s">
        <v>120</v>
      </c>
      <c r="E19" s="127" t="s">
        <v>120</v>
      </c>
      <c r="F19" s="127" t="s">
        <v>120</v>
      </c>
      <c r="G19" s="127" t="s">
        <v>120</v>
      </c>
      <c r="H19" s="127" t="s">
        <v>120</v>
      </c>
      <c r="I19" s="128" t="s">
        <v>120</v>
      </c>
      <c r="J19" s="39"/>
    </row>
    <row r="20" spans="1:10" ht="12.75">
      <c r="A20" s="126" t="s">
        <v>24</v>
      </c>
      <c r="B20" s="127">
        <v>67</v>
      </c>
      <c r="C20" s="127">
        <v>67</v>
      </c>
      <c r="D20" s="127" t="s">
        <v>120</v>
      </c>
      <c r="E20" s="127" t="s">
        <v>120</v>
      </c>
      <c r="F20" s="127">
        <v>103</v>
      </c>
      <c r="G20" s="127">
        <v>103</v>
      </c>
      <c r="H20" s="127" t="s">
        <v>120</v>
      </c>
      <c r="I20" s="128" t="s">
        <v>120</v>
      </c>
      <c r="J20" s="39"/>
    </row>
    <row r="21" spans="1:10" ht="12.75">
      <c r="A21" s="126" t="s">
        <v>25</v>
      </c>
      <c r="B21" s="127">
        <v>448</v>
      </c>
      <c r="C21" s="127">
        <v>448</v>
      </c>
      <c r="D21" s="127" t="s">
        <v>120</v>
      </c>
      <c r="E21" s="127" t="s">
        <v>120</v>
      </c>
      <c r="F21" s="127">
        <v>429</v>
      </c>
      <c r="G21" s="127">
        <v>429</v>
      </c>
      <c r="H21" s="127" t="s">
        <v>120</v>
      </c>
      <c r="I21" s="128" t="s">
        <v>120</v>
      </c>
      <c r="J21" s="39"/>
    </row>
    <row r="22" spans="1:10" ht="12.75">
      <c r="A22" s="126" t="s">
        <v>26</v>
      </c>
      <c r="B22" s="127">
        <v>116</v>
      </c>
      <c r="C22" s="127">
        <v>116</v>
      </c>
      <c r="D22" s="127" t="s">
        <v>120</v>
      </c>
      <c r="E22" s="127" t="s">
        <v>120</v>
      </c>
      <c r="F22" s="127" t="s">
        <v>120</v>
      </c>
      <c r="G22" s="127" t="s">
        <v>120</v>
      </c>
      <c r="H22" s="127" t="s">
        <v>120</v>
      </c>
      <c r="I22" s="128" t="s">
        <v>120</v>
      </c>
      <c r="J22" s="39"/>
    </row>
    <row r="23" spans="1:10" ht="12.75">
      <c r="A23" s="126" t="s">
        <v>27</v>
      </c>
      <c r="B23" s="127">
        <v>42</v>
      </c>
      <c r="C23" s="127">
        <v>42</v>
      </c>
      <c r="D23" s="127" t="s">
        <v>120</v>
      </c>
      <c r="E23" s="127" t="s">
        <v>120</v>
      </c>
      <c r="F23" s="127">
        <v>527</v>
      </c>
      <c r="G23" s="127">
        <v>525</v>
      </c>
      <c r="H23" s="127" t="s">
        <v>120</v>
      </c>
      <c r="I23" s="128">
        <v>3</v>
      </c>
      <c r="J23" s="39"/>
    </row>
    <row r="24" spans="1:10" ht="12.75">
      <c r="A24" s="126" t="s">
        <v>28</v>
      </c>
      <c r="B24" s="127" t="s">
        <v>120</v>
      </c>
      <c r="C24" s="127" t="s">
        <v>120</v>
      </c>
      <c r="D24" s="127" t="s">
        <v>120</v>
      </c>
      <c r="E24" s="127" t="s">
        <v>120</v>
      </c>
      <c r="F24" s="127">
        <v>26</v>
      </c>
      <c r="G24" s="127">
        <v>26</v>
      </c>
      <c r="H24" s="127" t="s">
        <v>120</v>
      </c>
      <c r="I24" s="128" t="s">
        <v>120</v>
      </c>
      <c r="J24" s="39"/>
    </row>
    <row r="25" spans="1:10" ht="12.75">
      <c r="A25" s="126" t="s">
        <v>29</v>
      </c>
      <c r="B25" s="127">
        <v>3</v>
      </c>
      <c r="C25" s="127">
        <v>3</v>
      </c>
      <c r="D25" s="127" t="s">
        <v>120</v>
      </c>
      <c r="E25" s="127" t="s">
        <v>120</v>
      </c>
      <c r="F25" s="127" t="s">
        <v>120</v>
      </c>
      <c r="G25" s="127" t="s">
        <v>120</v>
      </c>
      <c r="H25" s="127" t="s">
        <v>120</v>
      </c>
      <c r="I25" s="128" t="s">
        <v>120</v>
      </c>
      <c r="J25" s="39"/>
    </row>
    <row r="26" spans="1:9" ht="12.75">
      <c r="A26" s="129"/>
      <c r="B26" s="127"/>
      <c r="C26" s="127"/>
      <c r="D26" s="127"/>
      <c r="E26" s="127"/>
      <c r="F26" s="127"/>
      <c r="G26" s="127"/>
      <c r="H26" s="127"/>
      <c r="I26" s="128"/>
    </row>
    <row r="27" spans="1:9" s="25" customFormat="1" ht="13.5" thickBot="1">
      <c r="A27" s="130" t="s">
        <v>162</v>
      </c>
      <c r="B27" s="131">
        <f aca="true" t="shared" si="0" ref="B27:I27">SUM(B9:B26)</f>
        <v>2807</v>
      </c>
      <c r="C27" s="131">
        <f t="shared" si="0"/>
        <v>2807</v>
      </c>
      <c r="D27" s="131" t="s">
        <v>120</v>
      </c>
      <c r="E27" s="131" t="s">
        <v>120</v>
      </c>
      <c r="F27" s="131">
        <f t="shared" si="0"/>
        <v>1447</v>
      </c>
      <c r="G27" s="131">
        <f t="shared" si="0"/>
        <v>1418</v>
      </c>
      <c r="H27" s="131">
        <f t="shared" si="0"/>
        <v>8</v>
      </c>
      <c r="I27" s="132">
        <f t="shared" si="0"/>
        <v>22</v>
      </c>
    </row>
    <row r="28" spans="1:9" ht="12.75">
      <c r="A28" s="133" t="s">
        <v>237</v>
      </c>
      <c r="B28" s="133"/>
      <c r="C28" s="133"/>
      <c r="D28" s="133"/>
      <c r="E28" s="133"/>
      <c r="F28" s="133"/>
      <c r="G28" s="133"/>
      <c r="H28" s="133"/>
      <c r="I28" s="133"/>
    </row>
    <row r="29" spans="1:11" ht="12.75">
      <c r="A29" s="17" t="s">
        <v>190</v>
      </c>
      <c r="C29" s="28"/>
      <c r="D29" s="27"/>
      <c r="E29" s="28"/>
      <c r="G29" s="28"/>
      <c r="H29" s="27"/>
      <c r="I29" s="28"/>
      <c r="J29" s="24"/>
      <c r="K29" s="24"/>
    </row>
    <row r="30" spans="3:9" ht="12.75">
      <c r="C30" s="88"/>
      <c r="D30"/>
      <c r="E30"/>
      <c r="G30" s="88"/>
      <c r="H30"/>
      <c r="I30"/>
    </row>
    <row r="31" spans="3:9" ht="12.75">
      <c r="C31"/>
      <c r="D31"/>
      <c r="E31"/>
      <c r="G31"/>
      <c r="H31"/>
      <c r="I31"/>
    </row>
    <row r="32" spans="2:9" ht="12.75">
      <c r="B32" s="39"/>
      <c r="C32" s="82"/>
      <c r="D32" s="46"/>
      <c r="E32" s="46"/>
      <c r="F32" s="39"/>
      <c r="G32" s="82"/>
      <c r="H32" s="46"/>
      <c r="I32" s="46"/>
    </row>
    <row r="33" spans="3:9" ht="12.75">
      <c r="C33" s="46"/>
      <c r="D33"/>
      <c r="E33"/>
      <c r="G33" s="46"/>
      <c r="H33"/>
      <c r="I33"/>
    </row>
    <row r="34" spans="3:9" ht="12.75">
      <c r="C34"/>
      <c r="D34"/>
      <c r="E34"/>
      <c r="G34"/>
      <c r="H34"/>
      <c r="I34"/>
    </row>
    <row r="35" spans="2:9" ht="12.75">
      <c r="B35" s="39"/>
      <c r="C35" s="39"/>
      <c r="D35" s="39"/>
      <c r="E35" s="39"/>
      <c r="F35" s="39"/>
      <c r="G35" s="39"/>
      <c r="H35" s="39"/>
      <c r="I35" s="39"/>
    </row>
    <row r="36" spans="3:8" ht="12.75">
      <c r="C36"/>
      <c r="D36"/>
      <c r="G36"/>
      <c r="H36"/>
    </row>
    <row r="37" spans="3:8" ht="12.75">
      <c r="C37"/>
      <c r="D37"/>
      <c r="G37"/>
      <c r="H37"/>
    </row>
    <row r="38" spans="3:8" ht="12.75">
      <c r="C38"/>
      <c r="D38"/>
      <c r="G38"/>
      <c r="H38"/>
    </row>
  </sheetData>
  <mergeCells count="13">
    <mergeCell ref="F6:I6"/>
    <mergeCell ref="B7:B8"/>
    <mergeCell ref="A5:A8"/>
    <mergeCell ref="C7:D7"/>
    <mergeCell ref="E7:E8"/>
    <mergeCell ref="B6:E6"/>
    <mergeCell ref="A1:I1"/>
    <mergeCell ref="A3:I3"/>
    <mergeCell ref="A4:I4"/>
    <mergeCell ref="F7:F8"/>
    <mergeCell ref="G7:H7"/>
    <mergeCell ref="I7:I8"/>
    <mergeCell ref="B5:I5"/>
  </mergeCells>
  <conditionalFormatting sqref="J13:J25">
    <cfRule type="cellIs" priority="1" dxfId="0" operator="notEqual" stopIfTrue="1">
      <formula>F13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42"/>
  <sheetViews>
    <sheetView showGridLines="0" zoomScale="75" zoomScaleNormal="75" workbookViewId="0" topLeftCell="A1">
      <selection activeCell="H44" sqref="H44"/>
    </sheetView>
  </sheetViews>
  <sheetFormatPr defaultColWidth="11.421875" defaultRowHeight="12.75"/>
  <cols>
    <col min="1" max="1" width="38.140625" style="65" customWidth="1"/>
    <col min="2" max="2" width="9.7109375" style="65" customWidth="1"/>
    <col min="3" max="3" width="10.421875" style="65" customWidth="1"/>
    <col min="4" max="4" width="9.57421875" style="65" customWidth="1"/>
    <col min="5" max="5" width="10.28125" style="65" customWidth="1"/>
    <col min="6" max="6" width="10.421875" style="65" customWidth="1"/>
    <col min="7" max="7" width="10.57421875" style="65" customWidth="1"/>
    <col min="8" max="8" width="9.57421875" style="65" customWidth="1"/>
    <col min="9" max="9" width="10.140625" style="65" customWidth="1"/>
    <col min="10" max="10" width="10.00390625" style="65" customWidth="1"/>
    <col min="11" max="11" width="13.00390625" style="65" customWidth="1"/>
    <col min="12" max="12" width="8.140625" style="65" customWidth="1"/>
    <col min="13" max="13" width="7.28125" style="65" customWidth="1"/>
    <col min="14" max="15" width="9.00390625" style="65" customWidth="1"/>
    <col min="16" max="16" width="8.7109375" style="65" customWidth="1"/>
    <col min="17" max="17" width="9.57421875" style="65" customWidth="1"/>
    <col min="18" max="18" width="8.57421875" style="65" customWidth="1"/>
    <col min="19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2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6" s="71" customFormat="1" ht="15">
      <c r="A3" s="434" t="s">
        <v>308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70"/>
      <c r="M3" s="70"/>
      <c r="N3" s="70"/>
      <c r="O3" s="70"/>
      <c r="P3" s="70"/>
    </row>
    <row r="4" spans="1:15" ht="13.5" thickBo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70"/>
      <c r="M4" s="70"/>
      <c r="N4" s="70"/>
      <c r="O4" s="70"/>
    </row>
    <row r="5" spans="1:15" ht="12.75">
      <c r="A5" s="241"/>
      <c r="B5" s="271" t="s">
        <v>154</v>
      </c>
      <c r="C5" s="436" t="s">
        <v>68</v>
      </c>
      <c r="D5" s="271" t="s">
        <v>64</v>
      </c>
      <c r="E5" s="436" t="s">
        <v>157</v>
      </c>
      <c r="F5" s="436" t="s">
        <v>145</v>
      </c>
      <c r="G5" s="436" t="s">
        <v>146</v>
      </c>
      <c r="H5" s="272" t="s">
        <v>149</v>
      </c>
      <c r="I5" s="272" t="s">
        <v>64</v>
      </c>
      <c r="J5" s="272" t="s">
        <v>159</v>
      </c>
      <c r="K5" s="271" t="s">
        <v>158</v>
      </c>
      <c r="L5" s="70"/>
      <c r="M5" s="70"/>
      <c r="N5" s="70"/>
      <c r="O5" s="70"/>
    </row>
    <row r="6" spans="1:12" ht="12.75">
      <c r="A6" s="273" t="s">
        <v>164</v>
      </c>
      <c r="B6" s="274" t="s">
        <v>156</v>
      </c>
      <c r="C6" s="437"/>
      <c r="D6" s="274" t="s">
        <v>71</v>
      </c>
      <c r="E6" s="437"/>
      <c r="F6" s="437"/>
      <c r="G6" s="437"/>
      <c r="H6" s="232" t="s">
        <v>150</v>
      </c>
      <c r="I6" s="232" t="s">
        <v>286</v>
      </c>
      <c r="J6" s="274" t="s">
        <v>160</v>
      </c>
      <c r="K6" s="275" t="s">
        <v>62</v>
      </c>
      <c r="L6" s="70"/>
    </row>
    <row r="7" spans="1:12" ht="13.5" thickBot="1">
      <c r="A7" s="243"/>
      <c r="B7" s="276" t="s">
        <v>88</v>
      </c>
      <c r="C7" s="276" t="s">
        <v>89</v>
      </c>
      <c r="D7" s="276" t="s">
        <v>90</v>
      </c>
      <c r="E7" s="276" t="s">
        <v>91</v>
      </c>
      <c r="F7" s="276" t="s">
        <v>92</v>
      </c>
      <c r="G7" s="276" t="s">
        <v>93</v>
      </c>
      <c r="H7" s="276" t="s">
        <v>94</v>
      </c>
      <c r="I7" s="276" t="s">
        <v>95</v>
      </c>
      <c r="J7" s="276"/>
      <c r="K7" s="277"/>
      <c r="L7" s="70"/>
    </row>
    <row r="8" spans="1:12" s="73" customFormat="1" ht="12.75">
      <c r="A8" s="259" t="s">
        <v>196</v>
      </c>
      <c r="B8" s="260">
        <v>2743.76</v>
      </c>
      <c r="C8" s="260">
        <v>230.93</v>
      </c>
      <c r="D8" s="260">
        <v>2416.8</v>
      </c>
      <c r="E8" s="260">
        <v>2220.93</v>
      </c>
      <c r="F8" s="260">
        <v>725.63</v>
      </c>
      <c r="G8" s="260">
        <v>1584.97</v>
      </c>
      <c r="H8" s="260">
        <v>1553.04</v>
      </c>
      <c r="I8" s="260">
        <v>1952.92</v>
      </c>
      <c r="J8" s="260">
        <v>271.46</v>
      </c>
      <c r="K8" s="261">
        <v>13700.44</v>
      </c>
      <c r="L8" s="72"/>
    </row>
    <row r="9" spans="1:12" s="73" customFormat="1" ht="12.75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4"/>
      <c r="L9" s="72"/>
    </row>
    <row r="10" spans="1:12" s="73" customFormat="1" ht="12.75">
      <c r="A10" s="265" t="s">
        <v>96</v>
      </c>
      <c r="B10" s="263">
        <v>82.51</v>
      </c>
      <c r="C10" s="263">
        <v>9.3</v>
      </c>
      <c r="D10" s="263">
        <v>32.3</v>
      </c>
      <c r="E10" s="263">
        <v>163.14</v>
      </c>
      <c r="F10" s="263">
        <v>12.46</v>
      </c>
      <c r="G10" s="263">
        <v>9.83</v>
      </c>
      <c r="H10" s="263">
        <v>13.35</v>
      </c>
      <c r="I10" s="263">
        <v>47.61</v>
      </c>
      <c r="J10" s="263">
        <v>0</v>
      </c>
      <c r="K10" s="264">
        <v>370.5</v>
      </c>
      <c r="L10" s="72"/>
    </row>
    <row r="11" spans="1:12" s="73" customFormat="1" ht="12.75">
      <c r="A11" s="265" t="s">
        <v>97</v>
      </c>
      <c r="B11" s="263">
        <v>27.56</v>
      </c>
      <c r="C11" s="263">
        <v>1.2</v>
      </c>
      <c r="D11" s="263">
        <v>16.06</v>
      </c>
      <c r="E11" s="263">
        <v>96.1</v>
      </c>
      <c r="F11" s="263">
        <v>7.34</v>
      </c>
      <c r="G11" s="263">
        <v>2.96</v>
      </c>
      <c r="H11" s="263">
        <v>3.58</v>
      </c>
      <c r="I11" s="263">
        <v>10.2</v>
      </c>
      <c r="J11" s="263">
        <v>0.41</v>
      </c>
      <c r="K11" s="264">
        <v>165.41</v>
      </c>
      <c r="L11" s="74"/>
    </row>
    <row r="12" spans="1:12" s="73" customFormat="1" ht="12.75">
      <c r="A12" s="265" t="s">
        <v>98</v>
      </c>
      <c r="B12" s="263">
        <v>8.27</v>
      </c>
      <c r="C12" s="263">
        <v>3.84</v>
      </c>
      <c r="D12" s="263">
        <v>2</v>
      </c>
      <c r="E12" s="263">
        <v>21.59</v>
      </c>
      <c r="F12" s="263">
        <v>2.98</v>
      </c>
      <c r="G12" s="263">
        <v>1.08</v>
      </c>
      <c r="H12" s="263">
        <v>2.21</v>
      </c>
      <c r="I12" s="263">
        <v>5.93</v>
      </c>
      <c r="J12" s="263">
        <v>0.12</v>
      </c>
      <c r="K12" s="264">
        <v>48.02</v>
      </c>
      <c r="L12" s="74"/>
    </row>
    <row r="13" spans="1:12" s="73" customFormat="1" ht="12.75">
      <c r="A13" s="265" t="s">
        <v>287</v>
      </c>
      <c r="B13" s="263">
        <v>74.46</v>
      </c>
      <c r="C13" s="263">
        <v>15.09</v>
      </c>
      <c r="D13" s="263">
        <v>32.35</v>
      </c>
      <c r="E13" s="263">
        <v>90.8</v>
      </c>
      <c r="F13" s="263">
        <v>60.26</v>
      </c>
      <c r="G13" s="263">
        <v>46.78</v>
      </c>
      <c r="H13" s="263">
        <v>74.41</v>
      </c>
      <c r="I13" s="263">
        <v>84.16</v>
      </c>
      <c r="J13" s="263">
        <v>14.82</v>
      </c>
      <c r="K13" s="264">
        <v>493.13</v>
      </c>
      <c r="L13" s="74"/>
    </row>
    <row r="14" spans="1:12" s="73" customFormat="1" ht="12.75">
      <c r="A14" s="265" t="s">
        <v>197</v>
      </c>
      <c r="B14" s="263">
        <v>3.9</v>
      </c>
      <c r="C14" s="263">
        <v>1.27</v>
      </c>
      <c r="D14" s="263">
        <v>27.82</v>
      </c>
      <c r="E14" s="263">
        <v>1.94</v>
      </c>
      <c r="F14" s="263">
        <v>0.39</v>
      </c>
      <c r="G14" s="263">
        <v>3.25</v>
      </c>
      <c r="H14" s="263">
        <v>0.22</v>
      </c>
      <c r="I14" s="263">
        <v>1.04</v>
      </c>
      <c r="J14" s="263">
        <v>0.28</v>
      </c>
      <c r="K14" s="264">
        <v>40.11</v>
      </c>
      <c r="L14" s="74"/>
    </row>
    <row r="15" spans="1:12" s="73" customFormat="1" ht="12.75">
      <c r="A15" s="265" t="s">
        <v>99</v>
      </c>
      <c r="B15" s="263">
        <v>24.25</v>
      </c>
      <c r="C15" s="263">
        <v>0.76</v>
      </c>
      <c r="D15" s="263">
        <v>0.52</v>
      </c>
      <c r="E15" s="263">
        <v>8.9</v>
      </c>
      <c r="F15" s="263">
        <v>1.82</v>
      </c>
      <c r="G15" s="263">
        <v>0.88</v>
      </c>
      <c r="H15" s="263">
        <v>0.3</v>
      </c>
      <c r="I15" s="263">
        <v>7.19</v>
      </c>
      <c r="J15" s="263">
        <v>0</v>
      </c>
      <c r="K15" s="264">
        <v>44.62</v>
      </c>
      <c r="L15" s="74"/>
    </row>
    <row r="16" spans="1:12" s="73" customFormat="1" ht="12.75">
      <c r="A16" s="265" t="s">
        <v>198</v>
      </c>
      <c r="B16" s="263">
        <v>16.06</v>
      </c>
      <c r="C16" s="263">
        <v>0.27</v>
      </c>
      <c r="D16" s="263">
        <v>4.38</v>
      </c>
      <c r="E16" s="263">
        <v>10.55</v>
      </c>
      <c r="F16" s="263">
        <v>2.9</v>
      </c>
      <c r="G16" s="263">
        <v>13.42</v>
      </c>
      <c r="H16" s="263">
        <v>7.03</v>
      </c>
      <c r="I16" s="263">
        <v>14.36</v>
      </c>
      <c r="J16" s="263">
        <v>0.03</v>
      </c>
      <c r="K16" s="264">
        <v>69</v>
      </c>
      <c r="L16" s="74"/>
    </row>
    <row r="17" spans="1:12" s="73" customFormat="1" ht="12.75">
      <c r="A17" s="265" t="s">
        <v>199</v>
      </c>
      <c r="B17" s="263">
        <v>4.83</v>
      </c>
      <c r="C17" s="263">
        <v>0.48</v>
      </c>
      <c r="D17" s="263">
        <v>6.97</v>
      </c>
      <c r="E17" s="263">
        <v>31.6</v>
      </c>
      <c r="F17" s="263">
        <v>0.33</v>
      </c>
      <c r="G17" s="263">
        <v>11.46</v>
      </c>
      <c r="H17" s="263">
        <v>10.63</v>
      </c>
      <c r="I17" s="263">
        <v>9.04</v>
      </c>
      <c r="J17" s="263">
        <v>0</v>
      </c>
      <c r="K17" s="264">
        <v>75.34</v>
      </c>
      <c r="L17" s="74"/>
    </row>
    <row r="18" spans="1:12" s="73" customFormat="1" ht="12.75">
      <c r="A18" s="265" t="s">
        <v>200</v>
      </c>
      <c r="B18" s="263">
        <v>152.45</v>
      </c>
      <c r="C18" s="263">
        <v>42.08</v>
      </c>
      <c r="D18" s="263">
        <v>544.21</v>
      </c>
      <c r="E18" s="263">
        <v>153.4</v>
      </c>
      <c r="F18" s="263">
        <v>21.7</v>
      </c>
      <c r="G18" s="263">
        <v>64.95</v>
      </c>
      <c r="H18" s="263">
        <v>26.27</v>
      </c>
      <c r="I18" s="263">
        <v>33.55</v>
      </c>
      <c r="J18" s="263">
        <v>5.31</v>
      </c>
      <c r="K18" s="264">
        <v>1043.92</v>
      </c>
      <c r="L18" s="74"/>
    </row>
    <row r="19" spans="1:12" s="73" customFormat="1" ht="12.75">
      <c r="A19" s="265" t="s">
        <v>201</v>
      </c>
      <c r="B19" s="263">
        <v>4.2</v>
      </c>
      <c r="C19" s="263">
        <v>0.39</v>
      </c>
      <c r="D19" s="263">
        <v>0.33</v>
      </c>
      <c r="E19" s="263">
        <v>7.01</v>
      </c>
      <c r="F19" s="263">
        <v>0.1</v>
      </c>
      <c r="G19" s="263">
        <v>2.78</v>
      </c>
      <c r="H19" s="263">
        <v>4.31</v>
      </c>
      <c r="I19" s="263">
        <v>4.21</v>
      </c>
      <c r="J19" s="263">
        <v>0.01</v>
      </c>
      <c r="K19" s="264">
        <v>23.34</v>
      </c>
      <c r="L19" s="74"/>
    </row>
    <row r="20" spans="1:12" s="73" customFormat="1" ht="12.75">
      <c r="A20" s="265" t="s">
        <v>100</v>
      </c>
      <c r="B20" s="263">
        <v>40.89</v>
      </c>
      <c r="C20" s="263">
        <v>2.55</v>
      </c>
      <c r="D20" s="263">
        <v>0.55</v>
      </c>
      <c r="E20" s="263">
        <v>16.3</v>
      </c>
      <c r="F20" s="263">
        <v>0.91</v>
      </c>
      <c r="G20" s="263">
        <v>1.06</v>
      </c>
      <c r="H20" s="263">
        <v>0.17</v>
      </c>
      <c r="I20" s="263">
        <v>5.71</v>
      </c>
      <c r="J20" s="263">
        <v>0.09</v>
      </c>
      <c r="K20" s="264">
        <v>68.23</v>
      </c>
      <c r="L20" s="74"/>
    </row>
    <row r="21" spans="1:12" s="73" customFormat="1" ht="12.75">
      <c r="A21" s="265" t="s">
        <v>101</v>
      </c>
      <c r="B21" s="263">
        <v>124.44</v>
      </c>
      <c r="C21" s="263">
        <v>13.15</v>
      </c>
      <c r="D21" s="263">
        <v>91.98</v>
      </c>
      <c r="E21" s="263">
        <v>191.34</v>
      </c>
      <c r="F21" s="263">
        <v>11.06</v>
      </c>
      <c r="G21" s="263">
        <v>22.09</v>
      </c>
      <c r="H21" s="263">
        <v>19.02</v>
      </c>
      <c r="I21" s="263">
        <v>53.48</v>
      </c>
      <c r="J21" s="263">
        <v>0.8</v>
      </c>
      <c r="K21" s="264">
        <v>527.36</v>
      </c>
      <c r="L21" s="74"/>
    </row>
    <row r="22" spans="1:12" s="73" customFormat="1" ht="12.75">
      <c r="A22" s="265" t="s">
        <v>209</v>
      </c>
      <c r="B22" s="263">
        <v>185.65</v>
      </c>
      <c r="C22" s="263">
        <v>16.98</v>
      </c>
      <c r="D22" s="263">
        <v>448.29</v>
      </c>
      <c r="E22" s="263">
        <v>47.72</v>
      </c>
      <c r="F22" s="263">
        <v>3.22</v>
      </c>
      <c r="G22" s="263">
        <v>96.27</v>
      </c>
      <c r="H22" s="263">
        <v>18.91</v>
      </c>
      <c r="I22" s="263">
        <v>43.12</v>
      </c>
      <c r="J22" s="263">
        <v>0</v>
      </c>
      <c r="K22" s="264">
        <v>860.16</v>
      </c>
      <c r="L22" s="74"/>
    </row>
    <row r="23" spans="1:12" s="73" customFormat="1" ht="12.75">
      <c r="A23" s="265" t="s">
        <v>102</v>
      </c>
      <c r="B23" s="263">
        <v>11.37</v>
      </c>
      <c r="C23" s="263">
        <v>9.05</v>
      </c>
      <c r="D23" s="263">
        <v>4.45</v>
      </c>
      <c r="E23" s="263">
        <v>39.13</v>
      </c>
      <c r="F23" s="263">
        <v>5.77</v>
      </c>
      <c r="G23" s="263">
        <v>1.35</v>
      </c>
      <c r="H23" s="263">
        <v>1.81</v>
      </c>
      <c r="I23" s="263">
        <v>3.81</v>
      </c>
      <c r="J23" s="263">
        <v>0</v>
      </c>
      <c r="K23" s="264">
        <v>76.74</v>
      </c>
      <c r="L23" s="74"/>
    </row>
    <row r="24" spans="1:12" s="73" customFormat="1" ht="12.75">
      <c r="A24" s="265" t="s">
        <v>202</v>
      </c>
      <c r="B24" s="263">
        <v>95.84</v>
      </c>
      <c r="C24" s="263">
        <v>8.15</v>
      </c>
      <c r="D24" s="263">
        <v>93.17</v>
      </c>
      <c r="E24" s="263">
        <v>22.81</v>
      </c>
      <c r="F24" s="263">
        <v>140.06</v>
      </c>
      <c r="G24" s="263">
        <v>65.58</v>
      </c>
      <c r="H24" s="263">
        <v>93.55</v>
      </c>
      <c r="I24" s="263">
        <v>95.05</v>
      </c>
      <c r="J24" s="263">
        <v>12.09</v>
      </c>
      <c r="K24" s="264">
        <v>626.3</v>
      </c>
      <c r="L24" s="74"/>
    </row>
    <row r="25" spans="1:12" s="73" customFormat="1" ht="12.75">
      <c r="A25" s="265" t="s">
        <v>103</v>
      </c>
      <c r="B25" s="263">
        <v>4.9</v>
      </c>
      <c r="C25" s="263">
        <v>0.35</v>
      </c>
      <c r="D25" s="263">
        <v>0.05</v>
      </c>
      <c r="E25" s="263">
        <v>119.09</v>
      </c>
      <c r="F25" s="263">
        <v>0.43</v>
      </c>
      <c r="G25" s="263">
        <v>0.07</v>
      </c>
      <c r="H25" s="263">
        <v>0.27</v>
      </c>
      <c r="I25" s="263">
        <v>3</v>
      </c>
      <c r="J25" s="263">
        <v>0.08</v>
      </c>
      <c r="K25" s="264">
        <v>128.24</v>
      </c>
      <c r="L25" s="74"/>
    </row>
    <row r="26" spans="1:12" s="73" customFormat="1" ht="12.75">
      <c r="A26" s="265" t="s">
        <v>104</v>
      </c>
      <c r="B26" s="263">
        <v>404.23</v>
      </c>
      <c r="C26" s="263">
        <v>28.83</v>
      </c>
      <c r="D26" s="263">
        <v>805.49</v>
      </c>
      <c r="E26" s="263">
        <v>179.75</v>
      </c>
      <c r="F26" s="263">
        <v>8.74</v>
      </c>
      <c r="G26" s="263">
        <v>159.86</v>
      </c>
      <c r="H26" s="263">
        <v>16.67</v>
      </c>
      <c r="I26" s="263">
        <v>59.54</v>
      </c>
      <c r="J26" s="263">
        <v>16.32</v>
      </c>
      <c r="K26" s="264">
        <v>1679.43</v>
      </c>
      <c r="L26" s="74"/>
    </row>
    <row r="27" spans="1:12" s="73" customFormat="1" ht="12.75">
      <c r="A27" s="265" t="s">
        <v>203</v>
      </c>
      <c r="B27" s="263">
        <v>30.33</v>
      </c>
      <c r="C27" s="263">
        <v>0.4</v>
      </c>
      <c r="D27" s="263">
        <v>2.59</v>
      </c>
      <c r="E27" s="263">
        <v>32.35</v>
      </c>
      <c r="F27" s="263">
        <v>1.15</v>
      </c>
      <c r="G27" s="263">
        <v>11.1</v>
      </c>
      <c r="H27" s="263">
        <v>11.9</v>
      </c>
      <c r="I27" s="263">
        <v>17.93</v>
      </c>
      <c r="J27" s="263">
        <v>0</v>
      </c>
      <c r="K27" s="264">
        <v>107.75</v>
      </c>
      <c r="L27" s="74"/>
    </row>
    <row r="28" spans="1:12" s="73" customFormat="1" ht="12.75">
      <c r="A28" s="265" t="s">
        <v>204</v>
      </c>
      <c r="B28" s="263">
        <v>43.12</v>
      </c>
      <c r="C28" s="263">
        <v>2.67</v>
      </c>
      <c r="D28" s="263">
        <v>2.23</v>
      </c>
      <c r="E28" s="263">
        <v>48.93</v>
      </c>
      <c r="F28" s="263">
        <v>0.6</v>
      </c>
      <c r="G28" s="263">
        <v>42.76</v>
      </c>
      <c r="H28" s="263">
        <v>46.62</v>
      </c>
      <c r="I28" s="263">
        <v>43.31</v>
      </c>
      <c r="J28" s="263">
        <v>0.01</v>
      </c>
      <c r="K28" s="264">
        <v>230.25</v>
      </c>
      <c r="L28" s="74"/>
    </row>
    <row r="29" spans="1:12" s="73" customFormat="1" ht="12.75">
      <c r="A29" s="265" t="s">
        <v>105</v>
      </c>
      <c r="B29" s="263">
        <v>0.17</v>
      </c>
      <c r="C29" s="263">
        <v>0.02</v>
      </c>
      <c r="D29" s="263">
        <v>0.41</v>
      </c>
      <c r="E29" s="263">
        <v>1.38</v>
      </c>
      <c r="F29" s="263">
        <v>0.04</v>
      </c>
      <c r="G29" s="263">
        <v>0.02</v>
      </c>
      <c r="H29" s="263">
        <v>0.07</v>
      </c>
      <c r="I29" s="263">
        <v>0.18</v>
      </c>
      <c r="J29" s="263">
        <v>0.03</v>
      </c>
      <c r="K29" s="264">
        <v>2.32</v>
      </c>
      <c r="L29" s="74"/>
    </row>
    <row r="30" spans="1:12" s="73" customFormat="1" ht="12.75">
      <c r="A30" s="265" t="s">
        <v>205</v>
      </c>
      <c r="B30" s="263">
        <v>1.84</v>
      </c>
      <c r="C30" s="263">
        <v>1.17</v>
      </c>
      <c r="D30" s="263">
        <v>0.65</v>
      </c>
      <c r="E30" s="263">
        <v>0.4</v>
      </c>
      <c r="F30" s="263">
        <v>0.25</v>
      </c>
      <c r="G30" s="263">
        <v>1.74</v>
      </c>
      <c r="H30" s="263">
        <v>0.24</v>
      </c>
      <c r="I30" s="263">
        <v>4.42</v>
      </c>
      <c r="J30" s="263">
        <v>0.32</v>
      </c>
      <c r="K30" s="264">
        <v>11.03</v>
      </c>
      <c r="L30" s="74"/>
    </row>
    <row r="31" spans="1:12" s="73" customFormat="1" ht="12.75">
      <c r="A31" s="265" t="s">
        <v>206</v>
      </c>
      <c r="B31" s="263">
        <v>647.29</v>
      </c>
      <c r="C31" s="263">
        <v>36.29</v>
      </c>
      <c r="D31" s="263">
        <v>126.07</v>
      </c>
      <c r="E31" s="263">
        <v>408.32</v>
      </c>
      <c r="F31" s="263">
        <v>116.61</v>
      </c>
      <c r="G31" s="263">
        <v>213.17</v>
      </c>
      <c r="H31" s="263">
        <v>238.72</v>
      </c>
      <c r="I31" s="263">
        <v>493.13</v>
      </c>
      <c r="J31" s="263">
        <v>111.35</v>
      </c>
      <c r="K31" s="264">
        <v>2390.95</v>
      </c>
      <c r="L31" s="74"/>
    </row>
    <row r="32" spans="1:12" s="73" customFormat="1" ht="12.75">
      <c r="A32" s="265" t="s">
        <v>106</v>
      </c>
      <c r="B32" s="263">
        <v>28.01</v>
      </c>
      <c r="C32" s="263">
        <v>7.62</v>
      </c>
      <c r="D32" s="263">
        <v>101.38</v>
      </c>
      <c r="E32" s="263">
        <v>37.75</v>
      </c>
      <c r="F32" s="263">
        <v>4.29</v>
      </c>
      <c r="G32" s="263">
        <v>47.15</v>
      </c>
      <c r="H32" s="263">
        <v>17.64</v>
      </c>
      <c r="I32" s="263">
        <v>30.73</v>
      </c>
      <c r="J32" s="263">
        <v>0.53</v>
      </c>
      <c r="K32" s="264">
        <v>275.1</v>
      </c>
      <c r="L32" s="74"/>
    </row>
    <row r="33" spans="1:12" s="73" customFormat="1" ht="12.75">
      <c r="A33" s="265" t="s">
        <v>107</v>
      </c>
      <c r="B33" s="263">
        <v>39.53</v>
      </c>
      <c r="C33" s="263">
        <v>4.53</v>
      </c>
      <c r="D33" s="263">
        <v>3.61</v>
      </c>
      <c r="E33" s="263">
        <v>137.52</v>
      </c>
      <c r="F33" s="263">
        <v>11.18</v>
      </c>
      <c r="G33" s="263">
        <v>2.18</v>
      </c>
      <c r="H33" s="263">
        <v>3.69</v>
      </c>
      <c r="I33" s="263">
        <v>9.59</v>
      </c>
      <c r="J33" s="263">
        <v>88</v>
      </c>
      <c r="K33" s="264">
        <v>299.83</v>
      </c>
      <c r="L33" s="74"/>
    </row>
    <row r="34" spans="1:12" s="73" customFormat="1" ht="12.75">
      <c r="A34" s="265" t="s">
        <v>207</v>
      </c>
      <c r="B34" s="263">
        <v>10.17</v>
      </c>
      <c r="C34" s="263">
        <v>0.88</v>
      </c>
      <c r="D34" s="263">
        <v>5.64</v>
      </c>
      <c r="E34" s="263">
        <v>10.48</v>
      </c>
      <c r="F34" s="263">
        <v>1.46</v>
      </c>
      <c r="G34" s="263">
        <v>2.86</v>
      </c>
      <c r="H34" s="263">
        <v>2.18</v>
      </c>
      <c r="I34" s="263">
        <v>5.67</v>
      </c>
      <c r="J34" s="263">
        <v>0.06</v>
      </c>
      <c r="K34" s="264">
        <v>39.4</v>
      </c>
      <c r="L34" s="74"/>
    </row>
    <row r="35" spans="1:12" s="73" customFormat="1" ht="12.75">
      <c r="A35" s="265" t="s">
        <v>306</v>
      </c>
      <c r="B35" s="263">
        <v>644.29</v>
      </c>
      <c r="C35" s="263">
        <v>22.61</v>
      </c>
      <c r="D35" s="263">
        <v>62.82</v>
      </c>
      <c r="E35" s="263">
        <v>315.12</v>
      </c>
      <c r="F35" s="263">
        <v>308.75</v>
      </c>
      <c r="G35" s="263">
        <v>759.48</v>
      </c>
      <c r="H35" s="263">
        <v>938.7</v>
      </c>
      <c r="I35" s="263">
        <v>858.99</v>
      </c>
      <c r="J35" s="263">
        <v>20.6</v>
      </c>
      <c r="K35" s="264">
        <v>3931.36</v>
      </c>
      <c r="L35" s="74"/>
    </row>
    <row r="36" spans="1:12" s="73" customFormat="1" ht="13.5" thickBot="1">
      <c r="A36" s="258" t="s">
        <v>108</v>
      </c>
      <c r="B36" s="266">
        <v>33.2</v>
      </c>
      <c r="C36" s="266">
        <v>1</v>
      </c>
      <c r="D36" s="266">
        <v>0.48</v>
      </c>
      <c r="E36" s="266">
        <v>27.51</v>
      </c>
      <c r="F36" s="266">
        <v>0.83</v>
      </c>
      <c r="G36" s="266">
        <v>0.84</v>
      </c>
      <c r="H36" s="266">
        <v>0.57</v>
      </c>
      <c r="I36" s="266">
        <v>7.97</v>
      </c>
      <c r="J36" s="266">
        <v>0.2</v>
      </c>
      <c r="K36" s="267">
        <v>72.6</v>
      </c>
      <c r="L36" s="74"/>
    </row>
    <row r="37" spans="1:15" ht="12.75">
      <c r="A37" s="435" t="s">
        <v>310</v>
      </c>
      <c r="B37" s="435"/>
      <c r="C37" s="435"/>
      <c r="D37" s="435"/>
      <c r="E37" s="435"/>
      <c r="F37" s="435"/>
      <c r="G37" s="268"/>
      <c r="H37" s="269"/>
      <c r="I37" s="268"/>
      <c r="J37" s="268"/>
      <c r="K37" s="270"/>
      <c r="L37" s="70"/>
      <c r="M37" s="70"/>
      <c r="N37" s="70"/>
      <c r="O37" s="70"/>
    </row>
    <row r="38" spans="1:15" ht="12.75">
      <c r="A38" s="60" t="s">
        <v>192</v>
      </c>
      <c r="B38" s="60"/>
      <c r="C38" s="60"/>
      <c r="D38" s="70"/>
      <c r="E38" s="70"/>
      <c r="F38" s="70"/>
      <c r="G38" s="292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60"/>
      <c r="C39" s="6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="68" customFormat="1" ht="12.75">
      <c r="D40" s="77"/>
    </row>
    <row r="41" spans="1:15" ht="12.75">
      <c r="A41" s="54"/>
      <c r="B41" s="54"/>
      <c r="C41" s="54"/>
      <c r="D41" s="54"/>
      <c r="E41" s="54"/>
      <c r="F41" s="54"/>
      <c r="G41" s="54"/>
      <c r="H41" s="70"/>
      <c r="I41" s="70"/>
      <c r="J41" s="70"/>
      <c r="K41" s="70"/>
      <c r="L41" s="70"/>
      <c r="M41" s="70"/>
      <c r="N41" s="70"/>
      <c r="O41" s="70"/>
    </row>
    <row r="42" spans="1:15" ht="12.75">
      <c r="A42" s="54"/>
      <c r="B42" s="54"/>
      <c r="C42" s="54"/>
      <c r="D42" s="54"/>
      <c r="E42" s="54"/>
      <c r="F42" s="54"/>
      <c r="G42" s="54"/>
      <c r="H42" s="70"/>
      <c r="I42" s="70"/>
      <c r="J42" s="70"/>
      <c r="K42" s="70"/>
      <c r="L42" s="70"/>
      <c r="M42" s="70"/>
      <c r="N42" s="70"/>
      <c r="O42" s="70"/>
    </row>
  </sheetData>
  <mergeCells count="7">
    <mergeCell ref="A1:K1"/>
    <mergeCell ref="A3:K3"/>
    <mergeCell ref="A37:F37"/>
    <mergeCell ref="C5:C6"/>
    <mergeCell ref="E5:E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1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P39"/>
  <sheetViews>
    <sheetView showGridLines="0" tabSelected="1" zoomScale="75" zoomScaleNormal="75" workbookViewId="0" topLeftCell="A1">
      <selection activeCell="I46" sqref="I46"/>
    </sheetView>
  </sheetViews>
  <sheetFormatPr defaultColWidth="11.421875" defaultRowHeight="12.75"/>
  <cols>
    <col min="1" max="1" width="23.421875" style="65" customWidth="1"/>
    <col min="2" max="2" width="18.00390625" style="65" customWidth="1"/>
    <col min="3" max="7" width="17.8515625" style="65" customWidth="1"/>
    <col min="8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61"/>
      <c r="I1" s="61"/>
      <c r="J1" s="61"/>
      <c r="K1" s="61"/>
    </row>
    <row r="2" spans="1:10" ht="12.75" customHeight="1">
      <c r="A2" s="61"/>
      <c r="B2" s="61"/>
      <c r="C2" s="61"/>
      <c r="D2" s="61"/>
      <c r="E2" s="61"/>
      <c r="F2" s="61"/>
      <c r="G2" s="61"/>
      <c r="H2" s="78"/>
      <c r="I2" s="78"/>
      <c r="J2" s="78"/>
    </row>
    <row r="3" spans="1:9" s="71" customFormat="1" ht="15">
      <c r="A3" s="439" t="s">
        <v>309</v>
      </c>
      <c r="B3" s="439"/>
      <c r="C3" s="439"/>
      <c r="D3" s="439"/>
      <c r="E3" s="439"/>
      <c r="F3" s="439"/>
      <c r="G3" s="439"/>
      <c r="H3" s="70"/>
      <c r="I3" s="70"/>
    </row>
    <row r="4" spans="1:9" ht="13.5" thickBot="1">
      <c r="A4" s="257"/>
      <c r="B4" s="257"/>
      <c r="C4" s="257"/>
      <c r="D4" s="257"/>
      <c r="E4" s="257"/>
      <c r="F4" s="257"/>
      <c r="G4" s="257"/>
      <c r="H4" s="70"/>
      <c r="I4" s="70"/>
    </row>
    <row r="5" spans="1:9" ht="12.75">
      <c r="A5" s="440" t="s">
        <v>164</v>
      </c>
      <c r="B5" s="410" t="s">
        <v>174</v>
      </c>
      <c r="C5" s="438"/>
      <c r="D5" s="438"/>
      <c r="E5" s="438"/>
      <c r="F5" s="411"/>
      <c r="G5" s="271" t="s">
        <v>158</v>
      </c>
      <c r="H5" s="70"/>
      <c r="I5" s="70"/>
    </row>
    <row r="6" spans="1:9" ht="13.5" thickBot="1">
      <c r="A6" s="441"/>
      <c r="B6" s="244" t="s">
        <v>109</v>
      </c>
      <c r="C6" s="244" t="s">
        <v>110</v>
      </c>
      <c r="D6" s="244" t="s">
        <v>111</v>
      </c>
      <c r="E6" s="244" t="s">
        <v>112</v>
      </c>
      <c r="F6" s="244" t="s">
        <v>59</v>
      </c>
      <c r="G6" s="277" t="s">
        <v>62</v>
      </c>
      <c r="H6" s="70"/>
      <c r="I6" s="70"/>
    </row>
    <row r="7" spans="1:9" s="73" customFormat="1" ht="12.75">
      <c r="A7" s="259" t="s">
        <v>196</v>
      </c>
      <c r="B7" s="260">
        <v>9875.59</v>
      </c>
      <c r="C7" s="260">
        <v>2135.42</v>
      </c>
      <c r="D7" s="260">
        <v>837.19</v>
      </c>
      <c r="E7" s="260">
        <v>544.4</v>
      </c>
      <c r="F7" s="260">
        <v>307.75</v>
      </c>
      <c r="G7" s="261">
        <v>13700.35</v>
      </c>
      <c r="H7" s="72"/>
      <c r="I7" s="72"/>
    </row>
    <row r="8" spans="1:9" ht="12.75">
      <c r="A8" s="262"/>
      <c r="B8" s="263"/>
      <c r="C8" s="263"/>
      <c r="D8" s="263"/>
      <c r="E8" s="263"/>
      <c r="F8" s="263"/>
      <c r="G8" s="264"/>
      <c r="H8" s="70"/>
      <c r="I8" s="70"/>
    </row>
    <row r="9" spans="1:9" ht="12.75">
      <c r="A9" s="265" t="s">
        <v>96</v>
      </c>
      <c r="B9" s="263">
        <v>94.23</v>
      </c>
      <c r="C9" s="263">
        <v>89.11</v>
      </c>
      <c r="D9" s="263">
        <v>68.08</v>
      </c>
      <c r="E9" s="263">
        <v>74.75</v>
      </c>
      <c r="F9" s="263">
        <v>44.3</v>
      </c>
      <c r="G9" s="264">
        <v>370.47</v>
      </c>
      <c r="H9" s="70"/>
      <c r="I9" s="70"/>
    </row>
    <row r="10" spans="1:9" ht="12.75">
      <c r="A10" s="265" t="s">
        <v>97</v>
      </c>
      <c r="B10" s="263">
        <v>67.77</v>
      </c>
      <c r="C10" s="263">
        <v>46.89</v>
      </c>
      <c r="D10" s="263">
        <v>33.18</v>
      </c>
      <c r="E10" s="263">
        <v>14.4</v>
      </c>
      <c r="F10" s="263">
        <v>3.19</v>
      </c>
      <c r="G10" s="264">
        <v>165.43</v>
      </c>
      <c r="H10" s="70"/>
      <c r="I10" s="70"/>
    </row>
    <row r="11" spans="1:9" ht="12.75">
      <c r="A11" s="265" t="s">
        <v>98</v>
      </c>
      <c r="B11" s="263">
        <v>6.72</v>
      </c>
      <c r="C11" s="263">
        <v>8.65</v>
      </c>
      <c r="D11" s="263">
        <v>7.48</v>
      </c>
      <c r="E11" s="263">
        <v>12.8</v>
      </c>
      <c r="F11" s="263">
        <v>12.36</v>
      </c>
      <c r="G11" s="264">
        <v>48.01</v>
      </c>
      <c r="H11" s="70"/>
      <c r="I11" s="70"/>
    </row>
    <row r="12" spans="1:9" ht="12.75">
      <c r="A12" s="265" t="s">
        <v>287</v>
      </c>
      <c r="B12" s="263">
        <v>471.22</v>
      </c>
      <c r="C12" s="263">
        <v>15.4</v>
      </c>
      <c r="D12" s="263">
        <v>3.16</v>
      </c>
      <c r="E12" s="263">
        <v>1.7</v>
      </c>
      <c r="F12" s="263">
        <v>1.65</v>
      </c>
      <c r="G12" s="264">
        <v>493.13</v>
      </c>
      <c r="H12" s="70"/>
      <c r="I12" s="70"/>
    </row>
    <row r="13" spans="1:9" ht="12.75">
      <c r="A13" s="265" t="s">
        <v>197</v>
      </c>
      <c r="B13" s="263">
        <v>27.94</v>
      </c>
      <c r="C13" s="263">
        <v>8.46</v>
      </c>
      <c r="D13" s="263">
        <v>2.14</v>
      </c>
      <c r="E13" s="263">
        <v>1.13</v>
      </c>
      <c r="F13" s="263">
        <v>0.45</v>
      </c>
      <c r="G13" s="264">
        <v>40.12</v>
      </c>
      <c r="H13" s="70"/>
      <c r="I13" s="70"/>
    </row>
    <row r="14" spans="1:9" ht="12.75">
      <c r="A14" s="265" t="s">
        <v>99</v>
      </c>
      <c r="B14" s="263">
        <v>4.69</v>
      </c>
      <c r="C14" s="263">
        <v>14.6</v>
      </c>
      <c r="D14" s="263">
        <v>8.75</v>
      </c>
      <c r="E14" s="263">
        <v>6.39</v>
      </c>
      <c r="F14" s="263">
        <v>10.2</v>
      </c>
      <c r="G14" s="264">
        <v>44.63</v>
      </c>
      <c r="H14" s="70"/>
      <c r="I14" s="70"/>
    </row>
    <row r="15" spans="1:9" ht="12.75">
      <c r="A15" s="265" t="s">
        <v>198</v>
      </c>
      <c r="B15" s="263">
        <v>64.12</v>
      </c>
      <c r="C15" s="263">
        <v>2.42</v>
      </c>
      <c r="D15" s="263">
        <v>0.87</v>
      </c>
      <c r="E15" s="263">
        <v>0.61</v>
      </c>
      <c r="F15" s="263">
        <v>0.98</v>
      </c>
      <c r="G15" s="264">
        <v>69</v>
      </c>
      <c r="H15" s="70"/>
      <c r="I15" s="70"/>
    </row>
    <row r="16" spans="1:9" ht="12.75">
      <c r="A16" s="265" t="s">
        <v>199</v>
      </c>
      <c r="B16" s="263">
        <v>50.93</v>
      </c>
      <c r="C16" s="263">
        <v>19.8</v>
      </c>
      <c r="D16" s="263">
        <v>3.7</v>
      </c>
      <c r="E16" s="263">
        <v>0.65</v>
      </c>
      <c r="F16" s="263">
        <v>0.23</v>
      </c>
      <c r="G16" s="264">
        <v>75.31</v>
      </c>
      <c r="H16" s="70"/>
      <c r="I16" s="70"/>
    </row>
    <row r="17" spans="1:9" ht="12.75">
      <c r="A17" s="265" t="s">
        <v>200</v>
      </c>
      <c r="B17" s="263">
        <v>400.41</v>
      </c>
      <c r="C17" s="263">
        <v>362.3</v>
      </c>
      <c r="D17" s="263">
        <v>164.38</v>
      </c>
      <c r="E17" s="263">
        <v>82.53</v>
      </c>
      <c r="F17" s="263">
        <v>34.3</v>
      </c>
      <c r="G17" s="264">
        <v>1043.92</v>
      </c>
      <c r="H17" s="70"/>
      <c r="I17" s="70"/>
    </row>
    <row r="18" spans="1:9" ht="12.75">
      <c r="A18" s="265" t="s">
        <v>201</v>
      </c>
      <c r="B18" s="263">
        <v>19.17</v>
      </c>
      <c r="C18" s="263">
        <v>2.66</v>
      </c>
      <c r="D18" s="263">
        <v>0.8</v>
      </c>
      <c r="E18" s="263">
        <v>0.38</v>
      </c>
      <c r="F18" s="263">
        <v>0.33</v>
      </c>
      <c r="G18" s="264">
        <v>23.34</v>
      </c>
      <c r="H18" s="70"/>
      <c r="I18" s="70"/>
    </row>
    <row r="19" spans="1:9" ht="12.75">
      <c r="A19" s="265" t="s">
        <v>100</v>
      </c>
      <c r="B19" s="263">
        <v>14.92</v>
      </c>
      <c r="C19" s="263">
        <v>24.42</v>
      </c>
      <c r="D19" s="263">
        <v>16.23</v>
      </c>
      <c r="E19" s="263">
        <v>10.61</v>
      </c>
      <c r="F19" s="263">
        <v>2.05</v>
      </c>
      <c r="G19" s="264">
        <v>68.23</v>
      </c>
      <c r="H19" s="70"/>
      <c r="I19" s="70"/>
    </row>
    <row r="20" spans="1:9" ht="12.75">
      <c r="A20" s="265" t="s">
        <v>101</v>
      </c>
      <c r="B20" s="263">
        <v>110.82</v>
      </c>
      <c r="C20" s="263">
        <v>90.14</v>
      </c>
      <c r="D20" s="263">
        <v>100.9</v>
      </c>
      <c r="E20" s="263">
        <v>142.33</v>
      </c>
      <c r="F20" s="263">
        <v>83.16</v>
      </c>
      <c r="G20" s="264">
        <v>527.35</v>
      </c>
      <c r="H20" s="70"/>
      <c r="I20" s="70"/>
    </row>
    <row r="21" spans="1:9" ht="12.75">
      <c r="A21" s="265" t="s">
        <v>209</v>
      </c>
      <c r="B21" s="263">
        <v>471.12</v>
      </c>
      <c r="C21" s="263">
        <v>296.76</v>
      </c>
      <c r="D21" s="263">
        <v>76.12</v>
      </c>
      <c r="E21" s="263">
        <v>14.21</v>
      </c>
      <c r="F21" s="263">
        <v>1.94</v>
      </c>
      <c r="G21" s="264">
        <v>860.15</v>
      </c>
      <c r="H21" s="70"/>
      <c r="I21" s="70"/>
    </row>
    <row r="22" spans="1:9" ht="12.75">
      <c r="A22" s="265" t="s">
        <v>102</v>
      </c>
      <c r="B22" s="263">
        <v>1.03</v>
      </c>
      <c r="C22" s="263">
        <v>16.47</v>
      </c>
      <c r="D22" s="263">
        <v>12.78</v>
      </c>
      <c r="E22" s="263">
        <v>19.45</v>
      </c>
      <c r="F22" s="263">
        <v>27.01</v>
      </c>
      <c r="G22" s="264">
        <v>76.74</v>
      </c>
      <c r="H22" s="70"/>
      <c r="I22" s="70"/>
    </row>
    <row r="23" spans="1:9" ht="12.75">
      <c r="A23" s="265" t="s">
        <v>202</v>
      </c>
      <c r="B23" s="263">
        <v>573.98</v>
      </c>
      <c r="C23" s="263">
        <v>36.89</v>
      </c>
      <c r="D23" s="263">
        <v>9.55</v>
      </c>
      <c r="E23" s="263">
        <v>3.67</v>
      </c>
      <c r="F23" s="263">
        <v>2.24</v>
      </c>
      <c r="G23" s="264">
        <v>626.33</v>
      </c>
      <c r="H23" s="70"/>
      <c r="I23" s="70"/>
    </row>
    <row r="24" spans="1:9" ht="12.75">
      <c r="A24" s="265" t="s">
        <v>103</v>
      </c>
      <c r="B24" s="263">
        <v>38.08</v>
      </c>
      <c r="C24" s="263">
        <v>50.39</v>
      </c>
      <c r="D24" s="263">
        <v>22.46</v>
      </c>
      <c r="E24" s="263">
        <v>14.56</v>
      </c>
      <c r="F24" s="263">
        <v>2.67</v>
      </c>
      <c r="G24" s="264">
        <v>128.16</v>
      </c>
      <c r="H24" s="70"/>
      <c r="I24" s="70"/>
    </row>
    <row r="25" spans="1:16" ht="12.75">
      <c r="A25" s="265" t="s">
        <v>104</v>
      </c>
      <c r="B25" s="263">
        <v>918.78</v>
      </c>
      <c r="C25" s="263">
        <v>481.41</v>
      </c>
      <c r="D25" s="263">
        <v>159.57</v>
      </c>
      <c r="E25" s="263">
        <v>79.79</v>
      </c>
      <c r="F25" s="263">
        <v>39.88</v>
      </c>
      <c r="G25" s="264">
        <v>1679.43</v>
      </c>
      <c r="H25" s="70"/>
      <c r="I25" s="70"/>
      <c r="J25" s="70"/>
      <c r="K25" s="70"/>
      <c r="L25" s="70"/>
      <c r="M25" s="70"/>
      <c r="N25" s="70"/>
      <c r="O25" s="70"/>
      <c r="P25" s="70"/>
    </row>
    <row r="26" spans="1:9" ht="12.75">
      <c r="A26" s="265" t="s">
        <v>203</v>
      </c>
      <c r="B26" s="263">
        <v>96.52</v>
      </c>
      <c r="C26" s="263">
        <v>8.53</v>
      </c>
      <c r="D26" s="263">
        <v>1.69</v>
      </c>
      <c r="E26" s="263">
        <v>0.67</v>
      </c>
      <c r="F26" s="263">
        <v>0.33</v>
      </c>
      <c r="G26" s="264">
        <v>107.74</v>
      </c>
      <c r="H26" s="70"/>
      <c r="I26" s="70"/>
    </row>
    <row r="27" spans="1:9" ht="12.75">
      <c r="A27" s="265" t="s">
        <v>204</v>
      </c>
      <c r="B27" s="263">
        <v>212.25</v>
      </c>
      <c r="C27" s="263">
        <v>13.98</v>
      </c>
      <c r="D27" s="263">
        <v>2.6</v>
      </c>
      <c r="E27" s="263">
        <v>0.91</v>
      </c>
      <c r="F27" s="263">
        <v>0.54</v>
      </c>
      <c r="G27" s="264">
        <v>230.28</v>
      </c>
      <c r="H27" s="70"/>
      <c r="I27" s="70"/>
    </row>
    <row r="28" spans="1:7" ht="12.75">
      <c r="A28" s="265" t="s">
        <v>105</v>
      </c>
      <c r="B28" s="263">
        <v>0.31</v>
      </c>
      <c r="C28" s="263">
        <v>0.47</v>
      </c>
      <c r="D28" s="263">
        <v>0.39</v>
      </c>
      <c r="E28" s="263">
        <v>0.82</v>
      </c>
      <c r="F28" s="263">
        <v>0.32</v>
      </c>
      <c r="G28" s="264">
        <v>2.31</v>
      </c>
    </row>
    <row r="29" spans="1:9" ht="12.75">
      <c r="A29" s="265" t="s">
        <v>205</v>
      </c>
      <c r="B29" s="263">
        <v>8.43</v>
      </c>
      <c r="C29" s="263">
        <v>1.83</v>
      </c>
      <c r="D29" s="263">
        <v>0.59</v>
      </c>
      <c r="E29" s="263">
        <v>0.14</v>
      </c>
      <c r="F29" s="263">
        <v>0.02</v>
      </c>
      <c r="G29" s="264">
        <v>11.01</v>
      </c>
      <c r="H29" s="70"/>
      <c r="I29" s="70"/>
    </row>
    <row r="30" spans="1:7" ht="12.75">
      <c r="A30" s="265" t="s">
        <v>206</v>
      </c>
      <c r="B30" s="263">
        <v>1924.06</v>
      </c>
      <c r="C30" s="263">
        <v>367.88</v>
      </c>
      <c r="D30" s="263">
        <v>80.31</v>
      </c>
      <c r="E30" s="263">
        <v>14.56</v>
      </c>
      <c r="F30" s="263">
        <v>4.16</v>
      </c>
      <c r="G30" s="264">
        <v>2390.97</v>
      </c>
    </row>
    <row r="31" spans="1:7" ht="12.75">
      <c r="A31" s="265" t="s">
        <v>106</v>
      </c>
      <c r="B31" s="263">
        <v>207.43</v>
      </c>
      <c r="C31" s="263">
        <v>47.23</v>
      </c>
      <c r="D31" s="263">
        <v>12.64</v>
      </c>
      <c r="E31" s="263">
        <v>5.57</v>
      </c>
      <c r="F31" s="263">
        <v>2.22</v>
      </c>
      <c r="G31" s="264">
        <v>275.09</v>
      </c>
    </row>
    <row r="32" spans="1:7" ht="12.75">
      <c r="A32" s="265" t="s">
        <v>107</v>
      </c>
      <c r="B32" s="263">
        <v>166.75</v>
      </c>
      <c r="C32" s="263">
        <v>46.88</v>
      </c>
      <c r="D32" s="263">
        <v>30.69</v>
      </c>
      <c r="E32" s="263">
        <v>30.02</v>
      </c>
      <c r="F32" s="263">
        <v>25.5</v>
      </c>
      <c r="G32" s="264">
        <v>299.84</v>
      </c>
    </row>
    <row r="33" spans="1:7" ht="12.75">
      <c r="A33" s="265" t="s">
        <v>207</v>
      </c>
      <c r="B33" s="263">
        <v>24.72</v>
      </c>
      <c r="C33" s="263">
        <v>7.12</v>
      </c>
      <c r="D33" s="263">
        <v>3.21</v>
      </c>
      <c r="E33" s="263">
        <v>1.8</v>
      </c>
      <c r="F33" s="263">
        <v>2.54</v>
      </c>
      <c r="G33" s="264">
        <v>39.39</v>
      </c>
    </row>
    <row r="34" spans="1:7" ht="12.75">
      <c r="A34" s="265" t="s">
        <v>306</v>
      </c>
      <c r="B34" s="263">
        <v>3864.03</v>
      </c>
      <c r="C34" s="263">
        <v>56.27</v>
      </c>
      <c r="D34" s="263">
        <v>6.39</v>
      </c>
      <c r="E34" s="263">
        <v>2.91</v>
      </c>
      <c r="F34" s="263">
        <v>1.75</v>
      </c>
      <c r="G34" s="264">
        <v>3931.35</v>
      </c>
    </row>
    <row r="35" spans="1:7" ht="13.5" thickBot="1">
      <c r="A35" s="258" t="s">
        <v>108</v>
      </c>
      <c r="B35" s="266">
        <v>35.16</v>
      </c>
      <c r="C35" s="266">
        <v>18.46</v>
      </c>
      <c r="D35" s="266">
        <v>8.53</v>
      </c>
      <c r="E35" s="266">
        <v>7.04</v>
      </c>
      <c r="F35" s="266">
        <v>3.43</v>
      </c>
      <c r="G35" s="267">
        <v>72.62</v>
      </c>
    </row>
    <row r="36" spans="1:15" ht="12.75">
      <c r="A36" s="435" t="s">
        <v>310</v>
      </c>
      <c r="B36" s="435"/>
      <c r="C36" s="435"/>
      <c r="D36" s="435"/>
      <c r="E36" s="435"/>
      <c r="F36" s="268"/>
      <c r="G36" s="268"/>
      <c r="H36" s="75"/>
      <c r="I36" s="70"/>
      <c r="J36" s="70"/>
      <c r="K36" s="76"/>
      <c r="L36" s="70"/>
      <c r="M36" s="70"/>
      <c r="N36" s="70"/>
      <c r="O36" s="70"/>
    </row>
    <row r="37" spans="1:15" ht="12.75">
      <c r="A37" s="54" t="s">
        <v>188</v>
      </c>
      <c r="B37" s="60"/>
      <c r="C37" s="6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12.75">
      <c r="A38" s="54"/>
      <c r="B38" s="54"/>
      <c r="C38" s="54"/>
      <c r="D38" s="54"/>
      <c r="E38" s="54"/>
      <c r="F38" s="54"/>
      <c r="G38" s="54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54"/>
      <c r="C39" s="54"/>
      <c r="D39" s="54"/>
      <c r="E39" s="54"/>
      <c r="F39" s="54"/>
      <c r="G39" s="54"/>
      <c r="H39" s="70"/>
      <c r="I39" s="70"/>
      <c r="J39" s="70"/>
      <c r="K39" s="70"/>
      <c r="L39" s="70"/>
      <c r="M39" s="70"/>
      <c r="N39" s="70"/>
      <c r="O39" s="70"/>
    </row>
  </sheetData>
  <mergeCells count="5">
    <mergeCell ref="A36:E36"/>
    <mergeCell ref="B5:F5"/>
    <mergeCell ref="A1:G1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6" r:id="rId1"/>
  <headerFooter alignWithMargins="0">
    <oddFooter>&amp;C&amp;A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0.7109375" style="15" customWidth="1"/>
    <col min="2" max="2" width="20.00390625" style="15" customWidth="1"/>
    <col min="3" max="3" width="19.421875" style="15" customWidth="1"/>
    <col min="4" max="4" width="20.28125" style="15" customWidth="1"/>
    <col min="5" max="5" width="20.7109375" style="15" customWidth="1"/>
    <col min="6" max="6" width="19.7109375" style="15" customWidth="1"/>
    <col min="7" max="7" width="19.00390625" style="15" customWidth="1"/>
    <col min="8" max="16384" width="19.140625" style="15" customWidth="1"/>
  </cols>
  <sheetData>
    <row r="1" spans="1:7" ht="18">
      <c r="A1" s="308" t="s">
        <v>118</v>
      </c>
      <c r="B1" s="308"/>
      <c r="C1" s="308"/>
      <c r="D1" s="308"/>
      <c r="E1" s="308"/>
      <c r="F1" s="308"/>
      <c r="G1" s="308"/>
    </row>
    <row r="3" spans="1:14" ht="15">
      <c r="A3" s="328" t="s">
        <v>238</v>
      </c>
      <c r="B3" s="328"/>
      <c r="C3" s="328"/>
      <c r="D3" s="328"/>
      <c r="E3" s="328"/>
      <c r="F3" s="328"/>
      <c r="G3" s="328"/>
      <c r="H3" s="14"/>
      <c r="I3" s="14"/>
      <c r="J3" s="14"/>
      <c r="K3" s="14"/>
      <c r="L3" s="14"/>
      <c r="M3" s="14"/>
      <c r="N3" s="14"/>
    </row>
    <row r="4" spans="1:7" ht="15">
      <c r="A4" s="329" t="s">
        <v>242</v>
      </c>
      <c r="B4" s="329"/>
      <c r="C4" s="329"/>
      <c r="D4" s="329"/>
      <c r="E4" s="329"/>
      <c r="F4" s="329"/>
      <c r="G4" s="329"/>
    </row>
    <row r="5" spans="1:7" ht="13.5" thickBot="1">
      <c r="A5" s="148"/>
      <c r="B5" s="148"/>
      <c r="C5" s="148"/>
      <c r="D5" s="148"/>
      <c r="E5" s="148"/>
      <c r="F5" s="148"/>
      <c r="G5" s="148"/>
    </row>
    <row r="6" spans="1:14" ht="12.75">
      <c r="A6" s="155"/>
      <c r="B6" s="325" t="s">
        <v>124</v>
      </c>
      <c r="C6" s="327"/>
      <c r="D6" s="325" t="s">
        <v>119</v>
      </c>
      <c r="E6" s="326"/>
      <c r="F6" s="326"/>
      <c r="G6" s="326"/>
      <c r="H6" s="14"/>
      <c r="I6" s="14"/>
      <c r="J6" s="14"/>
      <c r="K6" s="14"/>
      <c r="L6" s="14"/>
      <c r="M6" s="14"/>
      <c r="N6" s="14"/>
    </row>
    <row r="7" spans="1:14" ht="12.75">
      <c r="A7" s="156" t="s">
        <v>9</v>
      </c>
      <c r="B7" s="157" t="s">
        <v>131</v>
      </c>
      <c r="C7" s="331" t="s">
        <v>296</v>
      </c>
      <c r="D7" s="323" t="s">
        <v>175</v>
      </c>
      <c r="E7" s="324"/>
      <c r="F7" s="323" t="s">
        <v>135</v>
      </c>
      <c r="G7" s="330"/>
      <c r="H7" s="14"/>
      <c r="I7" s="14"/>
      <c r="J7" s="14"/>
      <c r="K7" s="14"/>
      <c r="L7" s="14"/>
      <c r="M7" s="14"/>
      <c r="N7" s="14"/>
    </row>
    <row r="8" spans="1:14" ht="13.5" thickBot="1">
      <c r="A8" s="158"/>
      <c r="B8" s="147" t="s">
        <v>62</v>
      </c>
      <c r="C8" s="332"/>
      <c r="D8" s="159" t="s">
        <v>125</v>
      </c>
      <c r="E8" s="159" t="s">
        <v>296</v>
      </c>
      <c r="F8" s="159" t="s">
        <v>125</v>
      </c>
      <c r="G8" s="160" t="s">
        <v>296</v>
      </c>
      <c r="H8" s="14"/>
      <c r="I8" s="14"/>
      <c r="J8" s="14"/>
      <c r="K8" s="14"/>
      <c r="L8" s="14"/>
      <c r="M8" s="14"/>
      <c r="N8" s="14"/>
    </row>
    <row r="9" spans="1:18" ht="12.75">
      <c r="A9" s="149" t="s">
        <v>13</v>
      </c>
      <c r="B9" s="124">
        <v>63584</v>
      </c>
      <c r="C9" s="124">
        <v>13123</v>
      </c>
      <c r="D9" s="124">
        <v>63124</v>
      </c>
      <c r="E9" s="124">
        <v>11637</v>
      </c>
      <c r="F9" s="124">
        <v>3638</v>
      </c>
      <c r="G9" s="125">
        <v>703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50" t="s">
        <v>14</v>
      </c>
      <c r="B10" s="127">
        <v>16784</v>
      </c>
      <c r="C10" s="127">
        <v>923</v>
      </c>
      <c r="D10" s="127">
        <v>16709</v>
      </c>
      <c r="E10" s="127">
        <v>650</v>
      </c>
      <c r="F10" s="127">
        <v>183</v>
      </c>
      <c r="G10" s="128">
        <v>245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150" t="s">
        <v>15</v>
      </c>
      <c r="B11" s="127">
        <v>5606</v>
      </c>
      <c r="C11" s="127">
        <v>672</v>
      </c>
      <c r="D11" s="127">
        <v>5582</v>
      </c>
      <c r="E11" s="127">
        <v>641</v>
      </c>
      <c r="F11" s="127">
        <v>95</v>
      </c>
      <c r="G11" s="128">
        <v>24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150" t="s">
        <v>16</v>
      </c>
      <c r="B12" s="127">
        <v>16101</v>
      </c>
      <c r="C12" s="127">
        <v>7505</v>
      </c>
      <c r="D12" s="127">
        <v>15958</v>
      </c>
      <c r="E12" s="127">
        <v>6588</v>
      </c>
      <c r="F12" s="127">
        <v>323</v>
      </c>
      <c r="G12" s="128">
        <v>262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150" t="s">
        <v>17</v>
      </c>
      <c r="B13" s="127">
        <v>10641</v>
      </c>
      <c r="C13" s="127">
        <v>63715</v>
      </c>
      <c r="D13" s="127">
        <v>9770</v>
      </c>
      <c r="E13" s="127">
        <v>48768</v>
      </c>
      <c r="F13" s="127">
        <v>1350</v>
      </c>
      <c r="G13" s="128">
        <v>2897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150" t="s">
        <v>18</v>
      </c>
      <c r="B14" s="127">
        <v>6822</v>
      </c>
      <c r="C14" s="127">
        <v>27517</v>
      </c>
      <c r="D14" s="127">
        <v>5465</v>
      </c>
      <c r="E14" s="127">
        <v>12414</v>
      </c>
      <c r="F14" s="127">
        <v>2267</v>
      </c>
      <c r="G14" s="128">
        <v>4742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150" t="s">
        <v>19</v>
      </c>
      <c r="B15" s="127">
        <v>33562</v>
      </c>
      <c r="C15" s="127">
        <v>401735</v>
      </c>
      <c r="D15" s="127">
        <v>27920</v>
      </c>
      <c r="E15" s="127">
        <v>344223</v>
      </c>
      <c r="F15" s="127">
        <v>8743</v>
      </c>
      <c r="G15" s="128">
        <v>39321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150" t="s">
        <v>20</v>
      </c>
      <c r="B16" s="127">
        <v>35135</v>
      </c>
      <c r="C16" s="127">
        <v>223980</v>
      </c>
      <c r="D16" s="127">
        <v>26454</v>
      </c>
      <c r="E16" s="127">
        <v>130479</v>
      </c>
      <c r="F16" s="127">
        <v>15369</v>
      </c>
      <c r="G16" s="128">
        <v>69962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150" t="s">
        <v>21</v>
      </c>
      <c r="B17" s="127">
        <v>8466</v>
      </c>
      <c r="C17" s="127">
        <v>14126</v>
      </c>
      <c r="D17" s="127">
        <v>6725</v>
      </c>
      <c r="E17" s="127">
        <v>9684</v>
      </c>
      <c r="F17" s="127">
        <v>4469</v>
      </c>
      <c r="G17" s="128">
        <v>3184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150" t="s">
        <v>22</v>
      </c>
      <c r="B18" s="127">
        <v>42551</v>
      </c>
      <c r="C18" s="127">
        <v>410401</v>
      </c>
      <c r="D18" s="127">
        <v>41143</v>
      </c>
      <c r="E18" s="127">
        <v>397797</v>
      </c>
      <c r="F18" s="127">
        <v>2702</v>
      </c>
      <c r="G18" s="128">
        <v>2567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150" t="s">
        <v>23</v>
      </c>
      <c r="B19" s="127">
        <v>2581</v>
      </c>
      <c r="C19" s="127">
        <v>21696</v>
      </c>
      <c r="D19" s="127">
        <v>2454</v>
      </c>
      <c r="E19" s="127">
        <v>20843</v>
      </c>
      <c r="F19" s="127">
        <v>42</v>
      </c>
      <c r="G19" s="128">
        <v>79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 s="150" t="s">
        <v>24</v>
      </c>
      <c r="B20" s="127">
        <v>41550</v>
      </c>
      <c r="C20" s="127">
        <v>497650</v>
      </c>
      <c r="D20" s="127">
        <v>26721</v>
      </c>
      <c r="E20" s="127">
        <v>313961</v>
      </c>
      <c r="F20" s="127">
        <v>2576</v>
      </c>
      <c r="G20" s="128">
        <v>10943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150" t="s">
        <v>25</v>
      </c>
      <c r="B21" s="127">
        <v>110812</v>
      </c>
      <c r="C21" s="127">
        <v>279606</v>
      </c>
      <c r="D21" s="127">
        <v>22270</v>
      </c>
      <c r="E21" s="127">
        <v>43606</v>
      </c>
      <c r="F21" s="127">
        <v>94417</v>
      </c>
      <c r="G21" s="128">
        <v>201590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150" t="s">
        <v>26</v>
      </c>
      <c r="B22" s="127">
        <v>24480</v>
      </c>
      <c r="C22" s="127">
        <v>156939</v>
      </c>
      <c r="D22" s="127">
        <v>7958</v>
      </c>
      <c r="E22" s="127">
        <v>65248</v>
      </c>
      <c r="F22" s="127">
        <v>16655</v>
      </c>
      <c r="G22" s="128">
        <v>69189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50" t="s">
        <v>27</v>
      </c>
      <c r="B23" s="127">
        <v>23920</v>
      </c>
      <c r="C23" s="127">
        <v>234760</v>
      </c>
      <c r="D23" s="127">
        <v>19783</v>
      </c>
      <c r="E23" s="127">
        <v>170317</v>
      </c>
      <c r="F23" s="127">
        <v>4562</v>
      </c>
      <c r="G23" s="128">
        <v>21822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150" t="s">
        <v>28</v>
      </c>
      <c r="B24" s="127">
        <v>118968</v>
      </c>
      <c r="C24" s="127">
        <v>844332</v>
      </c>
      <c r="D24" s="127">
        <v>59896</v>
      </c>
      <c r="E24" s="127">
        <v>321147</v>
      </c>
      <c r="F24" s="127">
        <v>27945</v>
      </c>
      <c r="G24" s="128">
        <v>108517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150" t="s">
        <v>29</v>
      </c>
      <c r="B25" s="127">
        <v>12170</v>
      </c>
      <c r="C25" s="127">
        <v>25397</v>
      </c>
      <c r="D25" s="127">
        <v>6133</v>
      </c>
      <c r="E25" s="127">
        <v>8725</v>
      </c>
      <c r="F25" s="127">
        <v>8086</v>
      </c>
      <c r="G25" s="128">
        <v>11674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150"/>
      <c r="B26" s="127"/>
      <c r="C26" s="127"/>
      <c r="D26" s="127"/>
      <c r="E26" s="127"/>
      <c r="F26" s="127"/>
      <c r="G26" s="128"/>
      <c r="H26" s="14"/>
      <c r="I26" s="14"/>
      <c r="J26" s="16"/>
      <c r="K26" s="14"/>
      <c r="L26" s="16"/>
      <c r="M26" s="14"/>
      <c r="N26" s="16"/>
      <c r="O26" s="14"/>
      <c r="P26" s="16"/>
      <c r="Q26" s="14"/>
      <c r="R26" s="16"/>
    </row>
    <row r="27" spans="1:18" ht="13.5" thickBot="1">
      <c r="A27" s="151" t="s">
        <v>162</v>
      </c>
      <c r="B27" s="131">
        <f aca="true" t="shared" si="0" ref="B27:G27">SUM(B9:B26)</f>
        <v>573733</v>
      </c>
      <c r="C27" s="131">
        <f t="shared" si="0"/>
        <v>3224077</v>
      </c>
      <c r="D27" s="131">
        <f t="shared" si="0"/>
        <v>364065</v>
      </c>
      <c r="E27" s="131">
        <f t="shared" si="0"/>
        <v>1906728</v>
      </c>
      <c r="F27" s="131">
        <f t="shared" si="0"/>
        <v>193422</v>
      </c>
      <c r="G27" s="132">
        <f t="shared" si="0"/>
        <v>547721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7" ht="12.75">
      <c r="A28" s="152"/>
      <c r="B28" s="153"/>
      <c r="C28" s="153"/>
      <c r="D28" s="153"/>
      <c r="E28" s="153"/>
      <c r="F28" s="153"/>
      <c r="G28" s="153"/>
    </row>
    <row r="29" spans="1:13" ht="12.75">
      <c r="A2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7" ht="13.5" thickBot="1">
      <c r="A31" s="154"/>
      <c r="B31" s="154"/>
      <c r="C31" s="154"/>
      <c r="D31" s="154"/>
      <c r="E31" s="154"/>
      <c r="F31" s="154"/>
      <c r="G31" s="154"/>
    </row>
    <row r="32" spans="1:7" ht="12.75">
      <c r="A32" s="155"/>
      <c r="B32" s="325" t="s">
        <v>119</v>
      </c>
      <c r="C32" s="326"/>
      <c r="D32" s="326"/>
      <c r="E32" s="326"/>
      <c r="F32" s="319" t="s">
        <v>37</v>
      </c>
      <c r="G32" s="320"/>
    </row>
    <row r="33" spans="1:7" ht="12.75">
      <c r="A33" s="156" t="s">
        <v>9</v>
      </c>
      <c r="B33" s="323" t="s">
        <v>38</v>
      </c>
      <c r="C33" s="324"/>
      <c r="D33" s="323" t="s">
        <v>39</v>
      </c>
      <c r="E33" s="324"/>
      <c r="F33" s="321"/>
      <c r="G33" s="322"/>
    </row>
    <row r="34" spans="1:7" ht="13.5" thickBot="1">
      <c r="A34" s="278"/>
      <c r="B34" s="159" t="s">
        <v>125</v>
      </c>
      <c r="C34" s="159" t="s">
        <v>296</v>
      </c>
      <c r="D34" s="159" t="s">
        <v>125</v>
      </c>
      <c r="E34" s="159" t="s">
        <v>296</v>
      </c>
      <c r="F34" s="159" t="s">
        <v>125</v>
      </c>
      <c r="G34" s="160" t="s">
        <v>296</v>
      </c>
    </row>
    <row r="35" spans="1:7" ht="12.75">
      <c r="A35" s="149" t="s">
        <v>13</v>
      </c>
      <c r="B35" s="124">
        <v>1</v>
      </c>
      <c r="C35" s="124">
        <v>1</v>
      </c>
      <c r="D35" s="124">
        <v>1825</v>
      </c>
      <c r="E35" s="124">
        <v>601</v>
      </c>
      <c r="F35" s="124">
        <v>47</v>
      </c>
      <c r="G35" s="125">
        <v>181</v>
      </c>
    </row>
    <row r="36" spans="1:7" ht="12.75">
      <c r="A36" s="150" t="s">
        <v>14</v>
      </c>
      <c r="B36" s="127" t="s">
        <v>120</v>
      </c>
      <c r="C36" s="127" t="s">
        <v>120</v>
      </c>
      <c r="D36" s="127" t="s">
        <v>120</v>
      </c>
      <c r="E36" s="127" t="s">
        <v>120</v>
      </c>
      <c r="F36" s="127">
        <v>15</v>
      </c>
      <c r="G36" s="128">
        <v>28</v>
      </c>
    </row>
    <row r="37" spans="1:7" ht="12.75">
      <c r="A37" s="150" t="s">
        <v>15</v>
      </c>
      <c r="B37" s="127" t="s">
        <v>120</v>
      </c>
      <c r="C37" s="127" t="s">
        <v>120</v>
      </c>
      <c r="D37" s="127" t="s">
        <v>120</v>
      </c>
      <c r="E37" s="127" t="s">
        <v>120</v>
      </c>
      <c r="F37" s="127">
        <v>2</v>
      </c>
      <c r="G37" s="128">
        <v>7</v>
      </c>
    </row>
    <row r="38" spans="1:7" ht="12.75">
      <c r="A38" s="150" t="s">
        <v>16</v>
      </c>
      <c r="B38" s="127">
        <v>48</v>
      </c>
      <c r="C38" s="127">
        <v>21</v>
      </c>
      <c r="D38" s="127">
        <v>98</v>
      </c>
      <c r="E38" s="127">
        <v>514</v>
      </c>
      <c r="F38" s="127">
        <v>31</v>
      </c>
      <c r="G38" s="128">
        <v>119</v>
      </c>
    </row>
    <row r="39" spans="1:7" ht="12.75">
      <c r="A39" s="150" t="s">
        <v>17</v>
      </c>
      <c r="B39" s="127">
        <v>1476</v>
      </c>
      <c r="C39" s="127">
        <v>1775</v>
      </c>
      <c r="D39" s="127">
        <v>1796</v>
      </c>
      <c r="E39" s="127">
        <v>9943</v>
      </c>
      <c r="F39" s="127">
        <v>50</v>
      </c>
      <c r="G39" s="128">
        <v>332</v>
      </c>
    </row>
    <row r="40" spans="1:7" ht="12.75">
      <c r="A40" s="150" t="s">
        <v>18</v>
      </c>
      <c r="B40" s="127">
        <v>1147</v>
      </c>
      <c r="C40" s="127">
        <v>1334</v>
      </c>
      <c r="D40" s="127">
        <v>1754</v>
      </c>
      <c r="E40" s="127">
        <v>8923</v>
      </c>
      <c r="F40" s="127">
        <v>8</v>
      </c>
      <c r="G40" s="128">
        <v>104</v>
      </c>
    </row>
    <row r="41" spans="1:7" ht="12.75">
      <c r="A41" s="150" t="s">
        <v>19</v>
      </c>
      <c r="B41" s="127">
        <v>6171</v>
      </c>
      <c r="C41" s="127">
        <v>8617</v>
      </c>
      <c r="D41" s="127">
        <v>2286</v>
      </c>
      <c r="E41" s="127">
        <v>9397</v>
      </c>
      <c r="F41" s="127">
        <v>42</v>
      </c>
      <c r="G41" s="128">
        <v>177</v>
      </c>
    </row>
    <row r="42" spans="1:7" ht="12.75">
      <c r="A42" s="150" t="s">
        <v>20</v>
      </c>
      <c r="B42" s="127">
        <v>8175</v>
      </c>
      <c r="C42" s="127">
        <v>17473</v>
      </c>
      <c r="D42" s="127">
        <v>1028</v>
      </c>
      <c r="E42" s="127">
        <v>4746</v>
      </c>
      <c r="F42" s="127">
        <v>302</v>
      </c>
      <c r="G42" s="128">
        <v>1319</v>
      </c>
    </row>
    <row r="43" spans="1:7" ht="12.75">
      <c r="A43" s="150" t="s">
        <v>21</v>
      </c>
      <c r="B43" s="127">
        <v>371</v>
      </c>
      <c r="C43" s="127">
        <v>719</v>
      </c>
      <c r="D43" s="127">
        <v>313</v>
      </c>
      <c r="E43" s="127">
        <v>520</v>
      </c>
      <c r="F43" s="127">
        <v>17</v>
      </c>
      <c r="G43" s="128">
        <v>19</v>
      </c>
    </row>
    <row r="44" spans="1:7" ht="12.75">
      <c r="A44" s="150" t="s">
        <v>22</v>
      </c>
      <c r="B44" s="127">
        <v>100</v>
      </c>
      <c r="C44" s="127">
        <v>630</v>
      </c>
      <c r="D44" s="127">
        <v>1547</v>
      </c>
      <c r="E44" s="127">
        <v>8870</v>
      </c>
      <c r="F44" s="127">
        <v>106</v>
      </c>
      <c r="G44" s="128">
        <v>537</v>
      </c>
    </row>
    <row r="45" spans="1:7" ht="12.75">
      <c r="A45" s="150" t="s">
        <v>23</v>
      </c>
      <c r="B45" s="127">
        <v>11</v>
      </c>
      <c r="C45" s="127">
        <v>112</v>
      </c>
      <c r="D45" s="127">
        <v>314</v>
      </c>
      <c r="E45" s="127">
        <v>591</v>
      </c>
      <c r="F45" s="127">
        <v>13</v>
      </c>
      <c r="G45" s="128">
        <v>70</v>
      </c>
    </row>
    <row r="46" spans="1:7" ht="12.75">
      <c r="A46" s="150" t="s">
        <v>24</v>
      </c>
      <c r="B46" s="127">
        <v>4737</v>
      </c>
      <c r="C46" s="127">
        <v>23573</v>
      </c>
      <c r="D46" s="127">
        <v>15768</v>
      </c>
      <c r="E46" s="127">
        <v>148945</v>
      </c>
      <c r="F46" s="127">
        <v>53</v>
      </c>
      <c r="G46" s="128">
        <v>229</v>
      </c>
    </row>
    <row r="47" spans="1:7" ht="12.75">
      <c r="A47" s="150" t="s">
        <v>25</v>
      </c>
      <c r="B47" s="127">
        <v>12432</v>
      </c>
      <c r="C47" s="127">
        <v>11654</v>
      </c>
      <c r="D47" s="127">
        <v>5740</v>
      </c>
      <c r="E47" s="127">
        <v>20860</v>
      </c>
      <c r="F47" s="127">
        <v>360</v>
      </c>
      <c r="G47" s="128">
        <v>1897</v>
      </c>
    </row>
    <row r="48" spans="1:7" ht="12.75">
      <c r="A48" s="150" t="s">
        <v>26</v>
      </c>
      <c r="B48" s="127">
        <v>4917</v>
      </c>
      <c r="C48" s="127">
        <v>8044</v>
      </c>
      <c r="D48" s="127">
        <v>1885</v>
      </c>
      <c r="E48" s="127">
        <v>13956</v>
      </c>
      <c r="F48" s="127">
        <v>130</v>
      </c>
      <c r="G48" s="128">
        <v>501</v>
      </c>
    </row>
    <row r="49" spans="1:7" ht="12.75">
      <c r="A49" s="150" t="s">
        <v>27</v>
      </c>
      <c r="B49" s="127">
        <v>2484</v>
      </c>
      <c r="C49" s="127">
        <v>21381</v>
      </c>
      <c r="D49" s="127">
        <v>1365</v>
      </c>
      <c r="E49" s="127">
        <v>21016</v>
      </c>
      <c r="F49" s="127">
        <v>9</v>
      </c>
      <c r="G49" s="128">
        <v>225</v>
      </c>
    </row>
    <row r="50" spans="1:7" ht="12.75">
      <c r="A50" s="150" t="s">
        <v>28</v>
      </c>
      <c r="B50" s="127">
        <v>53101</v>
      </c>
      <c r="C50" s="127">
        <v>409180</v>
      </c>
      <c r="D50" s="127">
        <v>1510</v>
      </c>
      <c r="E50" s="127">
        <v>3207</v>
      </c>
      <c r="F50" s="127">
        <v>487</v>
      </c>
      <c r="G50" s="128">
        <v>2282</v>
      </c>
    </row>
    <row r="51" spans="1:7" ht="12.75">
      <c r="A51" s="150" t="s">
        <v>29</v>
      </c>
      <c r="B51" s="127">
        <v>179</v>
      </c>
      <c r="C51" s="127">
        <v>36</v>
      </c>
      <c r="D51" s="127">
        <v>1315</v>
      </c>
      <c r="E51" s="127">
        <v>2063</v>
      </c>
      <c r="F51" s="127">
        <v>1736</v>
      </c>
      <c r="G51" s="128">
        <v>2900</v>
      </c>
    </row>
    <row r="52" spans="1:7" ht="12.75">
      <c r="A52" s="150"/>
      <c r="B52" s="127"/>
      <c r="C52" s="127"/>
      <c r="D52" s="127"/>
      <c r="E52" s="127"/>
      <c r="F52" s="127"/>
      <c r="G52" s="128"/>
    </row>
    <row r="53" spans="1:7" ht="13.5" thickBot="1">
      <c r="A53" s="151" t="s">
        <v>162</v>
      </c>
      <c r="B53" s="131">
        <f aca="true" t="shared" si="1" ref="B53:G53">SUM(B35:B52)</f>
        <v>95350</v>
      </c>
      <c r="C53" s="131">
        <f t="shared" si="1"/>
        <v>504550</v>
      </c>
      <c r="D53" s="131">
        <f t="shared" si="1"/>
        <v>38544</v>
      </c>
      <c r="E53" s="131">
        <f t="shared" si="1"/>
        <v>254152</v>
      </c>
      <c r="F53" s="131">
        <f t="shared" si="1"/>
        <v>3408</v>
      </c>
      <c r="G53" s="132">
        <f t="shared" si="1"/>
        <v>10927</v>
      </c>
    </row>
    <row r="54" spans="1:7" s="17" customFormat="1" ht="12.75">
      <c r="A54" s="133" t="s">
        <v>237</v>
      </c>
      <c r="B54" s="133"/>
      <c r="C54" s="133"/>
      <c r="D54" s="133"/>
      <c r="E54" s="133"/>
      <c r="F54" s="133"/>
      <c r="G54" s="133"/>
    </row>
    <row r="55" s="17" customFormat="1" ht="12.75">
      <c r="A55" s="1" t="s">
        <v>297</v>
      </c>
    </row>
    <row r="56" spans="1:12" s="17" customFormat="1" ht="12.75">
      <c r="A56" s="17" t="s">
        <v>190</v>
      </c>
      <c r="B56" s="47"/>
      <c r="C56" s="47"/>
      <c r="D56" s="47"/>
      <c r="E56" s="47"/>
      <c r="F56" s="47"/>
      <c r="G56" s="47"/>
      <c r="I56" s="28"/>
      <c r="J56" s="24"/>
      <c r="K56" s="24"/>
      <c r="L56" s="24"/>
    </row>
    <row r="57" spans="1:15" ht="12.75">
      <c r="A57" s="1"/>
      <c r="B57" s="1"/>
      <c r="C57" s="1"/>
      <c r="D57" s="1"/>
      <c r="E57" s="1"/>
      <c r="F57" s="1"/>
      <c r="M57" s="45"/>
      <c r="N57" s="45"/>
      <c r="O57" s="46"/>
    </row>
    <row r="58" spans="1:11" ht="12.75">
      <c r="A58" s="1"/>
      <c r="B58" s="1"/>
      <c r="C58" s="1"/>
      <c r="D58" s="1"/>
      <c r="E58" s="1"/>
      <c r="F58" s="1"/>
      <c r="G58" s="47"/>
      <c r="H58" s="47"/>
      <c r="I58" s="47"/>
      <c r="J58" s="47"/>
      <c r="K58" s="47"/>
    </row>
  </sheetData>
  <mergeCells count="12">
    <mergeCell ref="A1:G1"/>
    <mergeCell ref="B6:C6"/>
    <mergeCell ref="D6:G6"/>
    <mergeCell ref="D7:E7"/>
    <mergeCell ref="A3:G3"/>
    <mergeCell ref="A4:G4"/>
    <mergeCell ref="F7:G7"/>
    <mergeCell ref="C7:C8"/>
    <mergeCell ref="F32:G33"/>
    <mergeCell ref="B33:C33"/>
    <mergeCell ref="D33:E33"/>
    <mergeCell ref="B32:E3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L3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4" width="14.421875" style="0" customWidth="1"/>
    <col min="5" max="6" width="14.57421875" style="0" customWidth="1"/>
    <col min="7" max="7" width="14.28125" style="0" customWidth="1"/>
    <col min="8" max="9" width="14.57421875" style="0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2" spans="1:9" ht="12.75">
      <c r="A2" s="12"/>
      <c r="B2" s="12"/>
      <c r="C2" s="13"/>
      <c r="D2" s="13"/>
      <c r="E2" s="13"/>
      <c r="F2" s="13"/>
      <c r="G2" s="13"/>
      <c r="H2" s="13"/>
      <c r="I2" s="13"/>
    </row>
    <row r="3" spans="1:9" ht="15">
      <c r="A3" s="337" t="s">
        <v>239</v>
      </c>
      <c r="B3" s="337"/>
      <c r="C3" s="337"/>
      <c r="D3" s="337"/>
      <c r="E3" s="337"/>
      <c r="F3" s="337"/>
      <c r="G3" s="337"/>
      <c r="H3" s="337"/>
      <c r="I3" s="337"/>
    </row>
    <row r="4" spans="1:9" ht="15">
      <c r="A4" s="338" t="s">
        <v>243</v>
      </c>
      <c r="B4" s="338"/>
      <c r="C4" s="338"/>
      <c r="D4" s="338"/>
      <c r="E4" s="338"/>
      <c r="F4" s="338"/>
      <c r="G4" s="338"/>
      <c r="H4" s="338"/>
      <c r="I4" s="338"/>
    </row>
    <row r="5" spans="1:9" ht="13.5" thickBot="1">
      <c r="A5" s="339"/>
      <c r="B5" s="339"/>
      <c r="C5" s="339"/>
      <c r="D5" s="339"/>
      <c r="E5" s="339"/>
      <c r="F5" s="339"/>
      <c r="G5" s="339"/>
      <c r="H5" s="339"/>
      <c r="I5" s="339"/>
    </row>
    <row r="6" spans="1:9" ht="12.75">
      <c r="A6" s="164"/>
      <c r="B6" s="335" t="s">
        <v>126</v>
      </c>
      <c r="C6" s="336"/>
      <c r="D6" s="333" t="s">
        <v>41</v>
      </c>
      <c r="E6" s="334"/>
      <c r="F6" s="333" t="s">
        <v>42</v>
      </c>
      <c r="G6" s="334"/>
      <c r="H6" s="333" t="s">
        <v>43</v>
      </c>
      <c r="I6" s="340"/>
    </row>
    <row r="7" spans="1:9" ht="12.75">
      <c r="A7" s="165" t="s">
        <v>9</v>
      </c>
      <c r="B7" s="166" t="s">
        <v>163</v>
      </c>
      <c r="C7" s="315" t="s">
        <v>296</v>
      </c>
      <c r="D7" s="166" t="s">
        <v>163</v>
      </c>
      <c r="E7" s="315" t="s">
        <v>296</v>
      </c>
      <c r="F7" s="166" t="s">
        <v>163</v>
      </c>
      <c r="G7" s="315" t="s">
        <v>296</v>
      </c>
      <c r="H7" s="166" t="s">
        <v>163</v>
      </c>
      <c r="I7" s="317" t="s">
        <v>296</v>
      </c>
    </row>
    <row r="8" spans="1:9" ht="13.5" thickBot="1">
      <c r="A8" s="167"/>
      <c r="B8" s="147" t="s">
        <v>62</v>
      </c>
      <c r="C8" s="316"/>
      <c r="D8" s="147" t="s">
        <v>62</v>
      </c>
      <c r="E8" s="316"/>
      <c r="F8" s="147" t="s">
        <v>62</v>
      </c>
      <c r="G8" s="316"/>
      <c r="H8" s="147" t="s">
        <v>62</v>
      </c>
      <c r="I8" s="318"/>
    </row>
    <row r="9" spans="1:10" ht="12.75">
      <c r="A9" s="161" t="s">
        <v>13</v>
      </c>
      <c r="B9" s="124">
        <v>2034</v>
      </c>
      <c r="C9" s="124">
        <v>210</v>
      </c>
      <c r="D9" s="124">
        <v>1784</v>
      </c>
      <c r="E9" s="124">
        <v>131</v>
      </c>
      <c r="F9" s="124">
        <v>242</v>
      </c>
      <c r="G9" s="124">
        <v>78</v>
      </c>
      <c r="H9" s="124">
        <v>8</v>
      </c>
      <c r="I9" s="125">
        <v>1</v>
      </c>
      <c r="J9" s="21"/>
    </row>
    <row r="10" spans="1:10" ht="12.75">
      <c r="A10" s="162" t="s">
        <v>14</v>
      </c>
      <c r="B10" s="127">
        <v>440</v>
      </c>
      <c r="C10" s="127">
        <v>96</v>
      </c>
      <c r="D10" s="127">
        <v>372</v>
      </c>
      <c r="E10" s="127">
        <v>84</v>
      </c>
      <c r="F10" s="127">
        <v>64</v>
      </c>
      <c r="G10" s="127">
        <v>11</v>
      </c>
      <c r="H10" s="127">
        <v>4</v>
      </c>
      <c r="I10" s="128">
        <v>1</v>
      </c>
      <c r="J10" s="21"/>
    </row>
    <row r="11" spans="1:10" ht="12.75">
      <c r="A11" s="162" t="s">
        <v>15</v>
      </c>
      <c r="B11" s="127">
        <v>102</v>
      </c>
      <c r="C11" s="127">
        <v>35</v>
      </c>
      <c r="D11" s="127">
        <v>82</v>
      </c>
      <c r="E11" s="127">
        <v>27</v>
      </c>
      <c r="F11" s="127">
        <v>20</v>
      </c>
      <c r="G11" s="127">
        <v>8</v>
      </c>
      <c r="H11" s="127" t="s">
        <v>120</v>
      </c>
      <c r="I11" s="128" t="s">
        <v>120</v>
      </c>
      <c r="J11" s="21"/>
    </row>
    <row r="12" spans="1:10" ht="12.75">
      <c r="A12" s="162" t="s">
        <v>16</v>
      </c>
      <c r="B12" s="127">
        <v>609</v>
      </c>
      <c r="C12" s="127">
        <v>218</v>
      </c>
      <c r="D12" s="127">
        <v>505</v>
      </c>
      <c r="E12" s="127">
        <v>169</v>
      </c>
      <c r="F12" s="127">
        <v>83</v>
      </c>
      <c r="G12" s="127">
        <v>38</v>
      </c>
      <c r="H12" s="127">
        <v>21</v>
      </c>
      <c r="I12" s="128">
        <v>11</v>
      </c>
      <c r="J12" s="21"/>
    </row>
    <row r="13" spans="1:10" ht="12.75">
      <c r="A13" s="162" t="s">
        <v>17</v>
      </c>
      <c r="B13" s="127">
        <v>306</v>
      </c>
      <c r="C13" s="127">
        <v>165</v>
      </c>
      <c r="D13" s="127">
        <v>273</v>
      </c>
      <c r="E13" s="127">
        <v>146</v>
      </c>
      <c r="F13" s="127">
        <v>33</v>
      </c>
      <c r="G13" s="127">
        <v>19</v>
      </c>
      <c r="H13" s="127" t="s">
        <v>120</v>
      </c>
      <c r="I13" s="128" t="s">
        <v>120</v>
      </c>
      <c r="J13" s="21"/>
    </row>
    <row r="14" spans="1:10" ht="12.75">
      <c r="A14" s="162" t="s">
        <v>18</v>
      </c>
      <c r="B14" s="127">
        <v>49</v>
      </c>
      <c r="C14" s="127">
        <v>36</v>
      </c>
      <c r="D14" s="127">
        <v>43</v>
      </c>
      <c r="E14" s="127">
        <v>33</v>
      </c>
      <c r="F14" s="127">
        <v>6</v>
      </c>
      <c r="G14" s="127">
        <v>3</v>
      </c>
      <c r="H14" s="127" t="s">
        <v>120</v>
      </c>
      <c r="I14" s="128" t="s">
        <v>120</v>
      </c>
      <c r="J14" s="21"/>
    </row>
    <row r="15" spans="1:10" ht="12.75">
      <c r="A15" s="162" t="s">
        <v>19</v>
      </c>
      <c r="B15" s="127">
        <v>55</v>
      </c>
      <c r="C15" s="127">
        <v>55</v>
      </c>
      <c r="D15" s="127">
        <v>37</v>
      </c>
      <c r="E15" s="127">
        <v>34</v>
      </c>
      <c r="F15" s="127">
        <v>15</v>
      </c>
      <c r="G15" s="127">
        <v>19</v>
      </c>
      <c r="H15" s="127">
        <v>3</v>
      </c>
      <c r="I15" s="128">
        <v>2</v>
      </c>
      <c r="J15" s="21"/>
    </row>
    <row r="16" spans="1:10" ht="12.75">
      <c r="A16" s="162" t="s">
        <v>20</v>
      </c>
      <c r="B16" s="127">
        <v>657</v>
      </c>
      <c r="C16" s="127">
        <v>603</v>
      </c>
      <c r="D16" s="127">
        <v>352</v>
      </c>
      <c r="E16" s="127">
        <v>357</v>
      </c>
      <c r="F16" s="127">
        <v>269</v>
      </c>
      <c r="G16" s="127">
        <v>191</v>
      </c>
      <c r="H16" s="127">
        <v>36</v>
      </c>
      <c r="I16" s="128">
        <v>55</v>
      </c>
      <c r="J16" s="21"/>
    </row>
    <row r="17" spans="1:10" ht="12.75">
      <c r="A17" s="162" t="s">
        <v>21</v>
      </c>
      <c r="B17" s="127">
        <v>241</v>
      </c>
      <c r="C17" s="127">
        <v>153</v>
      </c>
      <c r="D17" s="127">
        <v>191</v>
      </c>
      <c r="E17" s="127">
        <v>132</v>
      </c>
      <c r="F17" s="127">
        <v>50</v>
      </c>
      <c r="G17" s="127">
        <v>21</v>
      </c>
      <c r="H17" s="127" t="s">
        <v>120</v>
      </c>
      <c r="I17" s="128" t="s">
        <v>120</v>
      </c>
      <c r="J17" s="21"/>
    </row>
    <row r="18" spans="1:10" ht="12.75">
      <c r="A18" s="162" t="s">
        <v>22</v>
      </c>
      <c r="B18" s="127">
        <v>486</v>
      </c>
      <c r="C18" s="127">
        <v>187</v>
      </c>
      <c r="D18" s="127">
        <v>436</v>
      </c>
      <c r="E18" s="127">
        <v>164</v>
      </c>
      <c r="F18" s="127">
        <v>47</v>
      </c>
      <c r="G18" s="127">
        <v>22</v>
      </c>
      <c r="H18" s="127">
        <v>3</v>
      </c>
      <c r="I18" s="128">
        <v>1</v>
      </c>
      <c r="J18" s="21"/>
    </row>
    <row r="19" spans="1:10" ht="12.75">
      <c r="A19" s="162" t="s">
        <v>23</v>
      </c>
      <c r="B19" s="127">
        <v>135</v>
      </c>
      <c r="C19" s="127">
        <v>89</v>
      </c>
      <c r="D19" s="127">
        <v>112</v>
      </c>
      <c r="E19" s="127">
        <v>83</v>
      </c>
      <c r="F19" s="127">
        <v>23</v>
      </c>
      <c r="G19" s="127">
        <v>6</v>
      </c>
      <c r="H19" s="127" t="s">
        <v>120</v>
      </c>
      <c r="I19" s="128" t="s">
        <v>120</v>
      </c>
      <c r="J19" s="21"/>
    </row>
    <row r="20" spans="1:10" ht="12.75">
      <c r="A20" s="162" t="s">
        <v>24</v>
      </c>
      <c r="B20" s="127">
        <v>100</v>
      </c>
      <c r="C20" s="127">
        <v>49</v>
      </c>
      <c r="D20" s="127">
        <v>88</v>
      </c>
      <c r="E20" s="127">
        <v>39</v>
      </c>
      <c r="F20" s="127">
        <v>11</v>
      </c>
      <c r="G20" s="127">
        <v>9</v>
      </c>
      <c r="H20" s="127">
        <v>1</v>
      </c>
      <c r="I20" s="128">
        <v>1</v>
      </c>
      <c r="J20" s="21"/>
    </row>
    <row r="21" spans="1:10" ht="12.75">
      <c r="A21" s="162" t="s">
        <v>25</v>
      </c>
      <c r="B21" s="127">
        <v>913</v>
      </c>
      <c r="C21" s="127">
        <v>1182</v>
      </c>
      <c r="D21" s="127">
        <v>595</v>
      </c>
      <c r="E21" s="127">
        <v>794</v>
      </c>
      <c r="F21" s="127">
        <v>291</v>
      </c>
      <c r="G21" s="127">
        <v>329</v>
      </c>
      <c r="H21" s="127">
        <v>27</v>
      </c>
      <c r="I21" s="128">
        <v>59</v>
      </c>
      <c r="J21" s="21"/>
    </row>
    <row r="22" spans="1:10" ht="12.75">
      <c r="A22" s="162" t="s">
        <v>26</v>
      </c>
      <c r="B22" s="127">
        <v>2069</v>
      </c>
      <c r="C22" s="127">
        <v>6263</v>
      </c>
      <c r="D22" s="127">
        <v>1622</v>
      </c>
      <c r="E22" s="127">
        <v>5949</v>
      </c>
      <c r="F22" s="127">
        <v>444</v>
      </c>
      <c r="G22" s="127">
        <v>311</v>
      </c>
      <c r="H22" s="127">
        <v>3</v>
      </c>
      <c r="I22" s="128">
        <v>3</v>
      </c>
      <c r="J22" s="21"/>
    </row>
    <row r="23" spans="1:10" ht="12.75">
      <c r="A23" s="162" t="s">
        <v>27</v>
      </c>
      <c r="B23" s="127">
        <v>73</v>
      </c>
      <c r="C23" s="127">
        <v>47</v>
      </c>
      <c r="D23" s="127">
        <v>68</v>
      </c>
      <c r="E23" s="127">
        <v>40</v>
      </c>
      <c r="F23" s="127">
        <v>5</v>
      </c>
      <c r="G23" s="127">
        <v>7</v>
      </c>
      <c r="H23" s="127" t="s">
        <v>120</v>
      </c>
      <c r="I23" s="128" t="s">
        <v>120</v>
      </c>
      <c r="J23" s="21"/>
    </row>
    <row r="24" spans="1:10" ht="12.75">
      <c r="A24" s="162" t="s">
        <v>28</v>
      </c>
      <c r="B24" s="127">
        <v>19671</v>
      </c>
      <c r="C24" s="127">
        <v>36961</v>
      </c>
      <c r="D24" s="127">
        <v>18124</v>
      </c>
      <c r="E24" s="127">
        <v>33774</v>
      </c>
      <c r="F24" s="127">
        <v>1153</v>
      </c>
      <c r="G24" s="127">
        <v>1253</v>
      </c>
      <c r="H24" s="127">
        <v>394</v>
      </c>
      <c r="I24" s="128">
        <v>1934</v>
      </c>
      <c r="J24" s="21"/>
    </row>
    <row r="25" spans="1:10" ht="12.75">
      <c r="A25" s="162" t="s">
        <v>29</v>
      </c>
      <c r="B25" s="127">
        <v>3228</v>
      </c>
      <c r="C25" s="127">
        <v>6374</v>
      </c>
      <c r="D25" s="127">
        <v>1341</v>
      </c>
      <c r="E25" s="127">
        <v>3258</v>
      </c>
      <c r="F25" s="127">
        <v>159</v>
      </c>
      <c r="G25" s="127">
        <v>248</v>
      </c>
      <c r="H25" s="127">
        <v>1728</v>
      </c>
      <c r="I25" s="128">
        <v>2868</v>
      </c>
      <c r="J25" s="21"/>
    </row>
    <row r="26" spans="1:10" ht="12.75">
      <c r="A26" s="162"/>
      <c r="B26" s="127"/>
      <c r="C26" s="127"/>
      <c r="D26" s="127"/>
      <c r="E26" s="127"/>
      <c r="F26" s="127"/>
      <c r="G26" s="127"/>
      <c r="H26" s="127"/>
      <c r="I26" s="128"/>
      <c r="J26" s="21"/>
    </row>
    <row r="27" spans="1:10" ht="13.5" thickBot="1">
      <c r="A27" s="163" t="s">
        <v>162</v>
      </c>
      <c r="B27" s="131">
        <f>SUM(B9:B26)</f>
        <v>31168</v>
      </c>
      <c r="C27" s="131">
        <f aca="true" t="shared" si="0" ref="C27:I27">SUM(C9:C26)</f>
        <v>52723</v>
      </c>
      <c r="D27" s="131">
        <f t="shared" si="0"/>
        <v>26025</v>
      </c>
      <c r="E27" s="131">
        <f t="shared" si="0"/>
        <v>45214</v>
      </c>
      <c r="F27" s="131">
        <f t="shared" si="0"/>
        <v>2915</v>
      </c>
      <c r="G27" s="131">
        <f t="shared" si="0"/>
        <v>2573</v>
      </c>
      <c r="H27" s="131">
        <f t="shared" si="0"/>
        <v>2228</v>
      </c>
      <c r="I27" s="132">
        <f t="shared" si="0"/>
        <v>4936</v>
      </c>
      <c r="J27" s="21"/>
    </row>
    <row r="28" spans="1:9" s="17" customFormat="1" ht="12.75">
      <c r="A28" s="133" t="s">
        <v>237</v>
      </c>
      <c r="B28" s="133"/>
      <c r="C28" s="133"/>
      <c r="D28" s="133"/>
      <c r="E28" s="133"/>
      <c r="F28" s="133"/>
      <c r="G28" s="133"/>
      <c r="H28" s="133"/>
      <c r="I28" s="133"/>
    </row>
    <row r="29" s="17" customFormat="1" ht="12.75">
      <c r="A29" s="1" t="s">
        <v>295</v>
      </c>
    </row>
    <row r="30" spans="1:12" s="17" customFormat="1" ht="12.75">
      <c r="A30" s="17" t="s">
        <v>190</v>
      </c>
      <c r="C30" s="29"/>
      <c r="D30" s="28"/>
      <c r="E30" s="27"/>
      <c r="F30" s="27"/>
      <c r="G30" s="27"/>
      <c r="I30" s="28"/>
      <c r="J30" s="24"/>
      <c r="K30" s="24"/>
      <c r="L30" s="24"/>
    </row>
    <row r="31" s="17" customFormat="1" ht="12.75"/>
    <row r="33" spans="2:3" ht="12.75">
      <c r="B33" s="47"/>
      <c r="C33" s="47"/>
    </row>
    <row r="34" spans="2:3" ht="12.75">
      <c r="B34" s="48"/>
      <c r="C34" s="48"/>
    </row>
    <row r="35" spans="2:9" ht="12.75">
      <c r="B35" s="83"/>
      <c r="C35" s="83"/>
      <c r="D35" s="83"/>
      <c r="E35" s="83"/>
      <c r="F35" s="83"/>
      <c r="G35" s="83"/>
      <c r="H35" s="83"/>
      <c r="I35" s="83"/>
    </row>
    <row r="36" spans="4:5" ht="12.75">
      <c r="D36" s="47"/>
      <c r="E36" s="47"/>
    </row>
  </sheetData>
  <mergeCells count="12">
    <mergeCell ref="A1:I1"/>
    <mergeCell ref="D6:E6"/>
    <mergeCell ref="B6:C6"/>
    <mergeCell ref="F6:G6"/>
    <mergeCell ref="A3:I3"/>
    <mergeCell ref="A4:I4"/>
    <mergeCell ref="A5:I5"/>
    <mergeCell ref="H6:I6"/>
    <mergeCell ref="C7:C8"/>
    <mergeCell ref="E7:E8"/>
    <mergeCell ref="G7:G8"/>
    <mergeCell ref="I7:I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7" width="15.7109375" style="0" customWidth="1"/>
    <col min="8" max="8" width="8.28125" style="0" customWidth="1"/>
    <col min="9" max="9" width="12.7109375" style="0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20"/>
      <c r="I1" s="20"/>
    </row>
    <row r="2" spans="1:7" ht="12.75">
      <c r="A2" s="12"/>
      <c r="B2" s="13"/>
      <c r="C2" s="13"/>
      <c r="D2" s="13"/>
      <c r="E2" s="13"/>
      <c r="F2" s="13"/>
      <c r="G2" s="13"/>
    </row>
    <row r="3" spans="1:7" ht="15">
      <c r="A3" s="337" t="s">
        <v>240</v>
      </c>
      <c r="B3" s="337"/>
      <c r="C3" s="337"/>
      <c r="D3" s="337"/>
      <c r="E3" s="337"/>
      <c r="F3" s="337"/>
      <c r="G3" s="337"/>
    </row>
    <row r="4" spans="1:7" ht="15">
      <c r="A4" s="359" t="s">
        <v>244</v>
      </c>
      <c r="B4" s="359"/>
      <c r="C4" s="359"/>
      <c r="D4" s="359"/>
      <c r="E4" s="359"/>
      <c r="F4" s="359"/>
      <c r="G4" s="359"/>
    </row>
    <row r="5" spans="1:7" ht="13.5" thickBot="1">
      <c r="A5" s="169"/>
      <c r="B5" s="170"/>
      <c r="C5" s="170"/>
      <c r="D5" s="170"/>
      <c r="E5" s="170"/>
      <c r="F5" s="170"/>
      <c r="G5" s="170"/>
    </row>
    <row r="6" spans="1:7" ht="12.75">
      <c r="A6" s="341" t="s">
        <v>9</v>
      </c>
      <c r="B6" s="353" t="s">
        <v>34</v>
      </c>
      <c r="C6" s="355"/>
      <c r="D6" s="353" t="s">
        <v>35</v>
      </c>
      <c r="E6" s="354"/>
      <c r="F6" s="354"/>
      <c r="G6" s="354"/>
    </row>
    <row r="7" spans="1:7" ht="12.75">
      <c r="A7" s="342"/>
      <c r="B7" s="344" t="s">
        <v>125</v>
      </c>
      <c r="C7" s="172"/>
      <c r="D7" s="356" t="s">
        <v>175</v>
      </c>
      <c r="E7" s="357"/>
      <c r="F7" s="356" t="s">
        <v>36</v>
      </c>
      <c r="G7" s="358"/>
    </row>
    <row r="8" spans="1:7" ht="12.75">
      <c r="A8" s="342"/>
      <c r="B8" s="345"/>
      <c r="C8" s="173" t="s">
        <v>296</v>
      </c>
      <c r="D8" s="174" t="s">
        <v>163</v>
      </c>
      <c r="E8" s="315" t="s">
        <v>296</v>
      </c>
      <c r="F8" s="174" t="s">
        <v>163</v>
      </c>
      <c r="G8" s="317" t="s">
        <v>296</v>
      </c>
    </row>
    <row r="9" spans="1:7" ht="13.5" thickBot="1">
      <c r="A9" s="343"/>
      <c r="B9" s="346"/>
      <c r="C9" s="175"/>
      <c r="D9" s="168" t="s">
        <v>62</v>
      </c>
      <c r="E9" s="316"/>
      <c r="F9" s="168" t="s">
        <v>62</v>
      </c>
      <c r="G9" s="318"/>
    </row>
    <row r="10" spans="1:7" ht="12.75">
      <c r="A10" s="161" t="s">
        <v>13</v>
      </c>
      <c r="B10" s="124">
        <v>76276</v>
      </c>
      <c r="C10" s="124">
        <v>189130</v>
      </c>
      <c r="D10" s="124">
        <v>70143</v>
      </c>
      <c r="E10" s="124">
        <v>175708</v>
      </c>
      <c r="F10" s="124">
        <v>18541</v>
      </c>
      <c r="G10" s="125">
        <v>5483</v>
      </c>
    </row>
    <row r="11" spans="1:7" ht="12.75">
      <c r="A11" s="162" t="s">
        <v>14</v>
      </c>
      <c r="B11" s="127">
        <v>17910</v>
      </c>
      <c r="C11" s="127">
        <v>20136</v>
      </c>
      <c r="D11" s="127">
        <v>13372</v>
      </c>
      <c r="E11" s="127">
        <v>16604</v>
      </c>
      <c r="F11" s="127">
        <v>8238</v>
      </c>
      <c r="G11" s="128">
        <v>3477</v>
      </c>
    </row>
    <row r="12" spans="1:7" ht="12.75">
      <c r="A12" s="162" t="s">
        <v>15</v>
      </c>
      <c r="B12" s="127">
        <v>3167</v>
      </c>
      <c r="C12" s="127">
        <v>6296</v>
      </c>
      <c r="D12" s="127">
        <v>2421</v>
      </c>
      <c r="E12" s="127">
        <v>5571</v>
      </c>
      <c r="F12" s="127">
        <v>886</v>
      </c>
      <c r="G12" s="128">
        <v>686</v>
      </c>
    </row>
    <row r="13" spans="1:7" ht="12.75">
      <c r="A13" s="162" t="s">
        <v>16</v>
      </c>
      <c r="B13" s="127">
        <v>9206</v>
      </c>
      <c r="C13" s="127">
        <v>75523</v>
      </c>
      <c r="D13" s="127">
        <v>4671</v>
      </c>
      <c r="E13" s="127">
        <v>57639</v>
      </c>
      <c r="F13" s="127">
        <v>4832</v>
      </c>
      <c r="G13" s="128">
        <v>3677</v>
      </c>
    </row>
    <row r="14" spans="1:7" ht="12.75">
      <c r="A14" s="162" t="s">
        <v>17</v>
      </c>
      <c r="B14" s="127">
        <v>10460</v>
      </c>
      <c r="C14" s="127">
        <v>267347</v>
      </c>
      <c r="D14" s="127">
        <v>8999</v>
      </c>
      <c r="E14" s="127">
        <v>251757</v>
      </c>
      <c r="F14" s="127">
        <v>1831</v>
      </c>
      <c r="G14" s="128">
        <v>1522</v>
      </c>
    </row>
    <row r="15" spans="1:7" ht="12.75">
      <c r="A15" s="162" t="s">
        <v>18</v>
      </c>
      <c r="B15" s="127">
        <v>8385</v>
      </c>
      <c r="C15" s="127">
        <v>109573</v>
      </c>
      <c r="D15" s="127">
        <v>4417</v>
      </c>
      <c r="E15" s="127">
        <v>65263</v>
      </c>
      <c r="F15" s="127">
        <v>2769</v>
      </c>
      <c r="G15" s="128">
        <v>6855</v>
      </c>
    </row>
    <row r="16" spans="1:7" ht="12.75">
      <c r="A16" s="162" t="s">
        <v>19</v>
      </c>
      <c r="B16" s="127">
        <v>39562</v>
      </c>
      <c r="C16" s="127">
        <v>1271810</v>
      </c>
      <c r="D16" s="127">
        <v>27413</v>
      </c>
      <c r="E16" s="127">
        <v>1142545</v>
      </c>
      <c r="F16" s="127">
        <v>14429</v>
      </c>
      <c r="G16" s="128">
        <v>67392</v>
      </c>
    </row>
    <row r="17" spans="1:7" ht="12.75">
      <c r="A17" s="162" t="s">
        <v>20</v>
      </c>
      <c r="B17" s="127">
        <v>38522</v>
      </c>
      <c r="C17" s="127">
        <v>566321</v>
      </c>
      <c r="D17" s="127">
        <v>18159</v>
      </c>
      <c r="E17" s="127">
        <v>382130</v>
      </c>
      <c r="F17" s="127">
        <v>16763</v>
      </c>
      <c r="G17" s="128">
        <v>50790</v>
      </c>
    </row>
    <row r="18" spans="1:7" ht="12.75">
      <c r="A18" s="162" t="s">
        <v>21</v>
      </c>
      <c r="B18" s="127">
        <v>12363</v>
      </c>
      <c r="C18" s="127">
        <v>163774</v>
      </c>
      <c r="D18" s="127">
        <v>9179</v>
      </c>
      <c r="E18" s="127">
        <v>120735</v>
      </c>
      <c r="F18" s="127">
        <v>8826</v>
      </c>
      <c r="G18" s="128">
        <v>35560</v>
      </c>
    </row>
    <row r="19" spans="1:7" ht="12.75">
      <c r="A19" s="162" t="s">
        <v>22</v>
      </c>
      <c r="B19" s="127">
        <v>73290</v>
      </c>
      <c r="C19" s="127">
        <v>3135194</v>
      </c>
      <c r="D19" s="127">
        <v>63960</v>
      </c>
      <c r="E19" s="127">
        <v>3078579</v>
      </c>
      <c r="F19" s="127">
        <v>5343</v>
      </c>
      <c r="G19" s="128">
        <v>5755</v>
      </c>
    </row>
    <row r="20" spans="1:7" ht="12.75">
      <c r="A20" s="162" t="s">
        <v>23</v>
      </c>
      <c r="B20" s="127">
        <v>6242</v>
      </c>
      <c r="C20" s="127">
        <v>160825</v>
      </c>
      <c r="D20" s="127">
        <v>3154</v>
      </c>
      <c r="E20" s="127">
        <v>130518</v>
      </c>
      <c r="F20" s="127">
        <v>357</v>
      </c>
      <c r="G20" s="128">
        <v>438</v>
      </c>
    </row>
    <row r="21" spans="1:7" ht="12.75">
      <c r="A21" s="162" t="s">
        <v>24</v>
      </c>
      <c r="B21" s="127">
        <v>122526</v>
      </c>
      <c r="C21" s="127">
        <v>3396298</v>
      </c>
      <c r="D21" s="127">
        <v>67580</v>
      </c>
      <c r="E21" s="127">
        <v>2668880</v>
      </c>
      <c r="F21" s="127">
        <v>11182</v>
      </c>
      <c r="G21" s="128">
        <v>46152</v>
      </c>
    </row>
    <row r="22" spans="1:7" ht="12.75">
      <c r="A22" s="162" t="s">
        <v>25</v>
      </c>
      <c r="B22" s="127">
        <v>56804</v>
      </c>
      <c r="C22" s="127">
        <v>285173</v>
      </c>
      <c r="D22" s="127">
        <v>12367</v>
      </c>
      <c r="E22" s="127">
        <v>66231</v>
      </c>
      <c r="F22" s="127">
        <v>36674</v>
      </c>
      <c r="G22" s="128">
        <v>98741</v>
      </c>
    </row>
    <row r="23" spans="1:7" ht="12.75">
      <c r="A23" s="162" t="s">
        <v>26</v>
      </c>
      <c r="B23" s="127">
        <v>16902</v>
      </c>
      <c r="C23" s="127">
        <v>223333</v>
      </c>
      <c r="D23" s="127">
        <v>7629</v>
      </c>
      <c r="E23" s="127">
        <v>112588</v>
      </c>
      <c r="F23" s="127">
        <v>9677</v>
      </c>
      <c r="G23" s="128">
        <v>75661</v>
      </c>
    </row>
    <row r="24" spans="1:7" ht="12.75">
      <c r="A24" s="162" t="s">
        <v>27</v>
      </c>
      <c r="B24" s="127">
        <v>51903</v>
      </c>
      <c r="C24" s="127">
        <v>780855</v>
      </c>
      <c r="D24" s="127">
        <v>16803</v>
      </c>
      <c r="E24" s="127">
        <v>503671</v>
      </c>
      <c r="F24" s="127">
        <v>5330</v>
      </c>
      <c r="G24" s="128">
        <v>15586</v>
      </c>
    </row>
    <row r="25" spans="1:7" ht="12.75">
      <c r="A25" s="162" t="s">
        <v>28</v>
      </c>
      <c r="B25" s="127">
        <v>182553</v>
      </c>
      <c r="C25" s="127">
        <v>2356771</v>
      </c>
      <c r="D25" s="127">
        <v>51048</v>
      </c>
      <c r="E25" s="127">
        <v>1197234</v>
      </c>
      <c r="F25" s="127">
        <v>28834</v>
      </c>
      <c r="G25" s="128">
        <v>136248</v>
      </c>
    </row>
    <row r="26" spans="1:7" ht="12.75">
      <c r="A26" s="162" t="s">
        <v>29</v>
      </c>
      <c r="B26" s="127">
        <v>5342</v>
      </c>
      <c r="C26" s="127">
        <v>10261</v>
      </c>
      <c r="D26" s="127">
        <v>3092</v>
      </c>
      <c r="E26" s="127">
        <v>5072</v>
      </c>
      <c r="F26" s="127">
        <v>724</v>
      </c>
      <c r="G26" s="128">
        <v>798</v>
      </c>
    </row>
    <row r="27" spans="1:7" ht="12.75">
      <c r="A27" s="162"/>
      <c r="B27" s="127"/>
      <c r="C27" s="127"/>
      <c r="D27" s="127"/>
      <c r="E27" s="127"/>
      <c r="F27" s="127"/>
      <c r="G27" s="128"/>
    </row>
    <row r="28" spans="1:7" ht="13.5" thickBot="1">
      <c r="A28" s="163" t="s">
        <v>162</v>
      </c>
      <c r="B28" s="131">
        <f aca="true" t="shared" si="0" ref="B28:G28">SUM(B10:B26)</f>
        <v>731413</v>
      </c>
      <c r="C28" s="131">
        <f t="shared" si="0"/>
        <v>13018620</v>
      </c>
      <c r="D28" s="131">
        <f t="shared" si="0"/>
        <v>384407</v>
      </c>
      <c r="E28" s="131">
        <f t="shared" si="0"/>
        <v>9980725</v>
      </c>
      <c r="F28" s="131">
        <f t="shared" si="0"/>
        <v>175236</v>
      </c>
      <c r="G28" s="132">
        <f t="shared" si="0"/>
        <v>554821</v>
      </c>
    </row>
    <row r="29" spans="1:7" ht="12.75">
      <c r="A29" s="152"/>
      <c r="B29" s="152"/>
      <c r="C29" s="171"/>
      <c r="D29" s="171"/>
      <c r="E29" s="171"/>
      <c r="F29" s="171"/>
      <c r="G29" s="171"/>
    </row>
    <row r="30" spans="2:7" ht="12.75">
      <c r="B30" s="83"/>
      <c r="C30" s="83"/>
      <c r="D30" s="83"/>
      <c r="E30" s="83"/>
      <c r="F30" s="83"/>
      <c r="G30" s="83"/>
    </row>
    <row r="32" spans="1:7" ht="13.5" thickBot="1">
      <c r="A32" s="169"/>
      <c r="B32" s="169"/>
      <c r="C32" s="169"/>
      <c r="D32" s="169"/>
      <c r="E32" s="169"/>
      <c r="F32" s="169"/>
      <c r="G32" s="169"/>
    </row>
    <row r="33" spans="1:7" ht="12.75">
      <c r="A33" s="341" t="s">
        <v>9</v>
      </c>
      <c r="B33" s="353" t="s">
        <v>35</v>
      </c>
      <c r="C33" s="354"/>
      <c r="D33" s="354"/>
      <c r="E33" s="355"/>
      <c r="F33" s="353" t="s">
        <v>37</v>
      </c>
      <c r="G33" s="354"/>
    </row>
    <row r="34" spans="1:7" ht="12.75">
      <c r="A34" s="342"/>
      <c r="B34" s="350" t="s">
        <v>38</v>
      </c>
      <c r="C34" s="351"/>
      <c r="D34" s="350" t="s">
        <v>136</v>
      </c>
      <c r="E34" s="352"/>
      <c r="F34" s="344" t="s">
        <v>125</v>
      </c>
      <c r="G34" s="347" t="s">
        <v>296</v>
      </c>
    </row>
    <row r="35" spans="1:7" ht="12.75">
      <c r="A35" s="342"/>
      <c r="B35" s="279" t="s">
        <v>163</v>
      </c>
      <c r="C35" s="315" t="s">
        <v>296</v>
      </c>
      <c r="D35" s="279" t="s">
        <v>163</v>
      </c>
      <c r="E35" s="315" t="s">
        <v>296</v>
      </c>
      <c r="F35" s="345"/>
      <c r="G35" s="348"/>
    </row>
    <row r="36" spans="1:7" ht="13.5" thickBot="1">
      <c r="A36" s="343"/>
      <c r="B36" s="168" t="s">
        <v>62</v>
      </c>
      <c r="C36" s="316"/>
      <c r="D36" s="168" t="s">
        <v>62</v>
      </c>
      <c r="E36" s="316"/>
      <c r="F36" s="346"/>
      <c r="G36" s="349"/>
    </row>
    <row r="37" spans="1:7" ht="12.75">
      <c r="A37" s="161" t="s">
        <v>13</v>
      </c>
      <c r="B37" s="124">
        <v>258</v>
      </c>
      <c r="C37" s="124">
        <v>32</v>
      </c>
      <c r="D37" s="124">
        <v>18199</v>
      </c>
      <c r="E37" s="124">
        <v>7896</v>
      </c>
      <c r="F37" s="124">
        <v>27</v>
      </c>
      <c r="G37" s="125">
        <v>11</v>
      </c>
    </row>
    <row r="38" spans="1:7" ht="12.75">
      <c r="A38" s="162" t="s">
        <v>14</v>
      </c>
      <c r="B38" s="127" t="s">
        <v>120</v>
      </c>
      <c r="C38" s="127" t="s">
        <v>120</v>
      </c>
      <c r="D38" s="127">
        <v>226</v>
      </c>
      <c r="E38" s="127">
        <v>55</v>
      </c>
      <c r="F38" s="127" t="s">
        <v>120</v>
      </c>
      <c r="G38" s="128" t="s">
        <v>120</v>
      </c>
    </row>
    <row r="39" spans="1:7" ht="12.75">
      <c r="A39" s="162" t="s">
        <v>15</v>
      </c>
      <c r="B39" s="127" t="s">
        <v>120</v>
      </c>
      <c r="C39" s="127" t="s">
        <v>120</v>
      </c>
      <c r="D39" s="127">
        <v>75</v>
      </c>
      <c r="E39" s="127">
        <v>40</v>
      </c>
      <c r="F39" s="127" t="s">
        <v>120</v>
      </c>
      <c r="G39" s="128" t="s">
        <v>120</v>
      </c>
    </row>
    <row r="40" spans="1:7" ht="12.75">
      <c r="A40" s="162" t="s">
        <v>16</v>
      </c>
      <c r="B40" s="127">
        <v>286</v>
      </c>
      <c r="C40" s="127">
        <v>173</v>
      </c>
      <c r="D40" s="127">
        <v>1374</v>
      </c>
      <c r="E40" s="127">
        <v>14018</v>
      </c>
      <c r="F40" s="127">
        <v>6</v>
      </c>
      <c r="G40" s="128">
        <v>15</v>
      </c>
    </row>
    <row r="41" spans="1:7" ht="12.75">
      <c r="A41" s="162" t="s">
        <v>17</v>
      </c>
      <c r="B41" s="127">
        <v>2924</v>
      </c>
      <c r="C41" s="127">
        <v>2132</v>
      </c>
      <c r="D41" s="127">
        <v>2287</v>
      </c>
      <c r="E41" s="127">
        <v>11936</v>
      </c>
      <c r="F41" s="127" t="s">
        <v>120</v>
      </c>
      <c r="G41" s="128" t="s">
        <v>120</v>
      </c>
    </row>
    <row r="42" spans="1:7" ht="12.75">
      <c r="A42" s="162" t="s">
        <v>18</v>
      </c>
      <c r="B42" s="127">
        <v>2051</v>
      </c>
      <c r="C42" s="127">
        <v>1581</v>
      </c>
      <c r="D42" s="127">
        <v>5670</v>
      </c>
      <c r="E42" s="127">
        <v>35873</v>
      </c>
      <c r="F42" s="127" t="s">
        <v>120</v>
      </c>
      <c r="G42" s="128" t="s">
        <v>120</v>
      </c>
    </row>
    <row r="43" spans="1:7" ht="12.75">
      <c r="A43" s="162" t="s">
        <v>19</v>
      </c>
      <c r="B43" s="127">
        <v>13366</v>
      </c>
      <c r="C43" s="127">
        <v>36462</v>
      </c>
      <c r="D43" s="127">
        <v>7045</v>
      </c>
      <c r="E43" s="127">
        <v>24814</v>
      </c>
      <c r="F43" s="127">
        <v>52</v>
      </c>
      <c r="G43" s="128">
        <v>598</v>
      </c>
    </row>
    <row r="44" spans="1:7" ht="12.75">
      <c r="A44" s="162" t="s">
        <v>20</v>
      </c>
      <c r="B44" s="127">
        <v>20146</v>
      </c>
      <c r="C44" s="127">
        <v>73454</v>
      </c>
      <c r="D44" s="127">
        <v>7758</v>
      </c>
      <c r="E44" s="127">
        <v>59818</v>
      </c>
      <c r="F44" s="127">
        <v>115</v>
      </c>
      <c r="G44" s="128">
        <v>130</v>
      </c>
    </row>
    <row r="45" spans="1:7" ht="12.75">
      <c r="A45" s="162" t="s">
        <v>21</v>
      </c>
      <c r="B45" s="127">
        <v>2754</v>
      </c>
      <c r="C45" s="127">
        <v>6067</v>
      </c>
      <c r="D45" s="127">
        <v>1343</v>
      </c>
      <c r="E45" s="127">
        <v>992</v>
      </c>
      <c r="F45" s="127">
        <v>254</v>
      </c>
      <c r="G45" s="128">
        <v>420</v>
      </c>
    </row>
    <row r="46" spans="1:7" ht="12.75">
      <c r="A46" s="162" t="s">
        <v>22</v>
      </c>
      <c r="B46" s="127">
        <v>3952</v>
      </c>
      <c r="C46" s="127">
        <v>5132</v>
      </c>
      <c r="D46" s="127">
        <v>15356</v>
      </c>
      <c r="E46" s="127">
        <v>45728</v>
      </c>
      <c r="F46" s="127" t="s">
        <v>120</v>
      </c>
      <c r="G46" s="128" t="s">
        <v>120</v>
      </c>
    </row>
    <row r="47" spans="1:7" ht="12.75">
      <c r="A47" s="162" t="s">
        <v>23</v>
      </c>
      <c r="B47" s="127">
        <v>4090</v>
      </c>
      <c r="C47" s="127">
        <v>21015</v>
      </c>
      <c r="D47" s="127">
        <v>2867</v>
      </c>
      <c r="E47" s="127">
        <v>8854</v>
      </c>
      <c r="F47" s="127" t="s">
        <v>120</v>
      </c>
      <c r="G47" s="128" t="s">
        <v>120</v>
      </c>
    </row>
    <row r="48" spans="1:7" ht="12.75">
      <c r="A48" s="162" t="s">
        <v>24</v>
      </c>
      <c r="B48" s="127">
        <v>71681</v>
      </c>
      <c r="C48" s="127">
        <v>294894</v>
      </c>
      <c r="D48" s="127">
        <v>56726</v>
      </c>
      <c r="E48" s="127">
        <v>386349</v>
      </c>
      <c r="F48" s="127">
        <v>6</v>
      </c>
      <c r="G48" s="128">
        <v>23</v>
      </c>
    </row>
    <row r="49" spans="1:7" ht="12.75">
      <c r="A49" s="162" t="s">
        <v>25</v>
      </c>
      <c r="B49" s="127">
        <v>37946</v>
      </c>
      <c r="C49" s="127">
        <v>61354</v>
      </c>
      <c r="D49" s="127">
        <v>10298</v>
      </c>
      <c r="E49" s="127">
        <v>58693</v>
      </c>
      <c r="F49" s="127">
        <v>218</v>
      </c>
      <c r="G49" s="128">
        <v>154</v>
      </c>
    </row>
    <row r="50" spans="1:7" ht="12.75">
      <c r="A50" s="162" t="s">
        <v>26</v>
      </c>
      <c r="B50" s="127">
        <v>8063</v>
      </c>
      <c r="C50" s="127">
        <v>13631</v>
      </c>
      <c r="D50" s="127">
        <v>2117</v>
      </c>
      <c r="E50" s="127">
        <v>21443</v>
      </c>
      <c r="F50" s="127">
        <v>1</v>
      </c>
      <c r="G50" s="128">
        <v>10</v>
      </c>
    </row>
    <row r="51" spans="1:7" ht="12.75">
      <c r="A51" s="162" t="s">
        <v>27</v>
      </c>
      <c r="B51" s="127">
        <v>40937</v>
      </c>
      <c r="C51" s="127">
        <v>187533</v>
      </c>
      <c r="D51" s="127">
        <v>10346</v>
      </c>
      <c r="E51" s="127">
        <v>74065</v>
      </c>
      <c r="F51" s="127" t="s">
        <v>120</v>
      </c>
      <c r="G51" s="128" t="s">
        <v>120</v>
      </c>
    </row>
    <row r="52" spans="1:7" ht="12.75">
      <c r="A52" s="162" t="s">
        <v>28</v>
      </c>
      <c r="B52" s="127">
        <v>144432</v>
      </c>
      <c r="C52" s="127">
        <v>1000008</v>
      </c>
      <c r="D52" s="127">
        <v>8559</v>
      </c>
      <c r="E52" s="127">
        <v>23162</v>
      </c>
      <c r="F52" s="127">
        <v>6</v>
      </c>
      <c r="G52" s="128">
        <v>119</v>
      </c>
    </row>
    <row r="53" spans="1:11" ht="12.75">
      <c r="A53" s="162" t="s">
        <v>29</v>
      </c>
      <c r="B53" s="127">
        <v>16</v>
      </c>
      <c r="C53" s="127">
        <v>2</v>
      </c>
      <c r="D53" s="127">
        <v>2906</v>
      </c>
      <c r="E53" s="127">
        <v>4382</v>
      </c>
      <c r="F53" s="127">
        <v>78</v>
      </c>
      <c r="G53" s="128">
        <v>7</v>
      </c>
      <c r="H53" s="26"/>
      <c r="I53" s="26"/>
      <c r="J53" s="26"/>
      <c r="K53" s="26"/>
    </row>
    <row r="54" spans="1:11" ht="12.75">
      <c r="A54" s="162"/>
      <c r="B54" s="127"/>
      <c r="C54" s="127"/>
      <c r="D54" s="127"/>
      <c r="E54" s="127"/>
      <c r="F54" s="127"/>
      <c r="G54" s="128"/>
      <c r="H54" s="26"/>
      <c r="I54" s="26"/>
      <c r="J54" s="26"/>
      <c r="K54" s="26"/>
    </row>
    <row r="55" spans="1:7" ht="13.5" thickBot="1">
      <c r="A55" s="163" t="s">
        <v>162</v>
      </c>
      <c r="B55" s="131">
        <f aca="true" t="shared" si="1" ref="B55:G55">SUM(B37:B54)</f>
        <v>352902</v>
      </c>
      <c r="C55" s="131">
        <f t="shared" si="1"/>
        <v>1703470</v>
      </c>
      <c r="D55" s="131">
        <f t="shared" si="1"/>
        <v>153152</v>
      </c>
      <c r="E55" s="131">
        <f t="shared" si="1"/>
        <v>778118</v>
      </c>
      <c r="F55" s="131">
        <f t="shared" si="1"/>
        <v>763</v>
      </c>
      <c r="G55" s="132">
        <f t="shared" si="1"/>
        <v>1487</v>
      </c>
    </row>
    <row r="56" spans="1:7" s="17" customFormat="1" ht="12.75">
      <c r="A56" s="133" t="s">
        <v>237</v>
      </c>
      <c r="B56" s="133"/>
      <c r="C56" s="133"/>
      <c r="D56" s="133"/>
      <c r="E56" s="133"/>
      <c r="F56" s="133"/>
      <c r="G56" s="133"/>
    </row>
    <row r="57" spans="1:2" ht="12.75">
      <c r="A57" s="1" t="s">
        <v>295</v>
      </c>
      <c r="B57" s="15"/>
    </row>
    <row r="58" ht="12.75">
      <c r="A58" s="17" t="s">
        <v>190</v>
      </c>
    </row>
    <row r="59" spans="2:7" ht="12.75">
      <c r="B59" s="83"/>
      <c r="C59" s="83"/>
      <c r="D59" s="83"/>
      <c r="E59" s="83"/>
      <c r="F59" s="83"/>
      <c r="G59" s="83"/>
    </row>
    <row r="60" spans="2:7" ht="12.75">
      <c r="B60" s="47"/>
      <c r="C60" s="47"/>
      <c r="D60" s="47"/>
      <c r="E60" s="47"/>
      <c r="F60" s="47"/>
      <c r="G60" s="47"/>
    </row>
  </sheetData>
  <mergeCells count="20">
    <mergeCell ref="D6:G6"/>
    <mergeCell ref="B6:C6"/>
    <mergeCell ref="A1:G1"/>
    <mergeCell ref="D7:E7"/>
    <mergeCell ref="F7:G7"/>
    <mergeCell ref="A3:G3"/>
    <mergeCell ref="A4:G4"/>
    <mergeCell ref="A6:A9"/>
    <mergeCell ref="B7:B9"/>
    <mergeCell ref="E8:E9"/>
    <mergeCell ref="A33:A36"/>
    <mergeCell ref="G8:G9"/>
    <mergeCell ref="C35:C36"/>
    <mergeCell ref="E35:E36"/>
    <mergeCell ref="F34:F36"/>
    <mergeCell ref="G34:G36"/>
    <mergeCell ref="B34:C34"/>
    <mergeCell ref="D34:E34"/>
    <mergeCell ref="B33:E33"/>
    <mergeCell ref="F33:G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2.28125" style="10" customWidth="1"/>
    <col min="10" max="10" width="16.421875" style="10" customWidth="1"/>
    <col min="11" max="11" width="2.28125" style="10" customWidth="1"/>
    <col min="12" max="16384" width="19.140625" style="10" customWidth="1"/>
  </cols>
  <sheetData>
    <row r="1" spans="1:19" ht="18">
      <c r="A1" s="308" t="s">
        <v>118</v>
      </c>
      <c r="B1" s="308"/>
      <c r="C1" s="308"/>
      <c r="D1" s="308"/>
      <c r="E1" s="308"/>
      <c r="F1" s="308"/>
      <c r="G1" s="308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19" ht="12.75" customHeight="1">
      <c r="B2" s="20"/>
      <c r="C2" s="20"/>
      <c r="D2" s="20"/>
      <c r="E2" s="20"/>
      <c r="F2" s="20"/>
      <c r="G2" s="20"/>
      <c r="H2" s="18"/>
      <c r="I2" s="18"/>
      <c r="J2" s="11"/>
      <c r="K2" s="11"/>
      <c r="M2" s="11"/>
      <c r="N2" s="11"/>
      <c r="O2" s="11"/>
      <c r="P2" s="11"/>
      <c r="Q2" s="11"/>
      <c r="R2" s="11"/>
      <c r="S2" s="11"/>
    </row>
    <row r="3" spans="1:19" s="53" customFormat="1" ht="15">
      <c r="A3" s="360" t="s">
        <v>245</v>
      </c>
      <c r="B3" s="360"/>
      <c r="C3" s="360"/>
      <c r="D3" s="360"/>
      <c r="E3" s="360"/>
      <c r="F3" s="360"/>
      <c r="G3" s="360"/>
      <c r="H3" s="51"/>
      <c r="I3" s="51"/>
      <c r="J3" s="52"/>
      <c r="K3" s="52"/>
      <c r="M3" s="52"/>
      <c r="N3" s="52"/>
      <c r="O3" s="52"/>
      <c r="P3" s="52"/>
      <c r="Q3" s="52"/>
      <c r="R3" s="52"/>
      <c r="S3" s="52"/>
    </row>
    <row r="4" spans="1:19" ht="13.5" customHeight="1" thickBot="1">
      <c r="A4" s="361"/>
      <c r="B4" s="361"/>
      <c r="C4" s="361"/>
      <c r="D4" s="361"/>
      <c r="E4" s="361"/>
      <c r="F4" s="361"/>
      <c r="G4" s="361"/>
      <c r="H4" s="11"/>
      <c r="I4" s="11"/>
      <c r="J4" s="11"/>
      <c r="K4" s="11"/>
      <c r="M4" s="11"/>
      <c r="N4" s="11"/>
      <c r="O4" s="11"/>
      <c r="P4" s="11"/>
      <c r="Q4" s="11"/>
      <c r="R4" s="11"/>
      <c r="S4" s="11"/>
    </row>
    <row r="5" spans="1:7" ht="12.75">
      <c r="A5" s="365" t="s">
        <v>9</v>
      </c>
      <c r="B5" s="362" t="s">
        <v>127</v>
      </c>
      <c r="C5" s="363"/>
      <c r="D5" s="362" t="s">
        <v>45</v>
      </c>
      <c r="E5" s="363"/>
      <c r="F5" s="362" t="s">
        <v>246</v>
      </c>
      <c r="G5" s="364"/>
    </row>
    <row r="6" spans="1:11" ht="12.75">
      <c r="A6" s="366"/>
      <c r="B6" s="174" t="s">
        <v>163</v>
      </c>
      <c r="C6" s="315" t="s">
        <v>296</v>
      </c>
      <c r="D6" s="174" t="s">
        <v>163</v>
      </c>
      <c r="E6" s="315" t="s">
        <v>296</v>
      </c>
      <c r="F6" s="174" t="s">
        <v>163</v>
      </c>
      <c r="G6" s="317" t="s">
        <v>296</v>
      </c>
      <c r="H6" s="11"/>
      <c r="I6" s="11"/>
      <c r="J6" s="11"/>
      <c r="K6" s="11"/>
    </row>
    <row r="7" spans="1:11" ht="13.5" thickBot="1">
      <c r="A7" s="367"/>
      <c r="B7" s="168" t="s">
        <v>62</v>
      </c>
      <c r="C7" s="316"/>
      <c r="D7" s="168" t="s">
        <v>62</v>
      </c>
      <c r="E7" s="316"/>
      <c r="F7" s="168" t="s">
        <v>62</v>
      </c>
      <c r="G7" s="318"/>
      <c r="H7" s="11"/>
      <c r="I7" s="11"/>
      <c r="J7" s="11"/>
      <c r="K7" s="11"/>
    </row>
    <row r="8" spans="1:11" ht="12.75">
      <c r="A8" s="176" t="s">
        <v>13</v>
      </c>
      <c r="B8" s="124">
        <v>78230</v>
      </c>
      <c r="C8" s="124">
        <v>546405</v>
      </c>
      <c r="D8" s="124">
        <v>75630</v>
      </c>
      <c r="E8" s="124">
        <v>518898</v>
      </c>
      <c r="F8" s="124">
        <v>17244</v>
      </c>
      <c r="G8" s="125">
        <v>27507</v>
      </c>
      <c r="H8" s="11"/>
      <c r="I8" s="11"/>
      <c r="J8" s="11"/>
      <c r="K8" s="11"/>
    </row>
    <row r="9" spans="1:11" ht="12.75">
      <c r="A9" s="177" t="s">
        <v>14</v>
      </c>
      <c r="B9" s="127">
        <v>29721</v>
      </c>
      <c r="C9" s="127">
        <v>364002</v>
      </c>
      <c r="D9" s="127">
        <v>29645</v>
      </c>
      <c r="E9" s="127">
        <v>360599</v>
      </c>
      <c r="F9" s="127">
        <v>1663</v>
      </c>
      <c r="G9" s="128">
        <v>3403</v>
      </c>
      <c r="H9" s="11"/>
      <c r="I9" s="11"/>
      <c r="J9" s="11"/>
      <c r="K9" s="11"/>
    </row>
    <row r="10" spans="1:11" ht="12.75">
      <c r="A10" s="177" t="s">
        <v>15</v>
      </c>
      <c r="B10" s="127">
        <v>12015</v>
      </c>
      <c r="C10" s="127">
        <v>278763</v>
      </c>
      <c r="D10" s="127">
        <v>12015</v>
      </c>
      <c r="E10" s="127">
        <v>278630</v>
      </c>
      <c r="F10" s="127">
        <v>77</v>
      </c>
      <c r="G10" s="128">
        <v>133</v>
      </c>
      <c r="H10" s="11"/>
      <c r="I10" s="11"/>
      <c r="J10" s="11"/>
      <c r="K10" s="11"/>
    </row>
    <row r="11" spans="1:11" ht="12.75">
      <c r="A11" s="177" t="s">
        <v>16</v>
      </c>
      <c r="B11" s="127">
        <v>18580</v>
      </c>
      <c r="C11" s="127">
        <v>159757</v>
      </c>
      <c r="D11" s="127">
        <v>18573</v>
      </c>
      <c r="E11" s="127">
        <v>159675</v>
      </c>
      <c r="F11" s="127">
        <v>27</v>
      </c>
      <c r="G11" s="128">
        <v>82</v>
      </c>
      <c r="H11" s="11"/>
      <c r="I11" s="11"/>
      <c r="J11" s="11"/>
      <c r="K11" s="11"/>
    </row>
    <row r="12" spans="1:11" ht="12.75">
      <c r="A12" s="177" t="s">
        <v>17</v>
      </c>
      <c r="B12" s="127">
        <v>5647</v>
      </c>
      <c r="C12" s="127">
        <v>257283</v>
      </c>
      <c r="D12" s="127">
        <v>5565</v>
      </c>
      <c r="E12" s="127">
        <v>256481</v>
      </c>
      <c r="F12" s="127">
        <v>93</v>
      </c>
      <c r="G12" s="128">
        <v>803</v>
      </c>
      <c r="H12" s="11"/>
      <c r="I12" s="11"/>
      <c r="J12" s="11"/>
      <c r="K12" s="11"/>
    </row>
    <row r="13" spans="1:11" ht="12.75">
      <c r="A13" s="177" t="s">
        <v>18</v>
      </c>
      <c r="B13" s="127">
        <v>2228</v>
      </c>
      <c r="C13" s="127">
        <v>107668</v>
      </c>
      <c r="D13" s="127">
        <v>2211</v>
      </c>
      <c r="E13" s="127">
        <v>107576</v>
      </c>
      <c r="F13" s="127">
        <v>27</v>
      </c>
      <c r="G13" s="128">
        <v>91</v>
      </c>
      <c r="H13" s="11"/>
      <c r="I13" s="11"/>
      <c r="J13" s="11"/>
      <c r="K13" s="11"/>
    </row>
    <row r="14" spans="1:11" ht="12.75">
      <c r="A14" s="177" t="s">
        <v>19</v>
      </c>
      <c r="B14" s="127">
        <v>8082</v>
      </c>
      <c r="C14" s="127">
        <v>724729</v>
      </c>
      <c r="D14" s="127">
        <v>7956</v>
      </c>
      <c r="E14" s="127">
        <v>722754</v>
      </c>
      <c r="F14" s="127">
        <v>404</v>
      </c>
      <c r="G14" s="128">
        <v>1974</v>
      </c>
      <c r="H14" s="11"/>
      <c r="I14" s="11"/>
      <c r="J14" s="11"/>
      <c r="K14" s="11"/>
    </row>
    <row r="15" spans="1:11" ht="12.75">
      <c r="A15" s="177" t="s">
        <v>20</v>
      </c>
      <c r="B15" s="127">
        <v>5331</v>
      </c>
      <c r="C15" s="127">
        <v>376241</v>
      </c>
      <c r="D15" s="127">
        <v>5200</v>
      </c>
      <c r="E15" s="127">
        <v>373898</v>
      </c>
      <c r="F15" s="127">
        <v>272</v>
      </c>
      <c r="G15" s="128">
        <v>2343</v>
      </c>
      <c r="H15" s="11"/>
      <c r="I15" s="11"/>
      <c r="J15" s="11"/>
      <c r="K15" s="11"/>
    </row>
    <row r="16" spans="1:11" ht="12.75">
      <c r="A16" s="177" t="s">
        <v>21</v>
      </c>
      <c r="B16" s="127">
        <v>1371</v>
      </c>
      <c r="C16" s="127">
        <v>16364</v>
      </c>
      <c r="D16" s="127">
        <v>1371</v>
      </c>
      <c r="E16" s="127">
        <v>16364</v>
      </c>
      <c r="F16" s="127" t="s">
        <v>120</v>
      </c>
      <c r="G16" s="128" t="s">
        <v>120</v>
      </c>
      <c r="H16" s="11"/>
      <c r="I16" s="11"/>
      <c r="J16" s="11"/>
      <c r="K16" s="11"/>
    </row>
    <row r="17" spans="1:11" ht="12.75">
      <c r="A17" s="177" t="s">
        <v>22</v>
      </c>
      <c r="B17" s="127">
        <v>36059</v>
      </c>
      <c r="C17" s="127">
        <v>1925711</v>
      </c>
      <c r="D17" s="127">
        <v>34596</v>
      </c>
      <c r="E17" s="127">
        <v>1891149</v>
      </c>
      <c r="F17" s="127">
        <v>3764</v>
      </c>
      <c r="G17" s="128">
        <v>34562</v>
      </c>
      <c r="H17" s="11"/>
      <c r="I17" s="11"/>
      <c r="J17" s="11"/>
      <c r="K17" s="11"/>
    </row>
    <row r="18" spans="1:11" ht="12.75">
      <c r="A18" s="177" t="s">
        <v>23</v>
      </c>
      <c r="B18" s="127">
        <v>2617</v>
      </c>
      <c r="C18" s="127">
        <v>160664</v>
      </c>
      <c r="D18" s="127">
        <v>2597</v>
      </c>
      <c r="E18" s="127">
        <v>160439</v>
      </c>
      <c r="F18" s="127">
        <v>36</v>
      </c>
      <c r="G18" s="128">
        <v>225</v>
      </c>
      <c r="H18" s="11"/>
      <c r="I18" s="11"/>
      <c r="J18" s="11"/>
      <c r="K18" s="11"/>
    </row>
    <row r="19" spans="1:11" ht="12.75">
      <c r="A19" s="177" t="s">
        <v>24</v>
      </c>
      <c r="B19" s="127">
        <v>12702</v>
      </c>
      <c r="C19" s="127">
        <v>575039</v>
      </c>
      <c r="D19" s="127">
        <v>12602</v>
      </c>
      <c r="E19" s="127">
        <v>572714</v>
      </c>
      <c r="F19" s="127">
        <v>200</v>
      </c>
      <c r="G19" s="128">
        <v>2325</v>
      </c>
      <c r="H19" s="11"/>
      <c r="I19" s="11"/>
      <c r="J19" s="11"/>
      <c r="K19" s="11"/>
    </row>
    <row r="20" spans="1:11" ht="12.75">
      <c r="A20" s="177" t="s">
        <v>25</v>
      </c>
      <c r="B20" s="127">
        <v>3911</v>
      </c>
      <c r="C20" s="127">
        <v>121795</v>
      </c>
      <c r="D20" s="127">
        <v>3887</v>
      </c>
      <c r="E20" s="127">
        <v>121676</v>
      </c>
      <c r="F20" s="127">
        <v>47</v>
      </c>
      <c r="G20" s="128">
        <v>120</v>
      </c>
      <c r="H20" s="11"/>
      <c r="I20" s="11"/>
      <c r="J20" s="11"/>
      <c r="K20" s="11"/>
    </row>
    <row r="21" spans="1:11" ht="12.75">
      <c r="A21" s="177" t="s">
        <v>26</v>
      </c>
      <c r="B21" s="127">
        <v>805</v>
      </c>
      <c r="C21" s="127">
        <v>19950</v>
      </c>
      <c r="D21" s="127">
        <v>800</v>
      </c>
      <c r="E21" s="127">
        <v>19464</v>
      </c>
      <c r="F21" s="127">
        <v>5</v>
      </c>
      <c r="G21" s="128">
        <v>485</v>
      </c>
      <c r="H21" s="11"/>
      <c r="I21" s="11"/>
      <c r="J21" s="11"/>
      <c r="K21" s="11"/>
    </row>
    <row r="22" spans="1:11" ht="12.75">
      <c r="A22" s="177" t="s">
        <v>27</v>
      </c>
      <c r="B22" s="127">
        <v>32199</v>
      </c>
      <c r="C22" s="127">
        <v>1685121</v>
      </c>
      <c r="D22" s="127">
        <v>30853</v>
      </c>
      <c r="E22" s="127">
        <v>1665054</v>
      </c>
      <c r="F22" s="127">
        <v>2114</v>
      </c>
      <c r="G22" s="128">
        <v>20067</v>
      </c>
      <c r="I22" s="11"/>
      <c r="K22" s="11"/>
    </row>
    <row r="23" spans="1:11" ht="12.75">
      <c r="A23" s="177" t="s">
        <v>28</v>
      </c>
      <c r="B23" s="127">
        <v>19960</v>
      </c>
      <c r="C23" s="127">
        <v>1307717</v>
      </c>
      <c r="D23" s="127">
        <v>19746</v>
      </c>
      <c r="E23" s="127">
        <v>1302468</v>
      </c>
      <c r="F23" s="127">
        <v>303</v>
      </c>
      <c r="G23" s="128">
        <v>5249</v>
      </c>
      <c r="H23" s="11"/>
      <c r="I23" s="11"/>
      <c r="J23" s="11"/>
      <c r="K23" s="11"/>
    </row>
    <row r="24" spans="1:11" ht="12.75">
      <c r="A24" s="177" t="s">
        <v>29</v>
      </c>
      <c r="B24" s="127">
        <v>2069</v>
      </c>
      <c r="C24" s="127">
        <v>22580</v>
      </c>
      <c r="D24" s="127">
        <v>2051</v>
      </c>
      <c r="E24" s="127">
        <v>22488</v>
      </c>
      <c r="F24" s="127">
        <v>20</v>
      </c>
      <c r="G24" s="128">
        <v>92</v>
      </c>
      <c r="I24" s="11"/>
      <c r="J24" s="11"/>
      <c r="K24" s="11"/>
    </row>
    <row r="25" spans="1:10" ht="12.75">
      <c r="A25" s="177"/>
      <c r="B25" s="127"/>
      <c r="C25" s="127"/>
      <c r="D25" s="127"/>
      <c r="E25" s="127"/>
      <c r="F25" s="127"/>
      <c r="G25" s="128"/>
      <c r="H25" s="23"/>
      <c r="I25" s="23"/>
      <c r="J25" s="23"/>
    </row>
    <row r="26" spans="1:10" ht="13.5" thickBot="1">
      <c r="A26" s="178" t="s">
        <v>162</v>
      </c>
      <c r="B26" s="131">
        <f aca="true" t="shared" si="0" ref="B26:G26">SUM(B8:B24)</f>
        <v>271527</v>
      </c>
      <c r="C26" s="131">
        <f t="shared" si="0"/>
        <v>8649789</v>
      </c>
      <c r="D26" s="131">
        <f t="shared" si="0"/>
        <v>265298</v>
      </c>
      <c r="E26" s="131">
        <f t="shared" si="0"/>
        <v>8550327</v>
      </c>
      <c r="F26" s="131">
        <f t="shared" si="0"/>
        <v>26296</v>
      </c>
      <c r="G26" s="132">
        <f t="shared" si="0"/>
        <v>99461</v>
      </c>
      <c r="H26" s="23"/>
      <c r="I26" s="23"/>
      <c r="J26" s="23"/>
    </row>
    <row r="27" spans="1:7" s="17" customFormat="1" ht="12.75">
      <c r="A27" s="133" t="s">
        <v>237</v>
      </c>
      <c r="B27" s="133"/>
      <c r="C27" s="133"/>
      <c r="D27" s="133"/>
      <c r="E27" s="133"/>
      <c r="F27" s="133"/>
      <c r="G27" s="133"/>
    </row>
    <row r="28" spans="1:7" ht="12.75">
      <c r="A28" s="1" t="s">
        <v>295</v>
      </c>
      <c r="B28" s="11"/>
      <c r="C28" s="11"/>
      <c r="D28" s="11"/>
      <c r="E28" s="11"/>
      <c r="F28" s="11"/>
      <c r="G28" s="11"/>
    </row>
    <row r="29" ht="12.75">
      <c r="A29" s="17" t="s">
        <v>190</v>
      </c>
    </row>
    <row r="30" spans="2:7" ht="12.75">
      <c r="B30" s="47"/>
      <c r="C30" s="47"/>
      <c r="D30" s="47"/>
      <c r="E30" s="47"/>
      <c r="F30" s="47"/>
      <c r="G30" s="47"/>
    </row>
    <row r="31" spans="2:8" ht="12.75">
      <c r="B31" s="84"/>
      <c r="C31" s="85"/>
      <c r="D31" s="85"/>
      <c r="E31" s="84"/>
      <c r="F31" s="84"/>
      <c r="G31" s="85"/>
      <c r="H31" s="48"/>
    </row>
    <row r="33" spans="5:7" ht="12.75">
      <c r="E33" s="47"/>
      <c r="F33" s="47"/>
      <c r="G33" s="47"/>
    </row>
    <row r="34" spans="3:4" ht="12.75">
      <c r="C34" s="47"/>
      <c r="D34" s="47"/>
    </row>
  </sheetData>
  <mergeCells count="10">
    <mergeCell ref="A1:G1"/>
    <mergeCell ref="A3:G3"/>
    <mergeCell ref="A4:G4"/>
    <mergeCell ref="B5:C5"/>
    <mergeCell ref="D5:E5"/>
    <mergeCell ref="F5:G5"/>
    <mergeCell ref="A5:A7"/>
    <mergeCell ref="C6:C7"/>
    <mergeCell ref="E6:E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6.28125" style="10" customWidth="1"/>
    <col min="10" max="10" width="16.421875" style="10" customWidth="1"/>
    <col min="11" max="11" width="11.57421875" style="10" customWidth="1"/>
    <col min="12" max="16384" width="19.140625" style="10" customWidth="1"/>
  </cols>
  <sheetData>
    <row r="1" spans="1:19" ht="18">
      <c r="A1" s="308" t="s">
        <v>118</v>
      </c>
      <c r="B1" s="308"/>
      <c r="C1" s="308"/>
      <c r="D1" s="308"/>
      <c r="E1" s="308"/>
      <c r="F1" s="308"/>
      <c r="G1" s="308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7" ht="12.75">
      <c r="B2" s="11"/>
      <c r="C2" s="11"/>
      <c r="D2" s="11"/>
      <c r="E2" s="11"/>
      <c r="F2" s="11"/>
      <c r="G2" s="11"/>
    </row>
    <row r="3" spans="1:7" ht="15">
      <c r="A3" s="360" t="s">
        <v>247</v>
      </c>
      <c r="B3" s="360"/>
      <c r="C3" s="360"/>
      <c r="D3" s="360"/>
      <c r="E3" s="360"/>
      <c r="F3" s="360"/>
      <c r="G3" s="360"/>
    </row>
    <row r="4" spans="1:7" ht="13.5" thickBot="1">
      <c r="A4" s="179"/>
      <c r="B4" s="179"/>
      <c r="C4" s="179"/>
      <c r="D4" s="179"/>
      <c r="E4" s="179"/>
      <c r="F4" s="179"/>
      <c r="G4" s="179"/>
    </row>
    <row r="5" spans="1:7" ht="12.75">
      <c r="A5" s="182"/>
      <c r="B5" s="368" t="s">
        <v>128</v>
      </c>
      <c r="C5" s="369"/>
      <c r="D5" s="368" t="s">
        <v>46</v>
      </c>
      <c r="E5" s="369"/>
      <c r="F5" s="368" t="s">
        <v>47</v>
      </c>
      <c r="G5" s="370"/>
    </row>
    <row r="6" spans="1:7" ht="12.75">
      <c r="A6" s="183" t="s">
        <v>9</v>
      </c>
      <c r="B6" s="166" t="s">
        <v>163</v>
      </c>
      <c r="C6" s="315" t="s">
        <v>292</v>
      </c>
      <c r="D6" s="166" t="s">
        <v>163</v>
      </c>
      <c r="E6" s="315" t="s">
        <v>292</v>
      </c>
      <c r="F6" s="166" t="s">
        <v>163</v>
      </c>
      <c r="G6" s="317" t="s">
        <v>292</v>
      </c>
    </row>
    <row r="7" spans="1:7" ht="13.5" thickBot="1">
      <c r="A7" s="184"/>
      <c r="B7" s="147" t="s">
        <v>62</v>
      </c>
      <c r="C7" s="316"/>
      <c r="D7" s="147" t="s">
        <v>62</v>
      </c>
      <c r="E7" s="316"/>
      <c r="F7" s="147" t="s">
        <v>62</v>
      </c>
      <c r="G7" s="318"/>
    </row>
    <row r="8" spans="1:19" ht="12.75">
      <c r="A8" s="176" t="s">
        <v>13</v>
      </c>
      <c r="B8" s="124">
        <v>230</v>
      </c>
      <c r="C8" s="124">
        <v>507</v>
      </c>
      <c r="D8" s="124" t="s">
        <v>120</v>
      </c>
      <c r="E8" s="124" t="s">
        <v>120</v>
      </c>
      <c r="F8" s="124" t="s">
        <v>120</v>
      </c>
      <c r="G8" s="125" t="s">
        <v>120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177" t="s">
        <v>14</v>
      </c>
      <c r="B9" s="127">
        <v>43</v>
      </c>
      <c r="C9" s="127">
        <v>163</v>
      </c>
      <c r="D9" s="127" t="s">
        <v>120</v>
      </c>
      <c r="E9" s="127" t="s">
        <v>120</v>
      </c>
      <c r="F9" s="127" t="s">
        <v>120</v>
      </c>
      <c r="G9" s="128" t="s">
        <v>120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177" t="s">
        <v>15</v>
      </c>
      <c r="B10" s="127">
        <v>9</v>
      </c>
      <c r="C10" s="127">
        <v>9</v>
      </c>
      <c r="D10" s="127" t="s">
        <v>120</v>
      </c>
      <c r="E10" s="127" t="s">
        <v>120</v>
      </c>
      <c r="F10" s="127" t="s">
        <v>120</v>
      </c>
      <c r="G10" s="128" t="s">
        <v>120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177" t="s">
        <v>16</v>
      </c>
      <c r="B11" s="127">
        <v>2</v>
      </c>
      <c r="C11" s="127">
        <v>9</v>
      </c>
      <c r="D11" s="127" t="s">
        <v>120</v>
      </c>
      <c r="E11" s="127" t="s">
        <v>120</v>
      </c>
      <c r="F11" s="127" t="s">
        <v>120</v>
      </c>
      <c r="G11" s="128" t="s">
        <v>120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177" t="s">
        <v>17</v>
      </c>
      <c r="B12" s="127">
        <v>174</v>
      </c>
      <c r="C12" s="127">
        <v>188</v>
      </c>
      <c r="D12" s="127" t="s">
        <v>120</v>
      </c>
      <c r="E12" s="127" t="s">
        <v>120</v>
      </c>
      <c r="F12" s="127" t="s">
        <v>120</v>
      </c>
      <c r="G12" s="128" t="s">
        <v>120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77" t="s">
        <v>18</v>
      </c>
      <c r="B13" s="127">
        <v>56</v>
      </c>
      <c r="C13" s="127">
        <v>79</v>
      </c>
      <c r="D13" s="127" t="s">
        <v>120</v>
      </c>
      <c r="E13" s="127" t="s">
        <v>120</v>
      </c>
      <c r="F13" s="127" t="s">
        <v>120</v>
      </c>
      <c r="G13" s="128" t="s">
        <v>120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77" t="s">
        <v>19</v>
      </c>
      <c r="B14" s="127">
        <v>1005</v>
      </c>
      <c r="C14" s="127">
        <v>3437</v>
      </c>
      <c r="D14" s="127">
        <v>32</v>
      </c>
      <c r="E14" s="127">
        <v>65</v>
      </c>
      <c r="F14" s="127" t="s">
        <v>120</v>
      </c>
      <c r="G14" s="128" t="s">
        <v>120</v>
      </c>
      <c r="H14" s="11"/>
      <c r="I14" s="11"/>
      <c r="J14" s="11"/>
      <c r="K14" s="11"/>
      <c r="L14" s="11"/>
      <c r="M14" s="11"/>
      <c r="O14" s="11"/>
      <c r="P14" s="11"/>
      <c r="Q14" s="11"/>
      <c r="R14" s="11"/>
      <c r="S14" s="11"/>
    </row>
    <row r="15" spans="1:19" ht="12.75">
      <c r="A15" s="177" t="s">
        <v>20</v>
      </c>
      <c r="B15" s="127">
        <v>256</v>
      </c>
      <c r="C15" s="127">
        <v>1075</v>
      </c>
      <c r="D15" s="127">
        <v>43</v>
      </c>
      <c r="E15" s="127">
        <v>253</v>
      </c>
      <c r="F15" s="127" t="s">
        <v>120</v>
      </c>
      <c r="G15" s="128" t="s">
        <v>120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77" t="s">
        <v>21</v>
      </c>
      <c r="B16" s="127">
        <v>15</v>
      </c>
      <c r="C16" s="127">
        <v>581</v>
      </c>
      <c r="D16" s="127" t="s">
        <v>120</v>
      </c>
      <c r="E16" s="127" t="s">
        <v>120</v>
      </c>
      <c r="F16" s="127" t="s">
        <v>120</v>
      </c>
      <c r="G16" s="128" t="s">
        <v>120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77" t="s">
        <v>22</v>
      </c>
      <c r="B17" s="127">
        <v>1112</v>
      </c>
      <c r="C17" s="127">
        <v>7842</v>
      </c>
      <c r="D17" s="127">
        <v>78</v>
      </c>
      <c r="E17" s="127">
        <v>460</v>
      </c>
      <c r="F17" s="127" t="s">
        <v>120</v>
      </c>
      <c r="G17" s="128" t="s">
        <v>120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77" t="s">
        <v>23</v>
      </c>
      <c r="B18" s="127">
        <v>56</v>
      </c>
      <c r="C18" s="127">
        <v>544</v>
      </c>
      <c r="D18" s="127">
        <v>6</v>
      </c>
      <c r="E18" s="127">
        <v>139</v>
      </c>
      <c r="F18" s="127" t="s">
        <v>120</v>
      </c>
      <c r="G18" s="128" t="s">
        <v>120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77" t="s">
        <v>24</v>
      </c>
      <c r="B19" s="127">
        <v>464</v>
      </c>
      <c r="C19" s="127">
        <v>9041</v>
      </c>
      <c r="D19" s="127">
        <v>39</v>
      </c>
      <c r="E19" s="127">
        <v>286</v>
      </c>
      <c r="F19" s="127" t="s">
        <v>120</v>
      </c>
      <c r="G19" s="128" t="s">
        <v>120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77" t="s">
        <v>25</v>
      </c>
      <c r="B20" s="127">
        <v>559</v>
      </c>
      <c r="C20" s="127">
        <v>1136</v>
      </c>
      <c r="D20" s="127">
        <v>1</v>
      </c>
      <c r="E20" s="127">
        <v>1</v>
      </c>
      <c r="F20" s="127" t="s">
        <v>120</v>
      </c>
      <c r="G20" s="128" t="s">
        <v>120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77" t="s">
        <v>26</v>
      </c>
      <c r="B21" s="127">
        <v>399</v>
      </c>
      <c r="C21" s="127">
        <v>8148</v>
      </c>
      <c r="D21" s="127">
        <v>10</v>
      </c>
      <c r="E21" s="127">
        <v>169</v>
      </c>
      <c r="F21" s="127">
        <v>2</v>
      </c>
      <c r="G21" s="128">
        <v>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77" t="s">
        <v>27</v>
      </c>
      <c r="B22" s="127">
        <v>112</v>
      </c>
      <c r="C22" s="127">
        <v>2812</v>
      </c>
      <c r="D22" s="127">
        <v>10</v>
      </c>
      <c r="E22" s="127">
        <v>62</v>
      </c>
      <c r="F22" s="127" t="s">
        <v>120</v>
      </c>
      <c r="G22" s="128" t="s">
        <v>120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77" t="s">
        <v>28</v>
      </c>
      <c r="B23" s="127">
        <v>1504</v>
      </c>
      <c r="C23" s="127">
        <v>47645</v>
      </c>
      <c r="D23" s="127">
        <v>1</v>
      </c>
      <c r="E23" s="127">
        <v>2</v>
      </c>
      <c r="F23" s="127" t="s">
        <v>120</v>
      </c>
      <c r="G23" s="128" t="s">
        <v>120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77" t="s">
        <v>29</v>
      </c>
      <c r="B24" s="127">
        <v>225</v>
      </c>
      <c r="C24" s="127">
        <v>515</v>
      </c>
      <c r="D24" s="127">
        <v>13</v>
      </c>
      <c r="E24" s="127">
        <v>33</v>
      </c>
      <c r="F24" s="127" t="s">
        <v>120</v>
      </c>
      <c r="G24" s="128" t="s">
        <v>120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77"/>
      <c r="B25" s="127"/>
      <c r="C25" s="127"/>
      <c r="D25" s="127"/>
      <c r="E25" s="127"/>
      <c r="F25" s="127"/>
      <c r="G25" s="128"/>
      <c r="I25" s="11"/>
      <c r="K25" s="11"/>
      <c r="M25" s="11"/>
      <c r="O25" s="11"/>
      <c r="Q25" s="11"/>
      <c r="S25" s="11"/>
    </row>
    <row r="26" spans="1:19" ht="13.5" thickBot="1">
      <c r="A26" s="178" t="s">
        <v>162</v>
      </c>
      <c r="B26" s="131">
        <f aca="true" t="shared" si="0" ref="B26:G26">SUM(B8:B25)</f>
        <v>6221</v>
      </c>
      <c r="C26" s="131">
        <f t="shared" si="0"/>
        <v>83731</v>
      </c>
      <c r="D26" s="131">
        <f t="shared" si="0"/>
        <v>233</v>
      </c>
      <c r="E26" s="131">
        <f t="shared" si="0"/>
        <v>1470</v>
      </c>
      <c r="F26" s="131">
        <f t="shared" si="0"/>
        <v>2</v>
      </c>
      <c r="G26" s="132">
        <f t="shared" si="0"/>
        <v>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7" ht="12.75">
      <c r="A27" s="180"/>
      <c r="B27" s="133"/>
      <c r="C27" s="180"/>
      <c r="D27" s="180"/>
      <c r="E27" s="180"/>
      <c r="F27" s="180"/>
      <c r="G27" s="180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7" ht="15">
      <c r="A29" s="360"/>
      <c r="B29" s="360"/>
      <c r="C29" s="360"/>
      <c r="D29" s="360"/>
      <c r="E29" s="360"/>
      <c r="F29" s="360"/>
      <c r="G29" s="360"/>
    </row>
    <row r="30" spans="1:7" ht="13.5" thickBot="1">
      <c r="A30" s="181"/>
      <c r="B30" s="181"/>
      <c r="C30" s="181"/>
      <c r="D30" s="181"/>
      <c r="E30" s="181"/>
      <c r="F30" s="181"/>
      <c r="G30" s="181"/>
    </row>
    <row r="31" spans="1:7" ht="12.75">
      <c r="A31" s="182"/>
      <c r="B31" s="368" t="s">
        <v>48</v>
      </c>
      <c r="C31" s="369"/>
      <c r="D31" s="368" t="s">
        <v>248</v>
      </c>
      <c r="E31" s="369"/>
      <c r="F31" s="368" t="s">
        <v>49</v>
      </c>
      <c r="G31" s="370"/>
    </row>
    <row r="32" spans="1:7" ht="12.75">
      <c r="A32" s="183" t="s">
        <v>9</v>
      </c>
      <c r="B32" s="166" t="s">
        <v>163</v>
      </c>
      <c r="C32" s="315" t="s">
        <v>292</v>
      </c>
      <c r="D32" s="166" t="s">
        <v>163</v>
      </c>
      <c r="E32" s="315" t="s">
        <v>292</v>
      </c>
      <c r="F32" s="166" t="s">
        <v>163</v>
      </c>
      <c r="G32" s="317" t="s">
        <v>292</v>
      </c>
    </row>
    <row r="33" spans="1:7" ht="13.5" thickBot="1">
      <c r="A33" s="184"/>
      <c r="B33" s="147" t="s">
        <v>62</v>
      </c>
      <c r="C33" s="316"/>
      <c r="D33" s="147" t="s">
        <v>62</v>
      </c>
      <c r="E33" s="316"/>
      <c r="F33" s="147" t="s">
        <v>62</v>
      </c>
      <c r="G33" s="318"/>
    </row>
    <row r="34" spans="1:7" ht="12.75">
      <c r="A34" s="176" t="s">
        <v>13</v>
      </c>
      <c r="B34" s="124">
        <v>46</v>
      </c>
      <c r="C34" s="124">
        <v>88</v>
      </c>
      <c r="D34" s="124">
        <v>66</v>
      </c>
      <c r="E34" s="124">
        <v>153</v>
      </c>
      <c r="F34" s="124">
        <v>220</v>
      </c>
      <c r="G34" s="125">
        <v>266</v>
      </c>
    </row>
    <row r="35" spans="1:7" ht="12.75">
      <c r="A35" s="177" t="s">
        <v>14</v>
      </c>
      <c r="B35" s="127">
        <v>15</v>
      </c>
      <c r="C35" s="127">
        <v>150</v>
      </c>
      <c r="D35" s="127">
        <v>6</v>
      </c>
      <c r="E35" s="127">
        <v>5</v>
      </c>
      <c r="F35" s="127">
        <v>22</v>
      </c>
      <c r="G35" s="128">
        <v>7</v>
      </c>
    </row>
    <row r="36" spans="1:7" ht="12.75">
      <c r="A36" s="177" t="s">
        <v>15</v>
      </c>
      <c r="B36" s="127" t="s">
        <v>120</v>
      </c>
      <c r="C36" s="127" t="s">
        <v>120</v>
      </c>
      <c r="D36" s="127" t="s">
        <v>120</v>
      </c>
      <c r="E36" s="127" t="s">
        <v>120</v>
      </c>
      <c r="F36" s="127">
        <v>9</v>
      </c>
      <c r="G36" s="128">
        <v>9</v>
      </c>
    </row>
    <row r="37" spans="1:7" ht="12.75">
      <c r="A37" s="177" t="s">
        <v>16</v>
      </c>
      <c r="B37" s="127" t="s">
        <v>120</v>
      </c>
      <c r="C37" s="127" t="s">
        <v>120</v>
      </c>
      <c r="D37" s="127">
        <v>1</v>
      </c>
      <c r="E37" s="127">
        <v>1</v>
      </c>
      <c r="F37" s="127">
        <v>1</v>
      </c>
      <c r="G37" s="128">
        <v>8</v>
      </c>
    </row>
    <row r="38" spans="1:7" ht="12.75">
      <c r="A38" s="177" t="s">
        <v>17</v>
      </c>
      <c r="B38" s="127" t="s">
        <v>120</v>
      </c>
      <c r="C38" s="127" t="s">
        <v>120</v>
      </c>
      <c r="D38" s="127">
        <v>1</v>
      </c>
      <c r="E38" s="127">
        <v>8</v>
      </c>
      <c r="F38" s="127">
        <v>173</v>
      </c>
      <c r="G38" s="128">
        <v>180</v>
      </c>
    </row>
    <row r="39" spans="1:7" ht="12.75">
      <c r="A39" s="177" t="s">
        <v>18</v>
      </c>
      <c r="B39" s="127">
        <v>4</v>
      </c>
      <c r="C39" s="127">
        <v>9</v>
      </c>
      <c r="D39" s="127">
        <v>4</v>
      </c>
      <c r="E39" s="127">
        <v>4</v>
      </c>
      <c r="F39" s="127">
        <v>56</v>
      </c>
      <c r="G39" s="128">
        <v>66</v>
      </c>
    </row>
    <row r="40" spans="1:7" ht="12.75">
      <c r="A40" s="177" t="s">
        <v>19</v>
      </c>
      <c r="B40" s="127">
        <v>25</v>
      </c>
      <c r="C40" s="127">
        <v>72</v>
      </c>
      <c r="D40" s="127">
        <v>13</v>
      </c>
      <c r="E40" s="127">
        <v>2093</v>
      </c>
      <c r="F40" s="127">
        <v>967</v>
      </c>
      <c r="G40" s="128">
        <v>1207</v>
      </c>
    </row>
    <row r="41" spans="1:7" ht="12.75">
      <c r="A41" s="177" t="s">
        <v>20</v>
      </c>
      <c r="B41" s="127">
        <v>3</v>
      </c>
      <c r="C41" s="127">
        <v>11</v>
      </c>
      <c r="D41" s="127">
        <v>13</v>
      </c>
      <c r="E41" s="127">
        <v>232</v>
      </c>
      <c r="F41" s="127">
        <v>256</v>
      </c>
      <c r="G41" s="128">
        <v>579</v>
      </c>
    </row>
    <row r="42" spans="1:7" ht="12.75">
      <c r="A42" s="177" t="s">
        <v>21</v>
      </c>
      <c r="B42" s="127">
        <v>13</v>
      </c>
      <c r="C42" s="127">
        <v>553</v>
      </c>
      <c r="D42" s="127">
        <v>12</v>
      </c>
      <c r="E42" s="127">
        <v>23</v>
      </c>
      <c r="F42" s="127">
        <v>14</v>
      </c>
      <c r="G42" s="128">
        <v>5</v>
      </c>
    </row>
    <row r="43" spans="1:7" ht="12.75">
      <c r="A43" s="177" t="s">
        <v>22</v>
      </c>
      <c r="B43" s="127">
        <v>45</v>
      </c>
      <c r="C43" s="127">
        <v>3536</v>
      </c>
      <c r="D43" s="127">
        <v>66</v>
      </c>
      <c r="E43" s="127">
        <v>2114</v>
      </c>
      <c r="F43" s="127">
        <v>999</v>
      </c>
      <c r="G43" s="128">
        <v>1732</v>
      </c>
    </row>
    <row r="44" spans="1:7" ht="12.75">
      <c r="A44" s="177" t="s">
        <v>23</v>
      </c>
      <c r="B44" s="127">
        <v>1</v>
      </c>
      <c r="C44" s="127">
        <v>15</v>
      </c>
      <c r="D44" s="127" t="s">
        <v>120</v>
      </c>
      <c r="E44" s="127" t="s">
        <v>120</v>
      </c>
      <c r="F44" s="127">
        <v>56</v>
      </c>
      <c r="G44" s="128">
        <v>390</v>
      </c>
    </row>
    <row r="45" spans="1:7" ht="12.75">
      <c r="A45" s="177" t="s">
        <v>24</v>
      </c>
      <c r="B45" s="127">
        <v>25</v>
      </c>
      <c r="C45" s="127">
        <v>7728</v>
      </c>
      <c r="D45" s="127">
        <v>21</v>
      </c>
      <c r="E45" s="127">
        <v>218</v>
      </c>
      <c r="F45" s="127">
        <v>414</v>
      </c>
      <c r="G45" s="128">
        <v>810</v>
      </c>
    </row>
    <row r="46" spans="1:7" ht="12.75">
      <c r="A46" s="177" t="s">
        <v>25</v>
      </c>
      <c r="B46" s="127">
        <v>33</v>
      </c>
      <c r="C46" s="127">
        <v>516</v>
      </c>
      <c r="D46" s="127">
        <v>3</v>
      </c>
      <c r="E46" s="127">
        <v>11</v>
      </c>
      <c r="F46" s="127">
        <v>534</v>
      </c>
      <c r="G46" s="128">
        <v>609</v>
      </c>
    </row>
    <row r="47" spans="1:7" ht="12.75">
      <c r="A47" s="177" t="s">
        <v>26</v>
      </c>
      <c r="B47" s="127">
        <v>47</v>
      </c>
      <c r="C47" s="127">
        <v>6923</v>
      </c>
      <c r="D47" s="127" t="s">
        <v>120</v>
      </c>
      <c r="E47" s="127" t="s">
        <v>120</v>
      </c>
      <c r="F47" s="127">
        <v>366</v>
      </c>
      <c r="G47" s="128">
        <v>1053</v>
      </c>
    </row>
    <row r="48" spans="1:7" ht="12.75">
      <c r="A48" s="177" t="s">
        <v>27</v>
      </c>
      <c r="B48" s="127">
        <v>1</v>
      </c>
      <c r="C48" s="127">
        <v>18</v>
      </c>
      <c r="D48" s="127">
        <v>7</v>
      </c>
      <c r="E48" s="127">
        <v>2182</v>
      </c>
      <c r="F48" s="127">
        <v>99</v>
      </c>
      <c r="G48" s="128">
        <v>549</v>
      </c>
    </row>
    <row r="49" spans="1:7" ht="12.75">
      <c r="A49" s="177" t="s">
        <v>28</v>
      </c>
      <c r="B49" s="127">
        <v>75</v>
      </c>
      <c r="C49" s="127">
        <v>237</v>
      </c>
      <c r="D49" s="127">
        <v>175</v>
      </c>
      <c r="E49" s="127">
        <v>35762</v>
      </c>
      <c r="F49" s="127">
        <v>1296</v>
      </c>
      <c r="G49" s="128">
        <v>11644</v>
      </c>
    </row>
    <row r="50" spans="1:7" ht="12.75">
      <c r="A50" s="177" t="s">
        <v>29</v>
      </c>
      <c r="B50" s="127">
        <v>12</v>
      </c>
      <c r="C50" s="127">
        <v>187</v>
      </c>
      <c r="D50" s="127" t="s">
        <v>120</v>
      </c>
      <c r="E50" s="127" t="s">
        <v>120</v>
      </c>
      <c r="F50" s="127">
        <v>208</v>
      </c>
      <c r="G50" s="128">
        <v>296</v>
      </c>
    </row>
    <row r="51" spans="1:7" ht="12.75">
      <c r="A51" s="177"/>
      <c r="B51" s="127"/>
      <c r="C51" s="127"/>
      <c r="D51" s="127"/>
      <c r="E51" s="127"/>
      <c r="F51" s="127"/>
      <c r="G51" s="128"/>
    </row>
    <row r="52" spans="1:7" ht="13.5" thickBot="1">
      <c r="A52" s="178" t="s">
        <v>162</v>
      </c>
      <c r="B52" s="131">
        <f aca="true" t="shared" si="1" ref="B52:G52">SUM(B34:B51)</f>
        <v>345</v>
      </c>
      <c r="C52" s="131">
        <f t="shared" si="1"/>
        <v>20043</v>
      </c>
      <c r="D52" s="131">
        <f t="shared" si="1"/>
        <v>388</v>
      </c>
      <c r="E52" s="131">
        <f t="shared" si="1"/>
        <v>42806</v>
      </c>
      <c r="F52" s="131">
        <f t="shared" si="1"/>
        <v>5690</v>
      </c>
      <c r="G52" s="132">
        <f t="shared" si="1"/>
        <v>19410</v>
      </c>
    </row>
    <row r="53" spans="1:7" s="17" customFormat="1" ht="12.75">
      <c r="A53" s="133" t="s">
        <v>237</v>
      </c>
      <c r="B53" s="133"/>
      <c r="C53" s="133"/>
      <c r="D53" s="133"/>
      <c r="E53" s="133"/>
      <c r="F53" s="133"/>
      <c r="G53" s="133"/>
    </row>
    <row r="54" s="17" customFormat="1" ht="12.75">
      <c r="A54" s="17" t="s">
        <v>191</v>
      </c>
    </row>
    <row r="55" ht="12.75">
      <c r="A55" s="15" t="s">
        <v>189</v>
      </c>
    </row>
    <row r="56" spans="1:2" ht="12.75">
      <c r="A56" s="14" t="s">
        <v>295</v>
      </c>
      <c r="B56" s="17"/>
    </row>
    <row r="57" spans="1:7" ht="12.75">
      <c r="A57" s="17"/>
      <c r="B57" s="86"/>
      <c r="C57" s="84"/>
      <c r="D57" s="86"/>
      <c r="E57" s="84"/>
      <c r="F57" s="84"/>
      <c r="G57" s="84"/>
    </row>
    <row r="58" spans="2:7" ht="12.75">
      <c r="B58" s="47"/>
      <c r="C58" s="47"/>
      <c r="D58" s="47"/>
      <c r="E58" s="47"/>
      <c r="F58" s="47"/>
      <c r="G58" s="47"/>
    </row>
  </sheetData>
  <mergeCells count="15">
    <mergeCell ref="A1:G1"/>
    <mergeCell ref="B5:C5"/>
    <mergeCell ref="D5:E5"/>
    <mergeCell ref="F5:G5"/>
    <mergeCell ref="A3:G3"/>
    <mergeCell ref="C6:C7"/>
    <mergeCell ref="E6:E7"/>
    <mergeCell ref="G6:G7"/>
    <mergeCell ref="C32:C33"/>
    <mergeCell ref="E32:E33"/>
    <mergeCell ref="G32:G33"/>
    <mergeCell ref="A29:G29"/>
    <mergeCell ref="B31:C31"/>
    <mergeCell ref="D31:E31"/>
    <mergeCell ref="F31:G3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aapp</cp:lastModifiedBy>
  <cp:lastPrinted>2009-09-29T09:55:41Z</cp:lastPrinted>
  <dcterms:created xsi:type="dcterms:W3CDTF">2001-05-11T11:30:27Z</dcterms:created>
  <dcterms:modified xsi:type="dcterms:W3CDTF">2010-04-07T07:25:40Z</dcterms:modified>
  <cp:category/>
  <cp:version/>
  <cp:contentType/>
  <cp:contentStatus/>
</cp:coreProperties>
</file>