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4.xml" ContentType="application/vnd.openxmlformats-officedocument.drawing+xml"/>
  <Override PartName="/xl/worksheets/sheet42.xml" ContentType="application/vnd.openxmlformats-officedocument.spreadsheetml.worksheet+xml"/>
  <Override PartName="/xl/drawings/drawing15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4" activeTab="43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" sheetId="37" r:id="rId37"/>
    <sheet name="16.18" sheetId="38" r:id="rId38"/>
    <sheet name="16.19" sheetId="39" r:id="rId39"/>
    <sheet name="16.20" sheetId="40" r:id="rId40"/>
    <sheet name="16.21" sheetId="41" r:id="rId41"/>
    <sheet name="16.22" sheetId="42" r:id="rId42"/>
    <sheet name="16.23" sheetId="43" r:id="rId43"/>
    <sheet name="16.24 (08-09)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36">#REF!</definedName>
    <definedName name="\A" localSheetId="37">#REF!</definedName>
    <definedName name="\A" localSheetId="38">#REF!</definedName>
    <definedName name="\A" localSheetId="39">#REF!</definedName>
    <definedName name="\A">#REF!</definedName>
    <definedName name="\B" localSheetId="36">#REF!</definedName>
    <definedName name="\B" localSheetId="37">#REF!</definedName>
    <definedName name="\B" localSheetId="38">#REF!</definedName>
    <definedName name="\B" localSheetId="39">#REF!</definedName>
    <definedName name="\B">#REF!</definedName>
    <definedName name="\C" localSheetId="36">#REF!</definedName>
    <definedName name="\C" localSheetId="37">#REF!</definedName>
    <definedName name="\C" localSheetId="38">#REF!</definedName>
    <definedName name="\C" localSheetId="39">#REF!</definedName>
    <definedName name="\C">#REF!</definedName>
    <definedName name="\D">'[5]19.11-12'!$B$51</definedName>
    <definedName name="\G" localSheetId="36">#REF!</definedName>
    <definedName name="\G" localSheetId="37">#REF!</definedName>
    <definedName name="\G" localSheetId="38">#REF!</definedName>
    <definedName name="\G" localSheetId="39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0">'16.1.1'!$A$1:$H$36</definedName>
    <definedName name="_xlnm.Print_Area" localSheetId="1">'16.1.2'!$A$1:$F$32</definedName>
    <definedName name="_xlnm.Print_Area" localSheetId="2">'16.1.3'!$A$1:$F$32</definedName>
    <definedName name="_xlnm.Print_Area" localSheetId="23">'16.10.1'!$A$1:$H$76</definedName>
    <definedName name="_xlnm.Print_Area" localSheetId="24">'16.10.2'!$A$1:$H$38</definedName>
    <definedName name="_xlnm.Print_Area" localSheetId="25">'16.10.3'!$A$1:$H$34</definedName>
    <definedName name="_xlnm.Print_Area" localSheetId="26">'16.11.1'!$A$1:$E$35</definedName>
    <definedName name="_xlnm.Print_Area" localSheetId="27">'16.11.2'!$A$1:$E$20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'16.12.2'!$A$1:$K$13</definedName>
    <definedName name="_xlnm.Print_Area" localSheetId="31">'16.13.1'!$A$1:$G$50</definedName>
    <definedName name="_xlnm.Print_Area" localSheetId="32">'16.13.2'!$A$1:$F$17</definedName>
    <definedName name="_xlnm.Print_Area" localSheetId="33">'16.14'!$A$1:$F$44</definedName>
    <definedName name="_xlnm.Print_Area" localSheetId="34">'16.15'!$A$1:$K$23</definedName>
    <definedName name="_xlnm.Print_Area" localSheetId="35">'16.16'!$A$1:$E$22</definedName>
    <definedName name="_xlnm.Print_Area" localSheetId="36">'16.17'!$A$1:$F$18</definedName>
    <definedName name="_xlnm.Print_Area" localSheetId="37">'16.18'!$A$1:$F$35</definedName>
    <definedName name="_xlnm.Print_Area" localSheetId="38">'16.19'!$A$1:$H$17</definedName>
    <definedName name="_xlnm.Print_Area" localSheetId="3">'16.2.1'!$A$1:$H$84</definedName>
    <definedName name="_xlnm.Print_Area" localSheetId="4">'16.2.2'!$A$1:$H$50</definedName>
    <definedName name="_xlnm.Print_Area" localSheetId="5">'16.2.3'!$A$1:$H$53</definedName>
    <definedName name="_xlnm.Print_Area" localSheetId="39">'16.20'!$A$1:$H$33</definedName>
    <definedName name="_xlnm.Print_Area" localSheetId="40">'16.21'!$A$1:$K$79</definedName>
    <definedName name="_xlnm.Print_Area" localSheetId="41">'16.22'!$A$1:$L$105</definedName>
    <definedName name="_xlnm.Print_Area" localSheetId="42">'16.23'!$A$1:$J$63</definedName>
    <definedName name="_xlnm.Print_Area" localSheetId="43">'16.24 (08-09)'!$A$1:$H$64</definedName>
    <definedName name="_xlnm.Print_Area" localSheetId="7">'16.3.2'!$A$1:$H$62</definedName>
    <definedName name="_xlnm.Print_Area" localSheetId="8">'16.3.3'!$A$1:$H$78</definedName>
    <definedName name="_xlnm.Print_Area" localSheetId="9">'16.4.1'!$A$1:$J$33</definedName>
    <definedName name="_xlnm.Print_Area" localSheetId="10">'16.4.2'!$A$1:$J$20</definedName>
    <definedName name="_xlnm.Print_Area" localSheetId="11">'16.4.3'!$A$1:$J$18</definedName>
    <definedName name="_xlnm.Print_Area" localSheetId="12">'16.5.1'!$A$1:$I$49</definedName>
    <definedName name="_xlnm.Print_Area" localSheetId="13">'16.5.2'!$A$1:$G$19</definedName>
    <definedName name="_xlnm.Print_Area" localSheetId="14">'16.5.3'!$A$1:$G$17</definedName>
    <definedName name="_xlnm.Print_Area" localSheetId="15">'16.6'!$A$1:$I$57</definedName>
    <definedName name="_xlnm.Print_Area" localSheetId="16">'16.7'!$A$1:$H$56</definedName>
    <definedName name="_xlnm.Print_Area" localSheetId="17">'16.8.1'!$A$1:$H$78</definedName>
    <definedName name="_xlnm.Print_Area" localSheetId="18">'16.8.2'!$A$1:$H$37</definedName>
    <definedName name="_xlnm.Print_Area" localSheetId="19">'16.8.3'!$A$1:$J$35</definedName>
    <definedName name="_xlnm.Print_Area" localSheetId="20">'16.9.1'!$A$1:$E$42</definedName>
    <definedName name="_xlnm.Print_Area" localSheetId="21">'16.9.2'!$A$1:$E$17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<sst xmlns="http://schemas.openxmlformats.org/spreadsheetml/2006/main" count="1324" uniqueCount="463">
  <si>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</si>
  <si>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</si>
  <si>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</si>
  <si>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</si>
  <si>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</si>
  <si>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</si>
  <si>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</si>
  <si>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</si>
  <si>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</si>
  <si>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</si>
  <si>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</si>
  <si>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</si>
  <si>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</si>
  <si>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</si>
  <si>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</si>
  <si>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</si>
  <si>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</si>
  <si>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</si>
  <si>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</si>
  <si>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</si>
  <si>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</si>
  <si>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</si>
  <si>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</si>
  <si>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</si>
  <si>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</si>
  <si>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</si>
  <si>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</si>
  <si>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</si>
  <si>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</si>
  <si>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</si>
  <si>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</si>
  <si>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</si>
  <si>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</si>
  <si>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</si>
  <si>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</si>
  <si>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</si>
  <si>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</si>
  <si>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</si>
  <si>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</si>
  <si>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</si>
  <si>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</si>
  <si>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</si>
  <si>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</si>
  <si>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</si>
  <si>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</si>
  <si>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</si>
  <si>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</si>
  <si>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</si>
  <si>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</si>
  <si>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</si>
  <si>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</si>
  <si>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</si>
  <si>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</si>
  <si>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</si>
  <si>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</si>
  <si>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</si>
  <si>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</si>
  <si>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</si>
  <si>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</si>
  <si>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</si>
  <si>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</si>
  <si>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</si>
  <si>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</si>
  <si>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</si>
  <si>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</si>
  <si>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</si>
  <si>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</si>
  <si>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</si>
  <si>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</si>
  <si>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</si>
  <si>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</si>
  <si>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</si>
  <si>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</si>
  <si>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</si>
  <si>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</si>
  <si>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</si>
  <si>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</si>
  <si>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</si>
  <si>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</si>
  <si>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</si>
  <si>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</si>
  <si>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</si>
  <si>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</si>
  <si>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</si>
  <si>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</si>
  <si>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</si>
  <si>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</si>
  <si>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</si>
  <si>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</si>
  <si>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</si>
  <si>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</si>
  <si>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</si>
  <si>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</si>
  <si>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</si>
  <si>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</si>
  <si>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</si>
  <si>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</si>
  <si>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</si>
  <si>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</si>
  <si>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</si>
  <si>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</si>
  <si>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</si>
  <si>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</si>
  <si>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</si>
  <si>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</si>
  <si>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</si>
  <si>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</si>
  <si>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</si>
  <si>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</si>
  <si>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</si>
  <si>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</si>
  <si>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</si>
  <si>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</si>
  <si>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</si>
  <si>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</si>
  <si>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</si>
  <si>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</si>
  <si>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</si>
  <si>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</si>
  <si>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</si>
  <si>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</si>
  <si>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</si>
  <si>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</si>
  <si>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</si>
  <si>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</si>
  <si>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</si>
  <si>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</si>
  <si>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</si>
  <si>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</si>
  <si>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</si>
  <si>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</si>
  <si>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</si>
  <si>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</si>
  <si>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</si>
  <si>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</si>
  <si>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</si>
  <si>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</si>
  <si>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</si>
  <si>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</si>
  <si>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</si>
  <si>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</si>
  <si>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</si>
  <si>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</si>
  <si>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</si>
  <si>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</si>
  <si>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</si>
  <si>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</si>
  <si>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</si>
  <si>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</si>
  <si>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</si>
  <si>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</si>
  <si>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</si>
  <si>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</si>
  <si>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</si>
  <si>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</si>
  <si>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</si>
  <si>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</si>
  <si>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</si>
  <si>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</si>
  <si>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</si>
  <si>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</si>
  <si>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</si>
  <si>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</si>
  <si>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</si>
  <si>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</si>
  <si>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</si>
  <si>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</si>
  <si>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</si>
  <si>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</si>
  <si>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</si>
  <si>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</si>
  <si>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</si>
  <si>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</si>
  <si>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</si>
  <si>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</si>
  <si>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</si>
  <si>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</si>
  <si>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</si>
  <si>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</si>
  <si>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</si>
  <si>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</si>
  <si>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</si>
  <si>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</si>
  <si>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</si>
  <si>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</si>
  <si>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</si>
  <si>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</si>
  <si>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</si>
  <si>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</si>
  <si>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</si>
  <si>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</si>
  <si>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</si>
  <si>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</si>
  <si>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</si>
  <si>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</si>
  <si>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</si>
  <si>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</si>
  <si>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</si>
  <si>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</si>
  <si>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</si>
  <si>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</si>
  <si>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</si>
  <si>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</si>
  <si>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</si>
  <si>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</si>
  <si>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</si>
  <si>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</si>
  <si>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</si>
  <si>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</si>
  <si>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 xml:space="preserve">     y las cifras no son comparables con las de años anteriores.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</si>
  <si>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</si>
  <si>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</si>
  <si>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</si>
  <si>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</si>
  <si>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</si>
  <si>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</si>
  <si>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</si>
  <si>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</si>
  <si>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</si>
  <si>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</si>
  <si>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</si>
  <si>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</si>
  <si>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</si>
  <si>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</si>
  <si>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 xml:space="preserve">muebles; cestería y espartería        </t>
  </si>
  <si>
    <t xml:space="preserve">grabados    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</si>
  <si>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</si>
  <si>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</si>
  <si>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</si>
  <si>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</si>
  <si>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</si>
  <si>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</si>
  <si>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</si>
  <si>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</si>
  <si>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</si>
  <si>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</si>
  <si>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</si>
  <si>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</si>
  <si>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</si>
  <si>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</si>
  <si>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</si>
  <si>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</si>
  <si>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</si>
  <si>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</si>
  <si>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</si>
  <si>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</si>
  <si>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 xml:space="preserve">   Molinería</t>
  </si>
  <si>
    <t xml:space="preserve">   Azúcar y artículos de confitería</t>
  </si>
  <si>
    <t xml:space="preserve"> Molinería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</si>
  <si>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</si>
  <si>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</si>
  <si>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</si>
  <si>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</si>
  <si>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</si>
  <si>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</si>
  <si>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</si>
  <si>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</si>
  <si>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</si>
  <si>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</si>
  <si>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</si>
  <si>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</si>
  <si>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</si>
  <si>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</si>
  <si>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</si>
  <si>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</si>
  <si>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</si>
  <si>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</si>
  <si>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</si>
  <si>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</si>
  <si>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</si>
  <si>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</si>
  <si>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</si>
  <si>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</si>
  <si>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</si>
  <si>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</si>
  <si>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</si>
  <si>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</si>
  <si>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</si>
  <si>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</si>
  <si>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t>Cuotas de mercado según los canales de compra en hostelería-restauración, 2009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</si>
  <si>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</si>
  <si>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</si>
  <si>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</si>
  <si>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</si>
  <si>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</si>
  <si>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</si>
  <si>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</si>
  <si>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</si>
  <si>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</si>
  <si>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</si>
  <si>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</si>
  <si>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</si>
  <si>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</si>
  <si>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</si>
  <si>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</si>
  <si>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</si>
  <si>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</si>
  <si>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</si>
  <si>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</si>
  <si>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</si>
  <si>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16.12.1. Índice de Precios de Consumo de la  Industria de la Alimentación y General (Base 2006 = 100)</t>
  </si>
  <si>
    <t>16.12.2. Índice de Precios de Consumo de la  Industria de Medio Ambiente (Base 2006 = 100)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</si>
  <si>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</si>
  <si>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</si>
  <si>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</si>
  <si>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</si>
  <si>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</si>
  <si>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16.21. Valor de los alimentos comprados (miles de euros)</t>
  </si>
  <si>
    <t>16.23. Evolución de la cuota de mercado en hogares (porcentaje del valor de venta)</t>
  </si>
  <si>
    <t>16.24. Cuotas de mercado según los canales de compra en hostelería-restauración, 2008</t>
  </si>
  <si>
    <t>16.17. Comercio exterior agroalimentario según sectores, 2009</t>
  </si>
  <si>
    <t>16.19. Comercio exterior agroalimentario según sectores y zonas geográficas, 2009</t>
  </si>
  <si>
    <t>16.18. Comercio exterior agroalimentario según subsectores, 2009</t>
  </si>
  <si>
    <t>16.20. Comercio exterior agroalimentario según subsectores y zonas geográficas, 2009</t>
  </si>
  <si>
    <t>16.1.1. Análisis autonómico de empresas y establecimientos de la Industria de la Alimentación, 2010</t>
  </si>
  <si>
    <t>Fuente: Directorio Central de Empresas 2010 del I.N.E.</t>
  </si>
  <si>
    <t>Fuente: Directorio Central de Empresas 2010 y Encuesta Industrial de Empresas 2009 del I.N.E.</t>
  </si>
  <si>
    <t>(*) Encuesta Industrial de Empresas 2009 del I.N.E.</t>
  </si>
  <si>
    <t>Los datos por subsectores de actividad están referidos a CNAE-2009</t>
  </si>
  <si>
    <t>1083 a 1089</t>
  </si>
  <si>
    <t>1101,1103,1105,1106</t>
  </si>
  <si>
    <t>16.2.1. Empresas y establecimientos de la Industria de la Alimentación según subsector de actividad, 2010</t>
  </si>
  <si>
    <t>Var 10/09</t>
  </si>
  <si>
    <t>según asalariados del establecimiento, 2010</t>
  </si>
  <si>
    <t>Los datos por subsectores de actividad están referidos a CNAE-2009.</t>
  </si>
  <si>
    <t>16.5.1. Indicadores de la Industria de la Alimentación según subsectores de actividad, 2009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</si>
  <si>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</si>
  <si>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</si>
  <si>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</si>
  <si>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</si>
  <si>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t xml:space="preserve">Fuente: Encuesta Industrial Anual de Empresas 2009 del I.N.E.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</si>
  <si>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</si>
  <si>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</si>
  <si>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16.6. Análisis autonómico de los indicadores de la Industria de la Alimentación, 2009</t>
  </si>
  <si>
    <t>Valor  añadido (*)</t>
  </si>
  <si>
    <t>16.7. Participación autonómica en la Industria de la Alimentación, 2009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</si>
  <si>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</si>
  <si>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</si>
  <si>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</si>
  <si>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</si>
  <si>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</si>
  <si>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</si>
  <si>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</si>
  <si>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</si>
  <si>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</si>
  <si>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</si>
  <si>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</si>
  <si>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</si>
  <si>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2010/2009</t>
  </si>
  <si>
    <t>de la Industria Forestal, 2010</t>
  </si>
  <si>
    <t>de la Industria de Medio Ambiente, 2010</t>
  </si>
  <si>
    <t>16.2.2. Empresas y establecimientos de la Industria Forestal según subsector de actividad, 2010</t>
  </si>
  <si>
    <t>soportes grabados</t>
  </si>
  <si>
    <t xml:space="preserve">Artes gráficas y reproducción de </t>
  </si>
  <si>
    <r>
      <t xml:space="preserve">(*) </t>
    </r>
    <r>
      <rPr>
        <sz val="10"/>
        <rFont val="Arial"/>
        <family val="2"/>
      </rPr>
      <t>Encuesta Industrial de Empresas 2009 del I.N.E.</t>
    </r>
  </si>
  <si>
    <t xml:space="preserve"> Recogida y tratamiento de aguas residuales</t>
  </si>
  <si>
    <t>Recogida, tratamiento y eliminación de residuos; valorización</t>
  </si>
  <si>
    <t>Actividades de descontaminación y otros servicios de gestión de residuos</t>
  </si>
  <si>
    <t>Los datos por subsectores de actividad están referidos a CNAE-2009,</t>
  </si>
  <si>
    <t>16.2.3. Empresas y establecimientos de la Industria de Medio Ambiente según subsector de actividad, 2010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</si>
  <si>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</si>
  <si>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</si>
  <si>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</si>
  <si>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</si>
  <si>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</si>
  <si>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</si>
  <si>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</si>
  <si>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</si>
  <si>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</si>
  <si>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</si>
  <si>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</si>
  <si>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</si>
  <si>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</si>
  <si>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</si>
  <si>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</si>
  <si>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16.5.2. Indicadores de la Industria Forestal según subsectores de actividad, 2009</t>
  </si>
  <si>
    <t>2009/2010</t>
  </si>
  <si>
    <t>35 Suministro de energía eléctrica, gas, vapor y aire acondicionado</t>
  </si>
  <si>
    <t>16.9.3. Tasas de variación (%) del Índice de Industria de Medio Ambiente</t>
  </si>
  <si>
    <t>16.8.3. Evolución del Índice de Producción de la Industria de Medio Ambiente (Base 2005 = 100)</t>
  </si>
  <si>
    <t xml:space="preserve">35 Suministro de energía eléctrica, gas, vapor y aire acondicionado    </t>
  </si>
  <si>
    <t xml:space="preserve">Industria del papel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</si>
  <si>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</si>
  <si>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</si>
  <si>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</si>
  <si>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</si>
  <si>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</si>
  <si>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</si>
  <si>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</si>
  <si>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</si>
  <si>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</si>
  <si>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</si>
  <si>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Fuente: Directorio Central de Empresas 2010</t>
  </si>
  <si>
    <t>Establecimiento</t>
  </si>
  <si>
    <t>2009 (*)</t>
  </si>
  <si>
    <t>(*) Los datos de subsectores de actividad están referidos a la CNAE-93</t>
  </si>
  <si>
    <t xml:space="preserve">                                                  40.1  Producción y distribución de energía eléctrica</t>
  </si>
  <si>
    <t xml:space="preserve">                                                 40.2 Producción gas, distribución combustible, gaseosos por conductos urbanos</t>
  </si>
  <si>
    <t xml:space="preserve">                                                 41 Captación depuración y distribución de agua</t>
  </si>
  <si>
    <t xml:space="preserve">                                                  90 Actividades de saneamiento público</t>
  </si>
  <si>
    <t>Compras netas de materias primas</t>
  </si>
  <si>
    <t>16.5.3. Indicadores de la Industria de Medio Ambiente según subsectores de actividad, 2009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</si>
  <si>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</si>
  <si>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</si>
  <si>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</si>
  <si>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</si>
  <si>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</si>
  <si>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</si>
  <si>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</si>
  <si>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</si>
  <si>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</si>
  <si>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</si>
  <si>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</si>
  <si>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</si>
  <si>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</si>
  <si>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</si>
  <si>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</si>
  <si>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</si>
  <si>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</si>
  <si>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</si>
  <si>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</si>
  <si>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</si>
  <si>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</si>
  <si>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</si>
  <si>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r>
      <t xml:space="preserve">2008 </t>
    </r>
    <r>
      <rPr>
        <vertAlign val="superscript"/>
        <sz val="10"/>
        <rFont val="Arial"/>
        <family val="2"/>
      </rPr>
      <t>(1)</t>
    </r>
  </si>
  <si>
    <t>Evolución en hogares (1) 10/09%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</si>
  <si>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</si>
  <si>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</si>
  <si>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</si>
  <si>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</si>
  <si>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</si>
  <si>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</si>
  <si>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</si>
  <si>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</si>
  <si>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</si>
  <si>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</si>
  <si>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</si>
  <si>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</si>
  <si>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</si>
  <si>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</si>
  <si>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</si>
  <si>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</si>
  <si>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</si>
  <si>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</si>
  <si>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</si>
  <si>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</si>
  <si>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</si>
  <si>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</si>
  <si>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</si>
  <si>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</si>
  <si>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16.22. Evolución de la cantidad comprada total  (millones de kg/litros) y por persona</t>
  </si>
  <si>
    <t>I.NE.: Población referida al 1 de enero de 2010: 47.021.031 personas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</si>
  <si>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</si>
  <si>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</si>
  <si>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</si>
  <si>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</si>
  <si>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</si>
  <si>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</si>
  <si>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</si>
  <si>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</si>
  <si>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</si>
  <si>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Los datos por subsectores de actividad están referidos a CNAE-93.</t>
  </si>
  <si>
    <t xml:space="preserve"> 2010/2009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</si>
</sst>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3.75"/>
      <name val="arial"/>
      <family val="0"/>
    </font>
    <font>
      <sz val="1.25"/>
      <name val="arial"/>
      <family val="0"/>
    </font>
    <font>
      <sz val="5.75"/>
      <name val="Arial"/>
      <family val="0"/>
    </font>
    <font>
      <sz val="9"/>
      <name val="Arial"/>
      <family val="2"/>
    </font>
    <font>
      <sz val="14.5"/>
      <name val="Arial"/>
      <family val="0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5" applyFont="1" applyFill="1">
      <alignment/>
      <protection/>
    </xf>
    <xf numFmtId="0" fontId="6" fillId="0" borderId="0" xfId="25" applyFont="1" applyFill="1">
      <alignment/>
      <protection/>
    </xf>
    <xf numFmtId="0" fontId="0" fillId="0" borderId="0" xfId="25" applyFont="1" applyFill="1">
      <alignment/>
      <protection/>
    </xf>
    <xf numFmtId="174" fontId="0" fillId="0" borderId="0" xfId="25" applyNumberFormat="1" applyFont="1" applyFill="1" applyProtection="1">
      <alignment/>
      <protection/>
    </xf>
    <xf numFmtId="174" fontId="0" fillId="0" borderId="0" xfId="25" applyNumberFormat="1" applyFont="1" applyFill="1" applyBorder="1" applyProtection="1">
      <alignment/>
      <protection/>
    </xf>
    <xf numFmtId="0" fontId="4" fillId="0" borderId="0" xfId="26" applyFont="1" applyFill="1">
      <alignment/>
      <protection/>
    </xf>
    <xf numFmtId="0" fontId="0" fillId="0" borderId="0" xfId="26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6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5" applyNumberFormat="1" applyFont="1" applyFill="1">
      <alignment/>
      <protection/>
    </xf>
    <xf numFmtId="174" fontId="0" fillId="0" borderId="0" xfId="26" applyNumberFormat="1" applyFont="1" applyFill="1">
      <alignment/>
      <protection/>
    </xf>
    <xf numFmtId="172" fontId="0" fillId="0" borderId="0" xfId="26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5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5" applyFont="1" applyFill="1" applyBorder="1">
      <alignment/>
      <protection/>
    </xf>
    <xf numFmtId="0" fontId="0" fillId="0" borderId="5" xfId="25" applyFont="1" applyFill="1" applyBorder="1">
      <alignment/>
      <protection/>
    </xf>
    <xf numFmtId="0" fontId="0" fillId="0" borderId="8" xfId="25" applyFont="1" applyFill="1" applyBorder="1">
      <alignment/>
      <protection/>
    </xf>
    <xf numFmtId="0" fontId="1" fillId="0" borderId="8" xfId="25" applyFont="1" applyFill="1" applyBorder="1">
      <alignment/>
      <protection/>
    </xf>
    <xf numFmtId="0" fontId="1" fillId="0" borderId="11" xfId="25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5" applyFont="1" applyFill="1" applyBorder="1" applyAlignment="1">
      <alignment horizontal="center"/>
      <protection/>
    </xf>
    <xf numFmtId="0" fontId="0" fillId="4" borderId="21" xfId="25" applyFont="1" applyFill="1" applyBorder="1" applyAlignment="1">
      <alignment horizontal="center"/>
      <protection/>
    </xf>
    <xf numFmtId="0" fontId="0" fillId="0" borderId="4" xfId="25" applyFont="1" applyFill="1" applyBorder="1">
      <alignment/>
      <protection/>
    </xf>
    <xf numFmtId="174" fontId="0" fillId="0" borderId="4" xfId="25" applyNumberFormat="1" applyFont="1" applyFill="1" applyBorder="1" applyProtection="1">
      <alignment/>
      <protection/>
    </xf>
    <xf numFmtId="0" fontId="1" fillId="0" borderId="5" xfId="25" applyFont="1" applyFill="1" applyBorder="1">
      <alignment/>
      <protection/>
    </xf>
    <xf numFmtId="0" fontId="0" fillId="0" borderId="11" xfId="25" applyFont="1" applyFill="1" applyBorder="1">
      <alignment/>
      <protection/>
    </xf>
    <xf numFmtId="174" fontId="0" fillId="4" borderId="20" xfId="25" applyNumberFormat="1" applyFont="1" applyFill="1" applyBorder="1" applyAlignment="1" applyProtection="1">
      <alignment horizontal="center"/>
      <protection/>
    </xf>
    <xf numFmtId="174" fontId="0" fillId="4" borderId="21" xfId="25" applyNumberFormat="1" applyFont="1" applyFill="1" applyBorder="1" applyAlignment="1" applyProtection="1">
      <alignment horizontal="center"/>
      <protection/>
    </xf>
    <xf numFmtId="0" fontId="0" fillId="0" borderId="4" xfId="26" applyFont="1" applyFill="1" applyBorder="1" applyAlignment="1" applyProtection="1">
      <alignment horizontal="fill"/>
      <protection/>
    </xf>
    <xf numFmtId="0" fontId="0" fillId="0" borderId="5" xfId="26" applyFont="1" applyFill="1" applyBorder="1" applyProtection="1">
      <alignment/>
      <protection/>
    </xf>
    <xf numFmtId="0" fontId="0" fillId="0" borderId="8" xfId="26" applyFont="1" applyFill="1" applyBorder="1" applyProtection="1">
      <alignment/>
      <protection/>
    </xf>
    <xf numFmtId="0" fontId="1" fillId="0" borderId="8" xfId="26" applyFont="1" applyFill="1" applyBorder="1" applyProtection="1">
      <alignment/>
      <protection/>
    </xf>
    <xf numFmtId="0" fontId="1" fillId="0" borderId="11" xfId="26" applyFont="1" applyFill="1" applyBorder="1" applyProtection="1">
      <alignment/>
      <protection/>
    </xf>
    <xf numFmtId="0" fontId="0" fillId="4" borderId="15" xfId="26" applyFont="1" applyFill="1" applyBorder="1" applyAlignment="1" applyProtection="1">
      <alignment horizontal="center"/>
      <protection/>
    </xf>
    <xf numFmtId="0" fontId="0" fillId="4" borderId="16" xfId="26" applyFont="1" applyFill="1" applyBorder="1" applyAlignment="1" applyProtection="1">
      <alignment horizontal="center"/>
      <protection/>
    </xf>
    <xf numFmtId="0" fontId="0" fillId="0" borderId="8" xfId="26" applyFont="1" applyFill="1" applyBorder="1" applyAlignment="1" applyProtection="1">
      <alignment horizontal="left" indent="1"/>
      <protection/>
    </xf>
    <xf numFmtId="0" fontId="0" fillId="0" borderId="11" xfId="26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69" fontId="0" fillId="4" borderId="12" xfId="0" applyNumberFormat="1" applyFont="1" applyFill="1" applyBorder="1" applyAlignment="1">
      <alignment horizontal="center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5" fillId="0" borderId="0" xfId="25" applyFont="1" applyFill="1" applyAlignment="1">
      <alignment horizontal="center"/>
      <protection/>
    </xf>
    <xf numFmtId="0" fontId="1" fillId="0" borderId="0" xfId="2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83" fontId="1" fillId="2" borderId="9" xfId="0" applyNumberFormat="1" applyFont="1" applyFill="1" applyBorder="1" applyAlignment="1" applyProtection="1">
      <alignment horizontal="right"/>
      <protection/>
    </xf>
    <xf numFmtId="171" fontId="0" fillId="0" borderId="0" xfId="25" applyNumberFormat="1" applyFont="1" applyFill="1">
      <alignment/>
      <protection/>
    </xf>
    <xf numFmtId="171" fontId="0" fillId="0" borderId="0" xfId="26" applyNumberFormat="1" applyFont="1" applyFill="1">
      <alignment/>
      <protection/>
    </xf>
    <xf numFmtId="184" fontId="0" fillId="0" borderId="0" xfId="26" applyNumberFormat="1" applyFont="1" applyFill="1">
      <alignment/>
      <protection/>
    </xf>
    <xf numFmtId="186" fontId="0" fillId="0" borderId="6" xfId="24" applyNumberFormat="1" applyFont="1" applyBorder="1" applyAlignment="1">
      <alignment horizontal="right" vertical="center"/>
      <protection/>
    </xf>
    <xf numFmtId="187" fontId="0" fillId="0" borderId="6" xfId="24" applyNumberFormat="1" applyFont="1" applyBorder="1" applyAlignment="1">
      <alignment vertical="center"/>
      <protection/>
    </xf>
    <xf numFmtId="186" fontId="0" fillId="0" borderId="9" xfId="24" applyNumberFormat="1" applyFont="1" applyBorder="1" applyAlignment="1">
      <alignment horizontal="right" vertical="center"/>
      <protection/>
    </xf>
    <xf numFmtId="187" fontId="0" fillId="0" borderId="9" xfId="24" applyNumberFormat="1" applyFont="1" applyBorder="1" applyAlignment="1">
      <alignment vertical="center"/>
      <protection/>
    </xf>
    <xf numFmtId="187" fontId="0" fillId="0" borderId="14" xfId="24" applyNumberFormat="1" applyFont="1" applyBorder="1" applyAlignment="1">
      <alignment vertical="center"/>
      <protection/>
    </xf>
    <xf numFmtId="187" fontId="0" fillId="0" borderId="0" xfId="24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4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center"/>
    </xf>
    <xf numFmtId="177" fontId="24" fillId="0" borderId="0" xfId="23" applyNumberFormat="1" applyFont="1">
      <alignment/>
      <protection/>
    </xf>
    <xf numFmtId="177" fontId="24" fillId="0" borderId="0" xfId="23" applyNumberFormat="1" applyFont="1" applyFill="1">
      <alignment/>
      <protection/>
    </xf>
    <xf numFmtId="169" fontId="7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3" applyNumberFormat="1" applyFont="1" applyAlignment="1">
      <alignment horizontal="left" vertical="justify" wrapText="1"/>
      <protection/>
    </xf>
    <xf numFmtId="177" fontId="0" fillId="0" borderId="0" xfId="23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 quotePrefix="1">
      <alignment horizontal="center" vertical="center"/>
    </xf>
    <xf numFmtId="2" fontId="0" fillId="0" borderId="13" xfId="0" applyNumberFormat="1" applyFont="1" applyFill="1" applyBorder="1" applyAlignment="1" quotePrefix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4" xfId="0" applyFont="1" applyFill="1" applyBorder="1" applyAlignment="1" quotePrefix="1">
      <alignment horizontal="left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0" borderId="6" xfId="0" applyNumberFormat="1" applyFont="1" applyFill="1" applyBorder="1" applyAlignment="1" quotePrefix="1">
      <alignment horizontal="center" vertical="center"/>
    </xf>
    <xf numFmtId="2" fontId="0" fillId="4" borderId="22" xfId="0" applyNumberFormat="1" applyFont="1" applyFill="1" applyBorder="1" applyAlignment="1" quotePrefix="1">
      <alignment horizontal="center" vertical="center"/>
    </xf>
    <xf numFmtId="2" fontId="0" fillId="4" borderId="23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4" xfId="0" applyNumberFormat="1" applyFont="1" applyFill="1" applyBorder="1" applyAlignment="1" applyProtection="1">
      <alignment horizontal="right"/>
      <protection/>
    </xf>
    <xf numFmtId="184" fontId="0" fillId="2" borderId="25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0" fontId="0" fillId="4" borderId="5" xfId="0" applyFont="1" applyFill="1" applyBorder="1" applyAlignment="1">
      <alignment horizontal="center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2" fontId="1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3" fontId="0" fillId="2" borderId="8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192" fontId="0" fillId="2" borderId="6" xfId="0" applyNumberFormat="1" applyFont="1" applyFill="1" applyBorder="1" applyAlignment="1" applyProtection="1">
      <alignment horizontal="right"/>
      <protection/>
    </xf>
    <xf numFmtId="192" fontId="0" fillId="2" borderId="9" xfId="0" applyNumberFormat="1" applyFont="1" applyFill="1" applyBorder="1" applyAlignment="1" applyProtection="1">
      <alignment horizontal="right"/>
      <protection/>
    </xf>
    <xf numFmtId="3" fontId="0" fillId="4" borderId="26" xfId="0" applyNumberFormat="1" applyFont="1" applyFill="1" applyBorder="1" applyAlignment="1">
      <alignment horizontal="center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7" xfId="0" applyNumberFormat="1" applyFont="1" applyFill="1" applyBorder="1" applyAlignment="1">
      <alignment horizontal="center" wrapText="1"/>
    </xf>
    <xf numFmtId="183" fontId="0" fillId="2" borderId="10" xfId="0" applyNumberFormat="1" applyFont="1" applyFill="1" applyBorder="1" applyAlignment="1" applyProtection="1">
      <alignment horizontal="center"/>
      <protection/>
    </xf>
    <xf numFmtId="183" fontId="0" fillId="2" borderId="0" xfId="0" applyNumberFormat="1" applyFont="1" applyFill="1" applyBorder="1" applyAlignment="1" applyProtection="1">
      <alignment horizontal="center"/>
      <protection/>
    </xf>
    <xf numFmtId="183" fontId="1" fillId="2" borderId="13" xfId="0" applyNumberFormat="1" applyFont="1" applyFill="1" applyBorder="1" applyAlignment="1" applyProtection="1">
      <alignment horizontal="center"/>
      <protection/>
    </xf>
    <xf numFmtId="183" fontId="1" fillId="2" borderId="4" xfId="0" applyNumberFormat="1" applyFont="1" applyFill="1" applyBorder="1" applyAlignment="1" applyProtection="1">
      <alignment horizontal="center"/>
      <protection/>
    </xf>
    <xf numFmtId="169" fontId="0" fillId="4" borderId="16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4" borderId="28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49" fontId="0" fillId="4" borderId="27" xfId="0" applyNumberFormat="1" applyFont="1" applyFill="1" applyBorder="1" applyAlignment="1">
      <alignment horizontal="center"/>
    </xf>
    <xf numFmtId="49" fontId="0" fillId="4" borderId="23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69" fontId="0" fillId="4" borderId="31" xfId="0" applyNumberFormat="1" applyFont="1" applyFill="1" applyBorder="1" applyAlignment="1">
      <alignment horizontal="center"/>
    </xf>
    <xf numFmtId="183" fontId="0" fillId="2" borderId="7" xfId="0" applyNumberFormat="1" applyFont="1" applyFill="1" applyBorder="1" applyAlignment="1" applyProtection="1">
      <alignment horizontal="center"/>
      <protection/>
    </xf>
    <xf numFmtId="183" fontId="0" fillId="2" borderId="14" xfId="0" applyNumberFormat="1" applyFont="1" applyFill="1" applyBorder="1" applyAlignment="1" applyProtection="1">
      <alignment horizontal="center"/>
      <protection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14" xfId="0" applyNumberFormat="1" applyFont="1" applyFill="1" applyBorder="1" applyAlignment="1">
      <alignment horizontal="center" vertical="center" wrapText="1"/>
    </xf>
    <xf numFmtId="169" fontId="0" fillId="4" borderId="29" xfId="0" applyNumberFormat="1" applyFont="1" applyFill="1" applyBorder="1" applyAlignment="1">
      <alignment horizontal="center" vertical="center" wrapText="1"/>
    </xf>
    <xf numFmtId="169" fontId="0" fillId="4" borderId="30" xfId="0" applyNumberFormat="1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9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 vertical="center"/>
    </xf>
    <xf numFmtId="185" fontId="1" fillId="2" borderId="13" xfId="0" applyNumberFormat="1" applyFont="1" applyFill="1" applyBorder="1" applyAlignment="1" applyProtection="1">
      <alignment horizontal="center"/>
      <protection/>
    </xf>
    <xf numFmtId="185" fontId="1" fillId="2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85" fontId="0" fillId="2" borderId="7" xfId="0" applyNumberFormat="1" applyFont="1" applyFill="1" applyBorder="1" applyAlignment="1" applyProtection="1">
      <alignment horizontal="center"/>
      <protection/>
    </xf>
    <xf numFmtId="185" fontId="0" fillId="2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7" xfId="0" applyNumberFormat="1" applyFont="1" applyFill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 vertical="center"/>
    </xf>
    <xf numFmtId="1" fontId="0" fillId="4" borderId="33" xfId="0" applyNumberFormat="1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34" xfId="0" applyNumberFormat="1" applyFont="1" applyFill="1" applyBorder="1" applyAlignment="1">
      <alignment horizontal="center" vertical="center"/>
    </xf>
    <xf numFmtId="0" fontId="0" fillId="4" borderId="35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7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33" xfId="0" applyFont="1" applyFill="1" applyBorder="1" applyAlignment="1" applyProtection="1">
      <alignment horizontal="center"/>
      <protection/>
    </xf>
    <xf numFmtId="0" fontId="0" fillId="4" borderId="34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5" fillId="0" borderId="0" xfId="25" applyFont="1" applyFill="1" applyAlignment="1">
      <alignment horizontal="center"/>
      <protection/>
    </xf>
    <xf numFmtId="0" fontId="0" fillId="4" borderId="5" xfId="25" applyFont="1" applyFill="1" applyBorder="1" applyAlignment="1">
      <alignment horizontal="center" vertical="center"/>
      <protection/>
    </xf>
    <xf numFmtId="0" fontId="0" fillId="4" borderId="8" xfId="25" applyFont="1" applyFill="1" applyBorder="1" applyAlignment="1">
      <alignment horizontal="center" vertical="center"/>
      <protection/>
    </xf>
    <xf numFmtId="0" fontId="0" fillId="4" borderId="11" xfId="25" applyFont="1" applyFill="1" applyBorder="1" applyAlignment="1">
      <alignment horizontal="center" vertical="center"/>
      <protection/>
    </xf>
    <xf numFmtId="0" fontId="0" fillId="4" borderId="7" xfId="25" applyFont="1" applyFill="1" applyBorder="1" applyAlignment="1">
      <alignment horizontal="center" vertical="center" wrapText="1"/>
      <protection/>
    </xf>
    <xf numFmtId="0" fontId="0" fillId="4" borderId="10" xfId="25" applyFont="1" applyFill="1" applyBorder="1" applyAlignment="1">
      <alignment horizontal="center" vertical="center" wrapText="1"/>
      <protection/>
    </xf>
    <xf numFmtId="0" fontId="0" fillId="4" borderId="13" xfId="25" applyFont="1" applyFill="1" applyBorder="1" applyAlignment="1">
      <alignment horizontal="center" vertical="center" wrapText="1"/>
      <protection/>
    </xf>
    <xf numFmtId="0" fontId="0" fillId="4" borderId="22" xfId="25" applyFont="1" applyFill="1" applyBorder="1" applyAlignment="1">
      <alignment horizontal="center" vertical="center" wrapText="1"/>
      <protection/>
    </xf>
    <xf numFmtId="0" fontId="0" fillId="4" borderId="12" xfId="25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0" fillId="4" borderId="5" xfId="26" applyFont="1" applyFill="1" applyBorder="1" applyAlignment="1" applyProtection="1">
      <alignment horizontal="center" vertical="center" wrapText="1"/>
      <protection/>
    </xf>
    <xf numFmtId="0" fontId="0" fillId="4" borderId="8" xfId="26" applyFont="1" applyFill="1" applyBorder="1" applyAlignment="1" applyProtection="1">
      <alignment horizontal="center" vertical="center" wrapText="1"/>
      <protection/>
    </xf>
    <xf numFmtId="0" fontId="0" fillId="4" borderId="11" xfId="26" applyFont="1" applyFill="1" applyBorder="1" applyAlignment="1" applyProtection="1">
      <alignment horizontal="center" vertical="center" wrapText="1"/>
      <protection/>
    </xf>
    <xf numFmtId="0" fontId="0" fillId="4" borderId="7" xfId="26" applyFont="1" applyFill="1" applyBorder="1" applyAlignment="1" applyProtection="1">
      <alignment horizontal="center" vertical="center" wrapText="1"/>
      <protection/>
    </xf>
    <xf numFmtId="0" fontId="0" fillId="4" borderId="14" xfId="26" applyFont="1" applyFill="1" applyBorder="1" applyAlignment="1" applyProtection="1">
      <alignment horizontal="center" vertical="center" wrapText="1"/>
      <protection/>
    </xf>
    <xf numFmtId="0" fontId="0" fillId="4" borderId="29" xfId="26" applyFont="1" applyFill="1" applyBorder="1" applyAlignment="1" applyProtection="1">
      <alignment horizontal="center" vertical="center" wrapText="1"/>
      <protection/>
    </xf>
    <xf numFmtId="0" fontId="0" fillId="4" borderId="30" xfId="26" applyFont="1" applyFill="1" applyBorder="1" applyAlignment="1" applyProtection="1">
      <alignment horizontal="center" vertical="center" wrapText="1"/>
      <protection/>
    </xf>
    <xf numFmtId="0" fontId="0" fillId="4" borderId="28" xfId="26" applyFont="1" applyFill="1" applyBorder="1" applyAlignment="1" applyProtection="1">
      <alignment horizontal="center" vertical="center" wrapText="1"/>
      <protection/>
    </xf>
    <xf numFmtId="0" fontId="1" fillId="0" borderId="0" xfId="25" applyFont="1" applyFill="1" applyAlignment="1">
      <alignment horizontal="center"/>
      <protection/>
    </xf>
    <xf numFmtId="0" fontId="0" fillId="4" borderId="5" xfId="26" applyFont="1" applyFill="1" applyBorder="1" applyAlignment="1" applyProtection="1">
      <alignment horizontal="center" vertical="center"/>
      <protection/>
    </xf>
    <xf numFmtId="0" fontId="0" fillId="4" borderId="8" xfId="26" applyFont="1" applyFill="1" applyBorder="1" applyAlignment="1" applyProtection="1">
      <alignment horizontal="center" vertical="center"/>
      <protection/>
    </xf>
    <xf numFmtId="0" fontId="0" fillId="4" borderId="11" xfId="26" applyFont="1" applyFill="1" applyBorder="1" applyAlignment="1" applyProtection="1">
      <alignment horizontal="center" vertical="center"/>
      <protection/>
    </xf>
    <xf numFmtId="0" fontId="0" fillId="4" borderId="7" xfId="26" applyFont="1" applyFill="1" applyBorder="1" applyAlignment="1" applyProtection="1">
      <alignment horizontal="center" vertical="center"/>
      <protection/>
    </xf>
    <xf numFmtId="0" fontId="0" fillId="4" borderId="14" xfId="26" applyFont="1" applyFill="1" applyBorder="1" applyAlignment="1" applyProtection="1">
      <alignment horizontal="center" vertical="center"/>
      <protection/>
    </xf>
    <xf numFmtId="0" fontId="0" fillId="4" borderId="29" xfId="26" applyFont="1" applyFill="1" applyBorder="1" applyAlignment="1" applyProtection="1">
      <alignment horizontal="center" vertical="center"/>
      <protection/>
    </xf>
    <xf numFmtId="0" fontId="0" fillId="4" borderId="30" xfId="26" applyFont="1" applyFill="1" applyBorder="1" applyAlignment="1" applyProtection="1">
      <alignment horizontal="center" vertical="center"/>
      <protection/>
    </xf>
    <xf numFmtId="0" fontId="0" fillId="4" borderId="28" xfId="26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3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7" xfId="0" applyNumberFormat="1" applyFont="1" applyFill="1" applyBorder="1" applyAlignment="1" quotePrefix="1">
      <alignment horizontal="center"/>
    </xf>
    <xf numFmtId="1" fontId="0" fillId="4" borderId="26" xfId="0" applyNumberFormat="1" applyFont="1" applyFill="1" applyBorder="1" applyAlignment="1" quotePrefix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3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9" xfId="0" applyFont="1" applyFill="1" applyBorder="1" applyAlignment="1" quotePrefix="1">
      <alignment horizontal="center"/>
    </xf>
    <xf numFmtId="0" fontId="0" fillId="4" borderId="40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2.1 EnctaInd Empresas 2006 DATOS_INE_nc44707" xfId="23"/>
    <cellStyle name="Normal_EnctaInd Empresas 2001" xfId="24"/>
    <cellStyle name="Normal_INDSAL8" xfId="25"/>
    <cellStyle name="Normal_INDSAL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externalLink" Target="externalLinks/externalLink8.xml" /><Relationship Id="rId55" Type="http://schemas.openxmlformats.org/officeDocument/2006/relationships/externalLink" Target="externalLinks/externalLink9.xml" /><Relationship Id="rId56" Type="http://schemas.openxmlformats.org/officeDocument/2006/relationships/externalLink" Target="externalLinks/externalLink10.xml" /><Relationship Id="rId57" Type="http://schemas.openxmlformats.org/officeDocument/2006/relationships/externalLink" Target="externalLinks/externalLink11.xml" /><Relationship Id="rId58" Type="http://schemas.openxmlformats.org/officeDocument/2006/relationships/externalLink" Target="externalLinks/externalLink12.xml" /><Relationship Id="rId59" Type="http://schemas.openxmlformats.org/officeDocument/2006/relationships/externalLink" Target="externalLinks/externalLink13.xml" /><Relationship Id="rId60" Type="http://schemas.openxmlformats.org/officeDocument/2006/relationships/externalLink" Target="externalLinks/externalLink14.xml" /><Relationship Id="rId61" Type="http://schemas.openxmlformats.org/officeDocument/2006/relationships/externalLink" Target="externalLinks/externalLink15.xml" /><Relationship Id="rId6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2010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595"/>
          <c:w val="0.4865"/>
          <c:h val="0.36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195"/>
          <c:w val="0.3105"/>
          <c:h val="0.75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42775"/>
          <c:w val="0.501"/>
          <c:h val="0.373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371"/>
          <c:w val="0.3395"/>
          <c:h val="0.5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29625"/>
          <c:w val="0.98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75"/>
          <c:y val="0.23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2945"/>
          <c:w val="0.983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19583962"/>
        <c:axId val="42037931"/>
      </c:bar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auto val="1"/>
        <c:lblOffset val="100"/>
        <c:noMultiLvlLbl val="0"/>
      </c:catAx>
      <c:valAx>
        <c:axId val="42037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51"/>
          <c:y val="0.2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75"/>
          <c:y val="0.388"/>
          <c:w val="0.9535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/>
            </c:numRef>
          </c:val>
        </c:ser>
        <c:axId val="42797060"/>
        <c:axId val="49629221"/>
      </c:bar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970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85"/>
          <c:y val="0.30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75"/>
          <c:y val="0.3865"/>
          <c:w val="0.9525"/>
          <c:h val="0.6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/>
            </c:numRef>
          </c:val>
        </c:ser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05"/>
          <c:y val="0.29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6075"/>
          <c:w val="0.968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8024504"/>
        <c:axId val="5111673"/>
      </c:bar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1"/>
        <c:lblOffset val="100"/>
        <c:noMultiLvlLbl val="0"/>
      </c:catAx>
      <c:valAx>
        <c:axId val="5111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27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485"/>
          <c:w val="0.9667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2009 (*)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46005058"/>
        <c:axId val="11392339"/>
      </c:bar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7575"/>
          <c:w val="0.976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35422188"/>
        <c:axId val="50364237"/>
      </c:bar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64237"/>
        <c:crosses val="autoZero"/>
        <c:auto val="1"/>
        <c:lblOffset val="100"/>
        <c:noMultiLvlLbl val="0"/>
      </c:catAx>
      <c:valAx>
        <c:axId val="50364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"/>
          <c:y val="0.21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255"/>
          <c:w val="0.976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50624950"/>
        <c:axId val="52971367"/>
      </c:bar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2495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5"/>
          <c:y val="0.2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37775"/>
          <c:w val="0.9635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/>
            </c:numRef>
          </c:val>
        </c:ser>
        <c:axId val="6980256"/>
        <c:axId val="62822305"/>
      </c:barChart>
      <c:cat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auto val="1"/>
        <c:lblOffset val="100"/>
        <c:noMultiLvlLbl val="0"/>
      </c:catAx>
      <c:valAx>
        <c:axId val="62822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"/>
          <c:y val="0.29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2010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7125"/>
          <c:w val="0.488"/>
          <c:h val="0.352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201"/>
          <c:w val="0.31"/>
          <c:h val="0.7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8275"/>
          <c:w val="0.968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28529834"/>
        <c:axId val="55441915"/>
      </c:bar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auto val="1"/>
        <c:lblOffset val="100"/>
        <c:noMultiLvlLbl val="0"/>
      </c:catAx>
      <c:valAx>
        <c:axId val="55441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298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45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5"/>
          <c:w val="0.977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29215188"/>
        <c:axId val="61610101"/>
      </c:bar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10101"/>
        <c:crosses val="autoZero"/>
        <c:auto val="1"/>
        <c:lblOffset val="100"/>
        <c:noMultiLvlLbl val="0"/>
      </c:catAx>
      <c:valAx>
        <c:axId val="61610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151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22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3265"/>
          <c:w val="0.970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17619998"/>
        <c:axId val="24362255"/>
      </c:bar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1"/>
        <c:lblOffset val="100"/>
        <c:noMultiLvlLbl val="0"/>
      </c:catAx>
      <c:valAx>
        <c:axId val="24362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4"/>
          <c:y val="0.2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8375"/>
          <c:w val="0.96275"/>
          <c:h val="0.6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/>
            </c:numRef>
          </c:val>
        </c:ser>
        <c:axId val="17933704"/>
        <c:axId val="27185609"/>
      </c:bar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1"/>
        <c:lblOffset val="100"/>
        <c:noMultiLvlLbl val="0"/>
      </c:catAx>
      <c:valAx>
        <c:axId val="27185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2425"/>
          <c:w val="0.9655"/>
          <c:h val="0.5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43343890"/>
        <c:axId val="54550691"/>
      </c:bar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auto val="1"/>
        <c:lblOffset val="100"/>
        <c:noMultiLvlLbl val="0"/>
      </c:catAx>
      <c:valAx>
        <c:axId val="54550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625"/>
          <c:y val="0.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332"/>
          <c:w val="0.95425"/>
          <c:h val="0.628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21194172"/>
        <c:axId val="56529821"/>
      </c:line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1"/>
        <c:lblOffset val="100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77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39006342"/>
        <c:axId val="15512759"/>
      </c:bar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auto val="1"/>
        <c:lblOffset val="100"/>
        <c:noMultiLvlLbl val="0"/>
      </c:catAx>
      <c:valAx>
        <c:axId val="15512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2010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6725"/>
          <c:w val="0.96225"/>
          <c:h val="0.89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/>
            </c:strRef>
          </c:cat>
          <c:val>
            <c:numRef>
              <c:f>'16.22'!$J$8:$J$46</c:f>
              <c:numCache/>
            </c:numRef>
          </c:val>
          <c:shape val="cylinder"/>
        </c:ser>
        <c:gapWidth val="70"/>
        <c:shape val="cylinder"/>
        <c:axId val="5397104"/>
        <c:axId val="48573937"/>
      </c:bar3DChart>
      <c:catAx>
        <c:axId val="5397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auto val="0"/>
        <c:lblOffset val="100"/>
        <c:tickLblSkip val="1"/>
        <c:noMultiLvlLbl val="0"/>
      </c:catAx>
      <c:valAx>
        <c:axId val="48573937"/>
        <c:scaling>
          <c:orientation val="minMax"/>
        </c:scaling>
        <c:axPos val="t"/>
        <c:delete val="1"/>
        <c:majorTickMark val="out"/>
        <c:minorTickMark val="none"/>
        <c:tickLblPos val="nextTo"/>
        <c:crossAx val="5397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4235"/>
          <c:w val="0.39125"/>
          <c:h val="0.38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('16.2.2'!$B$9,'16.2.2'!$B$10,'16.2.2'!$B$12,'16.2.2'!$B$13)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475"/>
          <c:y val="0.371"/>
          <c:w val="0.43325"/>
          <c:h val="0.51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2575"/>
          <c:w val="0.39575"/>
          <c:h val="0.38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('16.2.2'!$D$9,'16.2.2'!$D$10,'16.2.2'!$D$12,'16.2.2'!$D$13)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25"/>
          <c:y val="0.374"/>
          <c:w val="0.432"/>
          <c:h val="0.52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5"/>
          <c:y val="0.42775"/>
          <c:w val="0.495"/>
          <c:h val="0.373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"/>
          <c:y val="0.363"/>
          <c:w val="0.3395"/>
          <c:h val="0.6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114300</xdr:rowOff>
    </xdr:from>
    <xdr:to>
      <xdr:col>5</xdr:col>
      <xdr:colOff>876300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209550" y="5238750"/>
        <a:ext cx="9144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57</xdr:row>
      <xdr:rowOff>114300</xdr:rowOff>
    </xdr:from>
    <xdr:to>
      <xdr:col>5</xdr:col>
      <xdr:colOff>914400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38125" y="9448800"/>
        <a:ext cx="915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55</xdr:row>
      <xdr:rowOff>76200</xdr:rowOff>
    </xdr:from>
    <xdr:to>
      <xdr:col>6</xdr:col>
      <xdr:colOff>19050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362075" y="9086850"/>
        <a:ext cx="81153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6962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10527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924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113633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21</xdr:row>
      <xdr:rowOff>28575</xdr:rowOff>
    </xdr:from>
    <xdr:to>
      <xdr:col>4</xdr:col>
      <xdr:colOff>1076325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981075" y="3533775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35</xdr:row>
      <xdr:rowOff>28575</xdr:rowOff>
    </xdr:from>
    <xdr:to>
      <xdr:col>4</xdr:col>
      <xdr:colOff>1104900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1000125" y="5800725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48</xdr:row>
      <xdr:rowOff>0</xdr:rowOff>
    </xdr:from>
    <xdr:to>
      <xdr:col>5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019175" y="7877175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48</xdr:row>
      <xdr:rowOff>0</xdr:rowOff>
    </xdr:from>
    <xdr:to>
      <xdr:col>5</xdr:col>
      <xdr:colOff>19050</xdr:colOff>
      <xdr:row>48</xdr:row>
      <xdr:rowOff>0</xdr:rowOff>
    </xdr:to>
    <xdr:graphicFrame>
      <xdr:nvGraphicFramePr>
        <xdr:cNvPr id="4" name="Chart 5"/>
        <xdr:cNvGraphicFramePr/>
      </xdr:nvGraphicFramePr>
      <xdr:xfrm>
        <a:off x="1028700" y="7877175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24</xdr:row>
      <xdr:rowOff>104775</xdr:rowOff>
    </xdr:from>
    <xdr:to>
      <xdr:col>5</xdr:col>
      <xdr:colOff>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1019175" y="4095750"/>
        <a:ext cx="766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38</xdr:row>
      <xdr:rowOff>104775</xdr:rowOff>
    </xdr:from>
    <xdr:to>
      <xdr:col>5</xdr:col>
      <xdr:colOff>19050</xdr:colOff>
      <xdr:row>51</xdr:row>
      <xdr:rowOff>95250</xdr:rowOff>
    </xdr:to>
    <xdr:graphicFrame>
      <xdr:nvGraphicFramePr>
        <xdr:cNvPr id="4" name="Chart 4"/>
        <xdr:cNvGraphicFramePr/>
      </xdr:nvGraphicFramePr>
      <xdr:xfrm>
        <a:off x="1028700" y="6362700"/>
        <a:ext cx="767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11</xdr:col>
      <xdr:colOff>752475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5381625"/>
        <a:ext cx="128778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12</xdr:col>
      <xdr:colOff>28575</xdr:colOff>
      <xdr:row>80</xdr:row>
      <xdr:rowOff>66675</xdr:rowOff>
    </xdr:to>
    <xdr:graphicFrame>
      <xdr:nvGraphicFramePr>
        <xdr:cNvPr id="2" name="Chart 4"/>
        <xdr:cNvGraphicFramePr/>
      </xdr:nvGraphicFramePr>
      <xdr:xfrm>
        <a:off x="190500" y="9410700"/>
        <a:ext cx="128873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95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95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30</xdr:row>
      <xdr:rowOff>66675</xdr:rowOff>
    </xdr:from>
    <xdr:to>
      <xdr:col>6</xdr:col>
      <xdr:colOff>104775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1371600" y="508635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53</xdr:row>
      <xdr:rowOff>104775</xdr:rowOff>
    </xdr:from>
    <xdr:to>
      <xdr:col>6</xdr:col>
      <xdr:colOff>142875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1371600" y="884872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387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314</v>
      </c>
      <c r="B3" s="395"/>
      <c r="C3" s="395"/>
      <c r="D3" s="395"/>
      <c r="E3" s="395"/>
      <c r="F3" s="395"/>
      <c r="G3" s="395"/>
    </row>
    <row r="4" spans="1:7" ht="12.75" customHeight="1" thickBot="1">
      <c r="A4" s="103"/>
      <c r="B4" s="103"/>
      <c r="C4" s="103"/>
      <c r="D4" s="103"/>
      <c r="E4" s="103"/>
      <c r="F4" s="103"/>
      <c r="G4" s="61"/>
    </row>
    <row r="5" spans="1:7" ht="12.75" customHeight="1">
      <c r="A5" s="388" t="s">
        <v>0</v>
      </c>
      <c r="B5" s="396" t="s">
        <v>1</v>
      </c>
      <c r="C5" s="397"/>
      <c r="D5" s="391" t="s">
        <v>2</v>
      </c>
      <c r="E5" s="392"/>
      <c r="F5" s="125" t="s">
        <v>192</v>
      </c>
      <c r="G5" s="61"/>
    </row>
    <row r="6" spans="1:7" ht="12.75" customHeight="1">
      <c r="A6" s="389"/>
      <c r="B6" s="393" t="s">
        <v>3</v>
      </c>
      <c r="C6" s="385" t="s">
        <v>204</v>
      </c>
      <c r="D6" s="385" t="s">
        <v>3</v>
      </c>
      <c r="E6" s="385" t="s">
        <v>204</v>
      </c>
      <c r="F6" s="126" t="s">
        <v>191</v>
      </c>
      <c r="G6" s="61"/>
    </row>
    <row r="7" spans="1:7" ht="12.75" customHeight="1" thickBot="1">
      <c r="A7" s="390"/>
      <c r="B7" s="394"/>
      <c r="C7" s="386"/>
      <c r="D7" s="386"/>
      <c r="E7" s="386"/>
      <c r="F7" s="127" t="s">
        <v>215</v>
      </c>
      <c r="G7" s="61"/>
    </row>
    <row r="8" spans="1:7" ht="12.75" customHeight="1">
      <c r="A8" s="104" t="s">
        <v>4</v>
      </c>
      <c r="B8" s="305">
        <v>5548</v>
      </c>
      <c r="C8" s="106">
        <f aca="true" t="shared" si="0" ref="C8:C25">(B8/$B$27)*100</f>
        <v>18.39339588237244</v>
      </c>
      <c r="D8" s="305">
        <v>6553</v>
      </c>
      <c r="E8" s="106">
        <f>(D8/$D$27)*100</f>
        <v>18.89670684583886</v>
      </c>
      <c r="F8" s="306">
        <v>12.539177337467603</v>
      </c>
      <c r="G8" s="61"/>
    </row>
    <row r="9" spans="1:7" ht="12.75" customHeight="1">
      <c r="A9" s="108" t="s">
        <v>5</v>
      </c>
      <c r="B9" s="307">
        <v>1081</v>
      </c>
      <c r="C9" s="110">
        <f t="shared" si="0"/>
        <v>3.5838610217816527</v>
      </c>
      <c r="D9" s="307">
        <v>1247</v>
      </c>
      <c r="E9" s="110">
        <f aca="true" t="shared" si="1" ref="E9:E25">(D9/$D$27)*100</f>
        <v>3.5959397889151625</v>
      </c>
      <c r="F9" s="308">
        <v>3.203226436557089</v>
      </c>
      <c r="G9" s="61"/>
    </row>
    <row r="10" spans="1:7" ht="12.75" customHeight="1">
      <c r="A10" s="112" t="s">
        <v>6</v>
      </c>
      <c r="B10" s="307">
        <v>716</v>
      </c>
      <c r="C10" s="110">
        <f t="shared" si="0"/>
        <v>2.3737691874150446</v>
      </c>
      <c r="D10" s="307">
        <v>821</v>
      </c>
      <c r="E10" s="110">
        <f t="shared" si="1"/>
        <v>2.367495241940135</v>
      </c>
      <c r="F10" s="308">
        <v>1.4969707017368197</v>
      </c>
      <c r="G10" s="61"/>
    </row>
    <row r="11" spans="1:7" ht="12.75" customHeight="1">
      <c r="A11" s="108" t="s">
        <v>7</v>
      </c>
      <c r="B11" s="307">
        <v>533</v>
      </c>
      <c r="C11" s="110">
        <f t="shared" si="0"/>
        <v>1.7670656101846631</v>
      </c>
      <c r="D11" s="307">
        <v>660</v>
      </c>
      <c r="E11" s="110">
        <f t="shared" si="1"/>
        <v>1.9032239460176479</v>
      </c>
      <c r="F11" s="308">
        <v>0.4623311562218389</v>
      </c>
      <c r="G11" s="61"/>
    </row>
    <row r="12" spans="1:7" ht="12.75" customHeight="1">
      <c r="A12" s="108" t="s">
        <v>8</v>
      </c>
      <c r="B12" s="307">
        <v>1007</v>
      </c>
      <c r="C12" s="110">
        <f t="shared" si="0"/>
        <v>3.3385273348141764</v>
      </c>
      <c r="D12" s="307">
        <v>1189</v>
      </c>
      <c r="E12" s="110">
        <f t="shared" si="1"/>
        <v>3.428686775477248</v>
      </c>
      <c r="F12" s="308">
        <v>2.3695333518270174</v>
      </c>
      <c r="G12" s="61"/>
    </row>
    <row r="13" spans="1:7" ht="12.75" customHeight="1">
      <c r="A13" s="108" t="s">
        <v>9</v>
      </c>
      <c r="B13" s="307">
        <v>398</v>
      </c>
      <c r="C13" s="110">
        <f t="shared" si="0"/>
        <v>1.319497397473726</v>
      </c>
      <c r="D13" s="307">
        <v>464</v>
      </c>
      <c r="E13" s="110">
        <f t="shared" si="1"/>
        <v>1.3380241075033164</v>
      </c>
      <c r="F13" s="308">
        <v>0.6706313185613665</v>
      </c>
      <c r="G13" s="61"/>
    </row>
    <row r="14" spans="1:7" ht="12.75" customHeight="1">
      <c r="A14" s="108" t="s">
        <v>10</v>
      </c>
      <c r="B14" s="307">
        <v>3159</v>
      </c>
      <c r="C14" s="110">
        <f t="shared" si="0"/>
        <v>10.47309617743593</v>
      </c>
      <c r="D14" s="307">
        <v>3662</v>
      </c>
      <c r="E14" s="110">
        <f t="shared" si="1"/>
        <v>10.560009227752465</v>
      </c>
      <c r="F14" s="308">
        <v>14.484132911589795</v>
      </c>
      <c r="G14" s="61"/>
    </row>
    <row r="15" spans="1:7" ht="12.75" customHeight="1">
      <c r="A15" s="112" t="s">
        <v>11</v>
      </c>
      <c r="B15" s="307">
        <v>2507</v>
      </c>
      <c r="C15" s="110">
        <f t="shared" si="0"/>
        <v>8.311507476046813</v>
      </c>
      <c r="D15" s="307">
        <v>2895</v>
      </c>
      <c r="E15" s="110">
        <f t="shared" si="1"/>
        <v>8.34823230866832</v>
      </c>
      <c r="F15" s="308">
        <v>8.077417406277238</v>
      </c>
      <c r="G15" s="61"/>
    </row>
    <row r="16" spans="1:7" ht="12.75" customHeight="1">
      <c r="A16" s="112" t="s">
        <v>12</v>
      </c>
      <c r="B16" s="307">
        <v>3555</v>
      </c>
      <c r="C16" s="110">
        <f t="shared" si="0"/>
        <v>11.785962934721347</v>
      </c>
      <c r="D16" s="307">
        <v>4263</v>
      </c>
      <c r="E16" s="110">
        <f t="shared" si="1"/>
        <v>12.293096487686718</v>
      </c>
      <c r="F16" s="308">
        <v>23.680396311987355</v>
      </c>
      <c r="G16" s="61"/>
    </row>
    <row r="17" spans="1:9" ht="12.75" customHeight="1">
      <c r="A17" s="112" t="s">
        <v>18</v>
      </c>
      <c r="B17" s="307">
        <v>2113</v>
      </c>
      <c r="C17" s="110">
        <f t="shared" si="0"/>
        <v>7.005271358949707</v>
      </c>
      <c r="D17" s="307">
        <v>2469</v>
      </c>
      <c r="E17" s="110">
        <f t="shared" si="1"/>
        <v>7.119787761693293</v>
      </c>
      <c r="F17" s="308">
        <v>8.684984168202792</v>
      </c>
      <c r="G17" s="61"/>
      <c r="I17" s="73"/>
    </row>
    <row r="18" spans="1:9" ht="12.75" customHeight="1">
      <c r="A18" s="112" t="s">
        <v>13</v>
      </c>
      <c r="B18" s="307">
        <v>1447</v>
      </c>
      <c r="C18" s="110">
        <f t="shared" si="0"/>
        <v>4.797268176242416</v>
      </c>
      <c r="D18" s="307">
        <v>1649</v>
      </c>
      <c r="E18" s="110">
        <f t="shared" si="1"/>
        <v>4.755176192398639</v>
      </c>
      <c r="F18" s="308">
        <v>1.9367154888980447</v>
      </c>
      <c r="G18" s="61"/>
      <c r="I18" s="72"/>
    </row>
    <row r="19" spans="1:9" ht="12.75" customHeight="1">
      <c r="A19" s="112" t="s">
        <v>14</v>
      </c>
      <c r="B19" s="307">
        <v>2455</v>
      </c>
      <c r="C19" s="110">
        <f t="shared" si="0"/>
        <v>8.139110831150747</v>
      </c>
      <c r="D19" s="307">
        <v>2755</v>
      </c>
      <c r="E19" s="110">
        <f t="shared" si="1"/>
        <v>7.944518138300941</v>
      </c>
      <c r="F19" s="308">
        <v>5.493313548374388</v>
      </c>
      <c r="G19" s="61"/>
      <c r="I19" s="72"/>
    </row>
    <row r="20" spans="1:9" ht="12.75" customHeight="1">
      <c r="A20" s="113" t="s">
        <v>39</v>
      </c>
      <c r="B20" s="307">
        <v>1557</v>
      </c>
      <c r="C20" s="110">
        <f t="shared" si="0"/>
        <v>5.1619533865994764</v>
      </c>
      <c r="D20" s="307">
        <v>1606</v>
      </c>
      <c r="E20" s="110">
        <f t="shared" si="1"/>
        <v>4.631178268642944</v>
      </c>
      <c r="F20" s="308">
        <v>3.43752718653616</v>
      </c>
      <c r="G20" s="61"/>
      <c r="I20" s="72"/>
    </row>
    <row r="21" spans="1:9" ht="12.75" customHeight="1">
      <c r="A21" s="113" t="s">
        <v>15</v>
      </c>
      <c r="B21" s="307">
        <v>1100</v>
      </c>
      <c r="C21" s="110">
        <f t="shared" si="0"/>
        <v>3.6468521035705996</v>
      </c>
      <c r="D21" s="307">
        <v>1224</v>
      </c>
      <c r="E21" s="110">
        <f t="shared" si="1"/>
        <v>3.529615318069093</v>
      </c>
      <c r="F21" s="308">
        <v>3.1805744094468804</v>
      </c>
      <c r="G21" s="61"/>
      <c r="I21" s="72"/>
    </row>
    <row r="22" spans="1:7" ht="12.75" customHeight="1">
      <c r="A22" s="112" t="s">
        <v>40</v>
      </c>
      <c r="B22" s="307">
        <v>658</v>
      </c>
      <c r="C22" s="110">
        <f t="shared" si="0"/>
        <v>2.1814806219540497</v>
      </c>
      <c r="D22" s="307">
        <v>728</v>
      </c>
      <c r="E22" s="110">
        <f t="shared" si="1"/>
        <v>2.0993136859103756</v>
      </c>
      <c r="F22" s="308">
        <v>5.704699639044873</v>
      </c>
      <c r="G22" s="61"/>
    </row>
    <row r="23" spans="1:7" ht="12.75" customHeight="1">
      <c r="A23" s="112" t="s">
        <v>16</v>
      </c>
      <c r="B23" s="307">
        <v>1539</v>
      </c>
      <c r="C23" s="110">
        <f t="shared" si="0"/>
        <v>5.102277624904684</v>
      </c>
      <c r="D23" s="307">
        <v>1594</v>
      </c>
      <c r="E23" s="110">
        <f t="shared" si="1"/>
        <v>4.596574196897168</v>
      </c>
      <c r="F23" s="308">
        <v>2.9254600577462546</v>
      </c>
      <c r="G23" s="61"/>
    </row>
    <row r="24" spans="1:7" ht="12.75" customHeight="1">
      <c r="A24" s="112" t="s">
        <v>17</v>
      </c>
      <c r="B24" s="307">
        <v>755</v>
      </c>
      <c r="C24" s="110">
        <f t="shared" si="0"/>
        <v>2.5030666710870935</v>
      </c>
      <c r="D24" s="307">
        <v>859</v>
      </c>
      <c r="E24" s="110">
        <f t="shared" si="1"/>
        <v>2.477074802468424</v>
      </c>
      <c r="F24" s="308">
        <v>1.6528100824500958</v>
      </c>
      <c r="G24" s="61"/>
    </row>
    <row r="25" spans="1:7" ht="12.75" customHeight="1">
      <c r="A25" s="113" t="s">
        <v>19</v>
      </c>
      <c r="B25" s="307">
        <v>35</v>
      </c>
      <c r="C25" s="110">
        <f t="shared" si="0"/>
        <v>0.11603620329542817</v>
      </c>
      <c r="D25" s="307">
        <v>40</v>
      </c>
      <c r="E25" s="110">
        <f t="shared" si="1"/>
        <v>0.1153469058192514</v>
      </c>
      <c r="F25" s="110" t="s">
        <v>197</v>
      </c>
      <c r="G25" s="61"/>
    </row>
    <row r="26" spans="1:7" ht="12.75" customHeight="1">
      <c r="A26" s="113"/>
      <c r="B26" s="114"/>
      <c r="C26" s="110"/>
      <c r="D26" s="109"/>
      <c r="E26" s="110"/>
      <c r="F26" s="111"/>
      <c r="G26" s="61"/>
    </row>
    <row r="27" spans="1:7" ht="12.75" customHeight="1" thickBot="1">
      <c r="A27" s="115" t="s">
        <v>22</v>
      </c>
      <c r="B27" s="116">
        <f>SUM(B8:B25)</f>
        <v>30163</v>
      </c>
      <c r="C27" s="117">
        <f>SUM(C8:C25)</f>
        <v>99.99999999999999</v>
      </c>
      <c r="D27" s="116">
        <f>SUM(D8:D25)</f>
        <v>34678</v>
      </c>
      <c r="E27" s="117">
        <f>SUM(E8:E25)</f>
        <v>99.99999999999999</v>
      </c>
      <c r="F27" s="118">
        <f>SUM(F8:F24)</f>
        <v>99.9999015129256</v>
      </c>
      <c r="G27" s="61"/>
    </row>
    <row r="28" spans="1:6" ht="12.75" customHeight="1">
      <c r="A28" s="119" t="s">
        <v>315</v>
      </c>
      <c r="B28" s="120"/>
      <c r="C28" s="121"/>
      <c r="D28" s="122"/>
      <c r="E28" s="123"/>
      <c r="F28" s="124"/>
    </row>
    <row r="29" spans="1:6" ht="12.75" customHeight="1">
      <c r="A29" s="21" t="s">
        <v>216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60" zoomScaleNormal="75" workbookViewId="0" topLeftCell="A1">
      <selection activeCell="H66" sqref="H66"/>
    </sheetView>
  </sheetViews>
  <sheetFormatPr defaultColWidth="11.421875" defaultRowHeight="12.75"/>
  <cols>
    <col min="1" max="1" width="63.281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287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313" t="s">
        <v>360</v>
      </c>
      <c r="B8" s="63">
        <v>4766</v>
      </c>
      <c r="C8" s="317">
        <f>(B8/$B$22)*100</f>
        <v>14.200583993802516</v>
      </c>
      <c r="D8" s="63">
        <v>191</v>
      </c>
      <c r="E8" s="317">
        <f>(D8/$D$22)*100</f>
        <v>21.65532879818594</v>
      </c>
      <c r="F8" s="105">
        <v>45</v>
      </c>
      <c r="G8" s="106">
        <f>(F8/$F$22)*100</f>
        <v>19.230769230769234</v>
      </c>
      <c r="H8" s="105">
        <v>5002</v>
      </c>
      <c r="I8" s="107">
        <f>(H8/$H$22)*100</f>
        <v>14.424130572697388</v>
      </c>
      <c r="J8" s="87"/>
    </row>
    <row r="9" spans="1:10" ht="12.75" customHeight="1">
      <c r="A9" s="315" t="s">
        <v>361</v>
      </c>
      <c r="B9" s="63">
        <v>801</v>
      </c>
      <c r="C9" s="318">
        <f aca="true" t="shared" si="0" ref="C9:C20">(B9/$B$22)*100</f>
        <v>2.386627733746499</v>
      </c>
      <c r="D9" s="63">
        <v>74</v>
      </c>
      <c r="E9" s="318">
        <f aca="true" t="shared" si="1" ref="E9:E20">(D9/$D$22)*100</f>
        <v>8.390022675736962</v>
      </c>
      <c r="F9" s="109">
        <v>11</v>
      </c>
      <c r="G9" s="110">
        <f aca="true" t="shared" si="2" ref="G9:G20">(F9/$F$22)*100</f>
        <v>4.700854700854701</v>
      </c>
      <c r="H9" s="109">
        <v>886</v>
      </c>
      <c r="I9" s="111">
        <f aca="true" t="shared" si="3" ref="I9:I20">(H9/$H$22)*100</f>
        <v>2.5549339638964184</v>
      </c>
      <c r="J9" s="87"/>
    </row>
    <row r="10" spans="1:10" ht="12.75" customHeight="1">
      <c r="A10" s="315" t="s">
        <v>362</v>
      </c>
      <c r="B10" s="63">
        <v>1438</v>
      </c>
      <c r="C10" s="318">
        <f t="shared" si="0"/>
        <v>4.284607591919433</v>
      </c>
      <c r="D10" s="63">
        <v>137</v>
      </c>
      <c r="E10" s="318">
        <f t="shared" si="1"/>
        <v>15.532879818594104</v>
      </c>
      <c r="F10" s="109">
        <v>33</v>
      </c>
      <c r="G10" s="110">
        <f t="shared" si="2"/>
        <v>14.102564102564102</v>
      </c>
      <c r="H10" s="109">
        <v>1608</v>
      </c>
      <c r="I10" s="111">
        <f t="shared" si="3"/>
        <v>4.636945613933906</v>
      </c>
      <c r="J10" s="87"/>
    </row>
    <row r="11" spans="1:10" ht="12.75" customHeight="1">
      <c r="A11" s="315" t="s">
        <v>363</v>
      </c>
      <c r="B11" s="63">
        <v>1799</v>
      </c>
      <c r="C11" s="318">
        <f t="shared" si="0"/>
        <v>5.360228830224659</v>
      </c>
      <c r="D11" s="63">
        <v>26</v>
      </c>
      <c r="E11" s="318">
        <f t="shared" si="1"/>
        <v>2.947845804988662</v>
      </c>
      <c r="F11" s="109">
        <v>6</v>
      </c>
      <c r="G11" s="110">
        <f t="shared" si="2"/>
        <v>2.564102564102564</v>
      </c>
      <c r="H11" s="109">
        <v>1831</v>
      </c>
      <c r="I11" s="111">
        <f t="shared" si="3"/>
        <v>5.280004613876232</v>
      </c>
      <c r="J11" s="87"/>
    </row>
    <row r="12" spans="1:10" ht="12.75" customHeight="1">
      <c r="A12" s="315" t="s">
        <v>364</v>
      </c>
      <c r="B12" s="63">
        <v>1527</v>
      </c>
      <c r="C12" s="318">
        <f t="shared" si="0"/>
        <v>4.549788451224599</v>
      </c>
      <c r="D12" s="63">
        <v>45</v>
      </c>
      <c r="E12" s="318">
        <f t="shared" si="1"/>
        <v>5.1020408163265305</v>
      </c>
      <c r="F12" s="109">
        <v>20</v>
      </c>
      <c r="G12" s="110">
        <f t="shared" si="2"/>
        <v>8.547008547008547</v>
      </c>
      <c r="H12" s="109">
        <v>1592</v>
      </c>
      <c r="I12" s="111">
        <f t="shared" si="3"/>
        <v>4.590806851606206</v>
      </c>
      <c r="J12" s="87"/>
    </row>
    <row r="13" spans="1:10" ht="12.75" customHeight="1">
      <c r="A13" s="315" t="s">
        <v>365</v>
      </c>
      <c r="B13" s="63">
        <v>581</v>
      </c>
      <c r="C13" s="318">
        <f t="shared" si="0"/>
        <v>1.7311244860258626</v>
      </c>
      <c r="D13" s="63">
        <v>19</v>
      </c>
      <c r="E13" s="318">
        <f t="shared" si="1"/>
        <v>2.1541950113378685</v>
      </c>
      <c r="F13" s="109">
        <v>5</v>
      </c>
      <c r="G13" s="110">
        <f t="shared" si="2"/>
        <v>2.1367521367521367</v>
      </c>
      <c r="H13" s="109">
        <v>605</v>
      </c>
      <c r="I13" s="111">
        <f t="shared" si="3"/>
        <v>1.7446219505161773</v>
      </c>
      <c r="J13" s="87"/>
    </row>
    <row r="14" spans="1:10" ht="12.75" customHeight="1">
      <c r="A14" s="315" t="s">
        <v>366</v>
      </c>
      <c r="B14" s="63">
        <v>11091</v>
      </c>
      <c r="C14" s="318">
        <f t="shared" si="0"/>
        <v>33.04630236577081</v>
      </c>
      <c r="D14" s="63">
        <v>133</v>
      </c>
      <c r="E14" s="318">
        <f t="shared" si="1"/>
        <v>15.079365079365079</v>
      </c>
      <c r="F14" s="109">
        <v>35</v>
      </c>
      <c r="G14" s="110">
        <f t="shared" si="2"/>
        <v>14.957264957264957</v>
      </c>
      <c r="H14" s="109">
        <v>11259</v>
      </c>
      <c r="I14" s="111">
        <f t="shared" si="3"/>
        <v>32.46727031547379</v>
      </c>
      <c r="J14" s="87"/>
    </row>
    <row r="15" spans="1:10" ht="12.75" customHeight="1">
      <c r="A15" s="315" t="s">
        <v>367</v>
      </c>
      <c r="B15" s="63">
        <v>723</v>
      </c>
      <c r="C15" s="318">
        <f t="shared" si="0"/>
        <v>2.154222036827364</v>
      </c>
      <c r="D15" s="63">
        <v>37</v>
      </c>
      <c r="E15" s="318">
        <f t="shared" si="1"/>
        <v>4.195011337868481</v>
      </c>
      <c r="F15" s="109">
        <v>20</v>
      </c>
      <c r="G15" s="110">
        <f t="shared" si="2"/>
        <v>8.547008547008547</v>
      </c>
      <c r="H15" s="109">
        <v>780</v>
      </c>
      <c r="I15" s="111">
        <f t="shared" si="3"/>
        <v>2.2492646634754023</v>
      </c>
      <c r="J15" s="87"/>
    </row>
    <row r="16" spans="1:10" ht="12.75" customHeight="1">
      <c r="A16" s="315" t="s">
        <v>165</v>
      </c>
      <c r="B16" s="63">
        <v>1844</v>
      </c>
      <c r="C16" s="318">
        <f t="shared" si="0"/>
        <v>5.494309039985698</v>
      </c>
      <c r="D16" s="63">
        <v>72</v>
      </c>
      <c r="E16" s="318">
        <f t="shared" si="1"/>
        <v>8.16326530612245</v>
      </c>
      <c r="F16" s="109">
        <v>27</v>
      </c>
      <c r="G16" s="110">
        <f t="shared" si="2"/>
        <v>11.538461538461538</v>
      </c>
      <c r="H16" s="109">
        <v>1943</v>
      </c>
      <c r="I16" s="111">
        <f t="shared" si="3"/>
        <v>5.602975950170137</v>
      </c>
      <c r="J16" s="87"/>
    </row>
    <row r="17" spans="1:10" ht="12.75" customHeight="1">
      <c r="A17" s="315" t="s">
        <v>368</v>
      </c>
      <c r="B17" s="63">
        <v>849</v>
      </c>
      <c r="C17" s="318">
        <f t="shared" si="0"/>
        <v>2.5296466241582745</v>
      </c>
      <c r="D17" s="63">
        <v>42</v>
      </c>
      <c r="E17" s="318">
        <f t="shared" si="1"/>
        <v>4.761904761904762</v>
      </c>
      <c r="F17" s="109">
        <v>5</v>
      </c>
      <c r="G17" s="110">
        <f t="shared" si="2"/>
        <v>2.1367521367521367</v>
      </c>
      <c r="H17" s="109">
        <v>896</v>
      </c>
      <c r="I17" s="111">
        <f t="shared" si="3"/>
        <v>2.583770690351231</v>
      </c>
      <c r="J17" s="87"/>
    </row>
    <row r="18" spans="1:10" ht="12.75" customHeight="1">
      <c r="A18" s="315" t="s">
        <v>369</v>
      </c>
      <c r="B18" s="63">
        <v>4065</v>
      </c>
      <c r="C18" s="318">
        <f t="shared" si="0"/>
        <v>12.111912281747214</v>
      </c>
      <c r="D18" s="63">
        <v>46</v>
      </c>
      <c r="E18" s="318">
        <f t="shared" si="1"/>
        <v>5.215419501133787</v>
      </c>
      <c r="F18" s="109">
        <v>9</v>
      </c>
      <c r="G18" s="110">
        <f t="shared" si="2"/>
        <v>3.8461538461538463</v>
      </c>
      <c r="H18" s="109">
        <v>4120</v>
      </c>
      <c r="I18" s="111">
        <f t="shared" si="3"/>
        <v>11.880731299382893</v>
      </c>
      <c r="J18" s="87"/>
    </row>
    <row r="19" spans="1:10" ht="12.75" customHeight="1">
      <c r="A19" s="315" t="s">
        <v>61</v>
      </c>
      <c r="B19" s="63">
        <v>523</v>
      </c>
      <c r="C19" s="318">
        <f t="shared" si="0"/>
        <v>1.5583099934449676</v>
      </c>
      <c r="D19" s="63">
        <v>17</v>
      </c>
      <c r="E19" s="318">
        <f t="shared" si="1"/>
        <v>1.9274376417233559</v>
      </c>
      <c r="F19" s="109">
        <v>10</v>
      </c>
      <c r="G19" s="110">
        <f t="shared" si="2"/>
        <v>4.273504273504273</v>
      </c>
      <c r="H19" s="109">
        <v>550</v>
      </c>
      <c r="I19" s="111">
        <f t="shared" si="3"/>
        <v>1.586019955014707</v>
      </c>
      <c r="J19" s="87"/>
    </row>
    <row r="20" spans="1:10" ht="12.75" customHeight="1">
      <c r="A20" s="315" t="s">
        <v>370</v>
      </c>
      <c r="B20" s="63">
        <v>480</v>
      </c>
      <c r="C20" s="318">
        <f t="shared" si="0"/>
        <v>1.4301889041177522</v>
      </c>
      <c r="D20" s="63">
        <v>38</v>
      </c>
      <c r="E20" s="318">
        <f t="shared" si="1"/>
        <v>4.308390022675737</v>
      </c>
      <c r="F20" s="109">
        <v>14</v>
      </c>
      <c r="G20" s="110">
        <f t="shared" si="2"/>
        <v>5.982905982905983</v>
      </c>
      <c r="H20" s="109">
        <v>532</v>
      </c>
      <c r="I20" s="111">
        <f t="shared" si="3"/>
        <v>1.5341138473960436</v>
      </c>
      <c r="J20" s="87"/>
    </row>
    <row r="21" spans="1:10" ht="12.75" customHeight="1">
      <c r="A21" s="108"/>
      <c r="B21" s="109"/>
      <c r="C21" s="110"/>
      <c r="D21" s="109"/>
      <c r="E21" s="110"/>
      <c r="F21" s="109"/>
      <c r="G21" s="110"/>
      <c r="H21" s="109"/>
      <c r="I21" s="111"/>
      <c r="J21" s="87"/>
    </row>
    <row r="22" spans="1:10" ht="12.75" customHeight="1" thickBot="1">
      <c r="A22" s="115" t="s">
        <v>251</v>
      </c>
      <c r="B22" s="116">
        <v>33562</v>
      </c>
      <c r="C22" s="117">
        <v>100</v>
      </c>
      <c r="D22" s="116">
        <v>882</v>
      </c>
      <c r="E22" s="117">
        <v>100</v>
      </c>
      <c r="F22" s="116">
        <v>234</v>
      </c>
      <c r="G22" s="117">
        <v>100</v>
      </c>
      <c r="H22" s="116">
        <f>B22+D22+F22</f>
        <v>34678</v>
      </c>
      <c r="I22" s="118">
        <v>100</v>
      </c>
      <c r="J22" s="87"/>
    </row>
    <row r="23" spans="1:9" ht="12.75">
      <c r="A23" s="149" t="s">
        <v>315</v>
      </c>
      <c r="B23" s="149"/>
      <c r="C23" s="149"/>
      <c r="D23" s="149"/>
      <c r="E23" s="149"/>
      <c r="F23" s="149"/>
      <c r="G23" s="149"/>
      <c r="H23" s="149"/>
      <c r="I23" s="149"/>
    </row>
    <row r="24" spans="1:9" ht="12.75">
      <c r="A24" s="21" t="s">
        <v>324</v>
      </c>
      <c r="B24" s="93"/>
      <c r="C24" s="93"/>
      <c r="D24" s="93"/>
      <c r="E24" s="93"/>
      <c r="F24" s="93"/>
      <c r="G24" s="93"/>
      <c r="H24" s="93"/>
      <c r="I24" s="93"/>
    </row>
    <row r="26" spans="1:7" ht="25.5">
      <c r="A26" s="294" t="s">
        <v>258</v>
      </c>
      <c r="B26" s="81" t="s">
        <v>319</v>
      </c>
      <c r="C26" s="382" t="s">
        <v>165</v>
      </c>
      <c r="D26" s="382"/>
      <c r="E26" s="81"/>
      <c r="F26" s="12"/>
      <c r="G26" s="12"/>
    </row>
    <row r="27" spans="1:18" s="32" customFormat="1" ht="15.75">
      <c r="A27" s="296" t="s">
        <v>259</v>
      </c>
      <c r="B27" s="3" t="s">
        <v>320</v>
      </c>
      <c r="C27" s="380" t="s">
        <v>61</v>
      </c>
      <c r="D27" s="380"/>
      <c r="G27" s="12"/>
      <c r="K27" s="316"/>
      <c r="L27" s="316"/>
      <c r="M27" s="316"/>
      <c r="N27" s="316"/>
      <c r="O27" s="316"/>
      <c r="P27" s="316"/>
      <c r="Q27" s="316"/>
      <c r="R27" s="316"/>
    </row>
    <row r="28" spans="1:7" ht="12.75">
      <c r="A28" s="2"/>
      <c r="B28" s="81"/>
      <c r="C28" s="402"/>
      <c r="D28" s="402"/>
      <c r="E28" s="402"/>
      <c r="F28" s="402"/>
      <c r="G28" s="40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96"/>
      <c r="B30" s="80"/>
      <c r="C30" s="80"/>
      <c r="D30" s="3"/>
      <c r="E30" s="3"/>
      <c r="F30" s="12"/>
      <c r="G30" s="12"/>
    </row>
    <row r="31" spans="1:7" ht="12.75">
      <c r="A31" s="2"/>
      <c r="B31" s="80"/>
      <c r="C31" s="80"/>
      <c r="D31" s="3"/>
      <c r="E31" s="3"/>
      <c r="F31" s="12"/>
      <c r="G31" s="12"/>
    </row>
    <row r="32" spans="1:7" ht="12.75" customHeight="1">
      <c r="A32" s="2"/>
      <c r="B32" s="20"/>
      <c r="C32" s="401"/>
      <c r="D32" s="401"/>
      <c r="E32" s="401"/>
      <c r="F32" s="401"/>
      <c r="G32" s="12"/>
    </row>
    <row r="33" spans="1:7" ht="12.75">
      <c r="A33" s="5"/>
      <c r="B33" s="3"/>
      <c r="C33" s="3"/>
      <c r="F33" s="12"/>
      <c r="G33" s="12"/>
    </row>
  </sheetData>
  <mergeCells count="12">
    <mergeCell ref="A1:I1"/>
    <mergeCell ref="B6:C6"/>
    <mergeCell ref="D6:E6"/>
    <mergeCell ref="F6:G6"/>
    <mergeCell ref="A3:I3"/>
    <mergeCell ref="A6:A7"/>
    <mergeCell ref="H6:I6"/>
    <mergeCell ref="A4:I4"/>
    <mergeCell ref="C26:D26"/>
    <mergeCell ref="C27:D27"/>
    <mergeCell ref="C28:G28"/>
    <mergeCell ref="C32:F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view="pageBreakPreview" zoomScale="60" zoomScaleNormal="75" workbookViewId="0" topLeftCell="A1">
      <selection activeCell="H66" sqref="H66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288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119" t="s">
        <v>244</v>
      </c>
      <c r="B8" s="105"/>
      <c r="C8" s="106"/>
      <c r="D8" s="105"/>
      <c r="E8" s="106"/>
      <c r="F8" s="105"/>
      <c r="G8" s="106"/>
      <c r="H8" s="105"/>
      <c r="I8" s="107"/>
      <c r="J8" s="87"/>
    </row>
    <row r="9" spans="1:10" ht="12.75" customHeight="1">
      <c r="A9" s="130" t="s">
        <v>371</v>
      </c>
      <c r="B9" s="109">
        <v>15345</v>
      </c>
      <c r="C9" s="110">
        <f>(B9/$B$15)*100</f>
        <v>28.811490799849793</v>
      </c>
      <c r="D9" s="109">
        <v>104</v>
      </c>
      <c r="E9" s="110">
        <f>(D9/$D$15)*100</f>
        <v>17.93103448275862</v>
      </c>
      <c r="F9" s="109">
        <v>15</v>
      </c>
      <c r="G9" s="110">
        <f>(F9/$F$15)*100</f>
        <v>17.045454545454543</v>
      </c>
      <c r="H9" s="109">
        <f>SUM(B9,D9,F9)</f>
        <v>15464</v>
      </c>
      <c r="I9" s="111">
        <f>(H9/$H$15)*100</f>
        <v>28.6752707313455</v>
      </c>
      <c r="J9" s="87"/>
    </row>
    <row r="10" spans="1:10" ht="12.75" customHeight="1">
      <c r="A10" s="113" t="s">
        <v>372</v>
      </c>
      <c r="B10" s="109">
        <v>2077</v>
      </c>
      <c r="C10" s="110">
        <f>(B10/$B$15)*100</f>
        <v>3.8997371385655275</v>
      </c>
      <c r="D10" s="109">
        <v>172</v>
      </c>
      <c r="E10" s="110">
        <f>(D10/$D$15)*100</f>
        <v>29.655172413793103</v>
      </c>
      <c r="F10" s="109">
        <v>41</v>
      </c>
      <c r="G10" s="110">
        <f>(F10/$F$15)*100</f>
        <v>46.590909090909086</v>
      </c>
      <c r="H10" s="109">
        <f>SUM(B10,D10,F10)</f>
        <v>2290</v>
      </c>
      <c r="I10" s="111">
        <f>(H10/$H$15)*100</f>
        <v>4.246402610888592</v>
      </c>
      <c r="J10" s="87"/>
    </row>
    <row r="11" spans="1:10" ht="12.75" customHeight="1">
      <c r="A11" s="113" t="s">
        <v>353</v>
      </c>
      <c r="B11" s="109"/>
      <c r="C11" s="110"/>
      <c r="D11" s="109"/>
      <c r="E11" s="110"/>
      <c r="F11" s="109"/>
      <c r="G11" s="110"/>
      <c r="H11" s="109"/>
      <c r="I11" s="111"/>
      <c r="J11" s="87"/>
    </row>
    <row r="12" spans="1:10" ht="12.75" customHeight="1">
      <c r="A12" s="130" t="s">
        <v>352</v>
      </c>
      <c r="B12" s="109">
        <v>17598</v>
      </c>
      <c r="C12" s="110">
        <f>(B12/$B$15)*100</f>
        <v>33.04168231318062</v>
      </c>
      <c r="D12" s="109">
        <v>154</v>
      </c>
      <c r="E12" s="110">
        <f>(D12/$D$15)*100</f>
        <v>26.551724137931032</v>
      </c>
      <c r="F12" s="109">
        <v>21</v>
      </c>
      <c r="G12" s="110">
        <f>(F12/$F$15)*100</f>
        <v>23.863636363636363</v>
      </c>
      <c r="H12" s="109">
        <f>SUM(B12,D12,F12)</f>
        <v>17773</v>
      </c>
      <c r="I12" s="111">
        <f>(H12/$H$15)*100</f>
        <v>32.956905503634474</v>
      </c>
      <c r="J12" s="87"/>
    </row>
    <row r="13" spans="1:10" ht="12.75" customHeight="1">
      <c r="A13" s="113" t="s">
        <v>223</v>
      </c>
      <c r="B13" s="109">
        <v>18240</v>
      </c>
      <c r="C13" s="110">
        <f>(B13/$B$15)*100</f>
        <v>34.24708974840406</v>
      </c>
      <c r="D13" s="109">
        <v>150</v>
      </c>
      <c r="E13" s="110">
        <f>(D13/$D$15)*100</f>
        <v>25.862068965517242</v>
      </c>
      <c r="F13" s="109">
        <v>11</v>
      </c>
      <c r="G13" s="110">
        <f>(F13/$F$15)*100</f>
        <v>12.5</v>
      </c>
      <c r="H13" s="109">
        <f>SUM(B13,D13,F13)</f>
        <v>18401</v>
      </c>
      <c r="I13" s="111">
        <f>(H13/$H$15)*100</f>
        <v>34.12142115413144</v>
      </c>
      <c r="J13" s="87"/>
    </row>
    <row r="14" spans="1:10" ht="12.75" customHeight="1">
      <c r="A14" s="108"/>
      <c r="B14" s="109"/>
      <c r="C14" s="110"/>
      <c r="D14" s="109"/>
      <c r="E14" s="110"/>
      <c r="F14" s="109"/>
      <c r="G14" s="110"/>
      <c r="H14" s="109"/>
      <c r="I14" s="111"/>
      <c r="J14" s="73"/>
    </row>
    <row r="15" spans="1:10" ht="12.75" customHeight="1" thickBot="1">
      <c r="A15" s="115" t="s">
        <v>222</v>
      </c>
      <c r="B15" s="116">
        <f aca="true" t="shared" si="0" ref="B15:I15">SUM(B8:B13)</f>
        <v>53260</v>
      </c>
      <c r="C15" s="117">
        <f t="shared" si="0"/>
        <v>100</v>
      </c>
      <c r="D15" s="116">
        <f t="shared" si="0"/>
        <v>580</v>
      </c>
      <c r="E15" s="117">
        <f t="shared" si="0"/>
        <v>100</v>
      </c>
      <c r="F15" s="116">
        <f t="shared" si="0"/>
        <v>88</v>
      </c>
      <c r="G15" s="117">
        <f t="shared" si="0"/>
        <v>99.99999999999999</v>
      </c>
      <c r="H15" s="116">
        <f t="shared" si="0"/>
        <v>53928</v>
      </c>
      <c r="I15" s="118">
        <f t="shared" si="0"/>
        <v>100</v>
      </c>
      <c r="J15" s="14"/>
    </row>
    <row r="16" spans="1:9" ht="12.75">
      <c r="A16" s="149" t="s">
        <v>374</v>
      </c>
      <c r="B16" s="149"/>
      <c r="C16" s="149"/>
      <c r="D16" s="149"/>
      <c r="E16" s="149"/>
      <c r="F16" s="149"/>
      <c r="G16" s="149"/>
      <c r="H16" s="149"/>
      <c r="I16" s="149"/>
    </row>
    <row r="17" spans="1:9" ht="12.75">
      <c r="A17" s="21" t="s">
        <v>318</v>
      </c>
      <c r="B17" s="93"/>
      <c r="C17" s="93"/>
      <c r="D17" s="93"/>
      <c r="E17" s="93"/>
      <c r="F17" s="93"/>
      <c r="G17" s="93"/>
      <c r="H17" s="93"/>
      <c r="I17" s="93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5"/>
  <sheetViews>
    <sheetView showGridLines="0" view="pageBreakPreview" zoomScale="60" zoomScaleNormal="75" workbookViewId="0" topLeftCell="A1">
      <selection activeCell="A6" sqref="A6:A13"/>
    </sheetView>
  </sheetViews>
  <sheetFormatPr defaultColWidth="11.421875" defaultRowHeight="12.75"/>
  <cols>
    <col min="1" max="1" width="64.003906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9"/>
      <c r="K1" s="14"/>
      <c r="L1" s="14"/>
      <c r="M1" s="62"/>
      <c r="N1" s="62"/>
      <c r="O1" s="62"/>
      <c r="P1" s="62"/>
      <c r="Q1" s="62"/>
      <c r="R1" s="62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95" t="s">
        <v>289</v>
      </c>
      <c r="B3" s="395"/>
      <c r="C3" s="395"/>
      <c r="D3" s="395"/>
      <c r="E3" s="395"/>
      <c r="F3" s="395"/>
      <c r="G3" s="395"/>
      <c r="H3" s="395"/>
      <c r="I3" s="395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95" t="s">
        <v>323</v>
      </c>
      <c r="B4" s="395"/>
      <c r="C4" s="395"/>
      <c r="D4" s="395"/>
      <c r="E4" s="395"/>
      <c r="F4" s="395"/>
      <c r="G4" s="395"/>
      <c r="H4" s="395"/>
      <c r="I4" s="395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3"/>
      <c r="B5" s="103"/>
      <c r="C5" s="103"/>
      <c r="D5" s="103"/>
      <c r="E5" s="103"/>
      <c r="F5" s="103"/>
      <c r="G5" s="133"/>
      <c r="H5" s="148"/>
      <c r="I5" s="148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8" t="s">
        <v>21</v>
      </c>
      <c r="B6" s="379" t="s">
        <v>193</v>
      </c>
      <c r="C6" s="371"/>
      <c r="D6" s="379" t="s">
        <v>194</v>
      </c>
      <c r="E6" s="371"/>
      <c r="F6" s="379" t="s">
        <v>195</v>
      </c>
      <c r="G6" s="371"/>
      <c r="H6" s="372" t="s">
        <v>22</v>
      </c>
      <c r="I6" s="373"/>
    </row>
    <row r="7" spans="1:10" ht="13.5" thickBot="1">
      <c r="A7" s="390"/>
      <c r="B7" s="150" t="s">
        <v>3</v>
      </c>
      <c r="C7" s="151" t="s">
        <v>23</v>
      </c>
      <c r="D7" s="150" t="s">
        <v>3</v>
      </c>
      <c r="E7" s="151" t="s">
        <v>23</v>
      </c>
      <c r="F7" s="150" t="s">
        <v>3</v>
      </c>
      <c r="G7" s="151" t="s">
        <v>23</v>
      </c>
      <c r="H7" s="150" t="s">
        <v>20</v>
      </c>
      <c r="I7" s="152" t="s">
        <v>23</v>
      </c>
      <c r="J7" s="4"/>
    </row>
    <row r="8" spans="1:10" ht="12.75" customHeight="1">
      <c r="A8" s="140" t="s">
        <v>373</v>
      </c>
      <c r="B8" s="105">
        <v>3394</v>
      </c>
      <c r="C8" s="106">
        <f>(B8/$B$13)*100</f>
        <v>41.958214859685995</v>
      </c>
      <c r="D8" s="105">
        <v>86</v>
      </c>
      <c r="E8" s="106">
        <f>(D8/$D$13)*100</f>
        <v>26.461538461538463</v>
      </c>
      <c r="F8" s="105">
        <v>37</v>
      </c>
      <c r="G8" s="106">
        <f>(F8/$F$13)*100</f>
        <v>37</v>
      </c>
      <c r="H8" s="105">
        <f>SUM(B8,D8,F8)</f>
        <v>3517</v>
      </c>
      <c r="I8" s="107">
        <f>(H8/$H$13)*100</f>
        <v>41.30843316889828</v>
      </c>
      <c r="J8" s="87"/>
    </row>
    <row r="9" spans="1:10" ht="12.75" customHeight="1">
      <c r="A9" s="142" t="s">
        <v>355</v>
      </c>
      <c r="B9" s="109">
        <v>936</v>
      </c>
      <c r="C9" s="110">
        <f>(B9/$B$13)*100</f>
        <v>11.571269625417234</v>
      </c>
      <c r="D9" s="109">
        <v>24</v>
      </c>
      <c r="E9" s="110">
        <f>(D9/$D$13)*100</f>
        <v>7.384615384615385</v>
      </c>
      <c r="F9" s="109">
        <v>2</v>
      </c>
      <c r="G9" s="110">
        <f>(F9/$F$13)*100</f>
        <v>2</v>
      </c>
      <c r="H9" s="109">
        <f>SUM(B9,D9,F9)</f>
        <v>962</v>
      </c>
      <c r="I9" s="111">
        <f>(H9/$H$13)*100</f>
        <v>11.29903688043223</v>
      </c>
      <c r="J9" s="87"/>
    </row>
    <row r="10" spans="1:10" ht="12.75" customHeight="1">
      <c r="A10" s="142" t="s">
        <v>356</v>
      </c>
      <c r="B10" s="109">
        <v>3391</v>
      </c>
      <c r="C10" s="110">
        <f>(B10/$B$13)*100</f>
        <v>41.92112745704043</v>
      </c>
      <c r="D10" s="109">
        <v>205</v>
      </c>
      <c r="E10" s="110">
        <f>(D10/$D$13)*100</f>
        <v>63.07692307692307</v>
      </c>
      <c r="F10" s="109">
        <v>61</v>
      </c>
      <c r="G10" s="110">
        <f>(F10/$F$13)*100</f>
        <v>61</v>
      </c>
      <c r="H10" s="109">
        <f>SUM(B10,D10,F10)</f>
        <v>3657</v>
      </c>
      <c r="I10" s="111">
        <f>(H10/$H$13)*100</f>
        <v>42.95278365045807</v>
      </c>
      <c r="J10" s="87"/>
    </row>
    <row r="11" spans="1:10" ht="12.75" customHeight="1">
      <c r="A11" s="142" t="s">
        <v>357</v>
      </c>
      <c r="B11" s="109">
        <v>368</v>
      </c>
      <c r="C11" s="110">
        <f>(B11/$B$13)*100</f>
        <v>4.549388057856349</v>
      </c>
      <c r="D11" s="109">
        <v>10</v>
      </c>
      <c r="E11" s="110">
        <f>(D11/$D$13)*100</f>
        <v>3.076923076923077</v>
      </c>
      <c r="F11" s="109">
        <v>0</v>
      </c>
      <c r="G11" s="110">
        <f>(F11/$F$13)*100</f>
        <v>0</v>
      </c>
      <c r="H11" s="109">
        <f>SUM(B11,D11,F11)</f>
        <v>378</v>
      </c>
      <c r="I11" s="111">
        <f>(H11/$H$13)*100</f>
        <v>4.439746300211417</v>
      </c>
      <c r="J11" s="87"/>
    </row>
    <row r="12" spans="1:10" ht="12.75" customHeight="1">
      <c r="A12" s="142"/>
      <c r="B12" s="109"/>
      <c r="C12" s="110"/>
      <c r="D12" s="109"/>
      <c r="E12" s="110"/>
      <c r="F12" s="109"/>
      <c r="G12" s="110"/>
      <c r="H12" s="109"/>
      <c r="I12" s="111"/>
      <c r="J12" s="73"/>
    </row>
    <row r="13" spans="1:10" ht="12.75" customHeight="1" thickBot="1">
      <c r="A13" s="144" t="s">
        <v>240</v>
      </c>
      <c r="B13" s="116">
        <f aca="true" t="shared" si="0" ref="B13:I13">SUM(B8:B11)</f>
        <v>8089</v>
      </c>
      <c r="C13" s="117">
        <f t="shared" si="0"/>
        <v>100</v>
      </c>
      <c r="D13" s="116">
        <f t="shared" si="0"/>
        <v>325</v>
      </c>
      <c r="E13" s="117">
        <f t="shared" si="0"/>
        <v>100</v>
      </c>
      <c r="F13" s="116">
        <f t="shared" si="0"/>
        <v>100</v>
      </c>
      <c r="G13" s="117">
        <f t="shared" si="0"/>
        <v>100</v>
      </c>
      <c r="H13" s="116">
        <f t="shared" si="0"/>
        <v>8514</v>
      </c>
      <c r="I13" s="118">
        <f t="shared" si="0"/>
        <v>100</v>
      </c>
      <c r="J13" s="14"/>
    </row>
    <row r="14" spans="1:9" ht="12.75">
      <c r="A14" s="149" t="s">
        <v>374</v>
      </c>
      <c r="B14" s="149"/>
      <c r="C14" s="149"/>
      <c r="D14" s="149"/>
      <c r="E14" s="149"/>
      <c r="F14" s="149"/>
      <c r="G14" s="149"/>
      <c r="H14" s="149"/>
      <c r="I14" s="149"/>
    </row>
    <row r="15" spans="1:9" ht="12.75">
      <c r="A15" s="21" t="s">
        <v>318</v>
      </c>
      <c r="B15" s="93"/>
      <c r="C15" s="93"/>
      <c r="D15" s="93"/>
      <c r="E15" s="93"/>
      <c r="F15" s="93"/>
      <c r="G15" s="93"/>
      <c r="H15" s="93"/>
      <c r="I15" s="93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96"/>
  <sheetViews>
    <sheetView showGridLines="0" view="pageBreakPreview" zoomScale="60" zoomScaleNormal="75" workbookViewId="0" topLeftCell="A1">
      <selection activeCell="B51" sqref="B51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8.421875" style="9" customWidth="1"/>
    <col min="9" max="9" width="10.140625" style="9" bestFit="1" customWidth="1"/>
    <col min="10" max="16384" width="8.421875" style="9" customWidth="1"/>
  </cols>
  <sheetData>
    <row r="1" spans="1: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325</v>
      </c>
      <c r="B3" s="395"/>
      <c r="C3" s="395"/>
      <c r="D3" s="395"/>
      <c r="E3" s="395"/>
      <c r="F3" s="395"/>
      <c r="G3" s="395"/>
      <c r="H3" s="395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ht="12.75" customHeight="1">
      <c r="A5" s="165"/>
      <c r="B5" s="431" t="s">
        <v>25</v>
      </c>
      <c r="C5" s="431" t="s">
        <v>326</v>
      </c>
      <c r="D5" s="433" t="s">
        <v>26</v>
      </c>
      <c r="E5" s="433" t="s">
        <v>27</v>
      </c>
      <c r="F5" s="431" t="s">
        <v>196</v>
      </c>
      <c r="G5" s="435" t="s">
        <v>327</v>
      </c>
      <c r="H5" s="436"/>
    </row>
    <row r="6" spans="1:8" ht="12.75" customHeight="1">
      <c r="A6" s="166" t="s">
        <v>21</v>
      </c>
      <c r="B6" s="432"/>
      <c r="C6" s="432"/>
      <c r="D6" s="434"/>
      <c r="E6" s="434"/>
      <c r="F6" s="432"/>
      <c r="G6" s="437"/>
      <c r="H6" s="438"/>
    </row>
    <row r="7" spans="1:8" ht="12.75" customHeight="1" thickBot="1">
      <c r="A7" s="167"/>
      <c r="B7" s="168" t="s">
        <v>262</v>
      </c>
      <c r="C7" s="168" t="s">
        <v>262</v>
      </c>
      <c r="D7" s="168" t="s">
        <v>328</v>
      </c>
      <c r="E7" s="168" t="s">
        <v>262</v>
      </c>
      <c r="F7" s="168" t="s">
        <v>262</v>
      </c>
      <c r="G7" s="378" t="s">
        <v>262</v>
      </c>
      <c r="H7" s="412"/>
    </row>
    <row r="8" spans="1:10" ht="12.75" customHeight="1">
      <c r="A8" s="154" t="s">
        <v>360</v>
      </c>
      <c r="B8" s="105">
        <v>17004521</v>
      </c>
      <c r="C8" s="105">
        <v>11210997</v>
      </c>
      <c r="D8" s="105">
        <v>84114</v>
      </c>
      <c r="E8" s="105">
        <v>2246274</v>
      </c>
      <c r="F8" s="105">
        <v>626386</v>
      </c>
      <c r="G8" s="413">
        <v>3521608</v>
      </c>
      <c r="H8" s="414"/>
      <c r="I8" s="320"/>
      <c r="J8" s="74"/>
    </row>
    <row r="9" spans="1:10" ht="12.75" customHeight="1">
      <c r="A9" s="315" t="s">
        <v>361</v>
      </c>
      <c r="B9" s="109">
        <v>3622538</v>
      </c>
      <c r="C9" s="109">
        <v>2282665</v>
      </c>
      <c r="D9" s="109">
        <v>19331</v>
      </c>
      <c r="E9" s="109">
        <v>430583</v>
      </c>
      <c r="F9" s="109">
        <v>125612</v>
      </c>
      <c r="G9" s="374">
        <v>715366</v>
      </c>
      <c r="H9" s="375"/>
      <c r="I9" s="320"/>
      <c r="J9" s="74"/>
    </row>
    <row r="10" spans="1:10" ht="12.75" customHeight="1">
      <c r="A10" s="315" t="s">
        <v>362</v>
      </c>
      <c r="B10" s="109">
        <v>6155974</v>
      </c>
      <c r="C10" s="109">
        <v>3063641</v>
      </c>
      <c r="D10" s="109">
        <v>30999</v>
      </c>
      <c r="E10" s="109">
        <v>812452</v>
      </c>
      <c r="F10" s="109">
        <v>296221</v>
      </c>
      <c r="G10" s="374">
        <v>1513918</v>
      </c>
      <c r="H10" s="375"/>
      <c r="I10" s="320"/>
      <c r="J10" s="74"/>
    </row>
    <row r="11" spans="1:10" ht="12.75" customHeight="1">
      <c r="A11" s="315" t="s">
        <v>363</v>
      </c>
      <c r="B11" s="109">
        <v>6938715</v>
      </c>
      <c r="C11" s="109">
        <v>5485463</v>
      </c>
      <c r="D11" s="109">
        <v>11750</v>
      </c>
      <c r="E11" s="109">
        <v>368785</v>
      </c>
      <c r="F11" s="109">
        <v>170951</v>
      </c>
      <c r="G11" s="374">
        <v>698307</v>
      </c>
      <c r="H11" s="375"/>
      <c r="I11" s="320"/>
      <c r="J11" s="74"/>
    </row>
    <row r="12" spans="1:10" ht="12.75" customHeight="1">
      <c r="A12" s="315" t="s">
        <v>364</v>
      </c>
      <c r="B12" s="109">
        <v>8499250</v>
      </c>
      <c r="C12" s="109">
        <v>4338043</v>
      </c>
      <c r="D12" s="109">
        <v>26455</v>
      </c>
      <c r="E12" s="109">
        <v>986934</v>
      </c>
      <c r="F12" s="109">
        <v>176570</v>
      </c>
      <c r="G12" s="374">
        <v>1887230</v>
      </c>
      <c r="H12" s="375"/>
      <c r="I12" s="320"/>
      <c r="J12" s="74"/>
    </row>
    <row r="13" spans="1:10" ht="12.75" customHeight="1">
      <c r="A13" s="315" t="s">
        <v>365</v>
      </c>
      <c r="B13" s="109">
        <v>2714497</v>
      </c>
      <c r="C13" s="109">
        <v>2044251</v>
      </c>
      <c r="D13" s="109">
        <v>6702</v>
      </c>
      <c r="E13" s="109">
        <v>233998</v>
      </c>
      <c r="F13" s="109">
        <v>110658</v>
      </c>
      <c r="G13" s="374">
        <v>365830</v>
      </c>
      <c r="H13" s="375"/>
      <c r="I13" s="320"/>
      <c r="J13" s="74"/>
    </row>
    <row r="14" spans="1:10" ht="12.75" customHeight="1">
      <c r="A14" s="315" t="s">
        <v>366</v>
      </c>
      <c r="B14" s="109">
        <v>6259178</v>
      </c>
      <c r="C14" s="109">
        <v>2163885</v>
      </c>
      <c r="D14" s="109">
        <v>80508</v>
      </c>
      <c r="E14" s="109">
        <v>1765198</v>
      </c>
      <c r="F14" s="109">
        <v>371991</v>
      </c>
      <c r="G14" s="374">
        <v>2528142</v>
      </c>
      <c r="H14" s="375"/>
      <c r="I14" s="321"/>
      <c r="J14" s="74"/>
    </row>
    <row r="15" spans="1:10" ht="12.75" customHeight="1">
      <c r="A15" s="156" t="s">
        <v>367</v>
      </c>
      <c r="B15" s="109">
        <v>2735370</v>
      </c>
      <c r="C15" s="109">
        <v>1158872</v>
      </c>
      <c r="D15" s="109">
        <v>15976</v>
      </c>
      <c r="E15" s="109">
        <v>536414</v>
      </c>
      <c r="F15" s="109">
        <v>121162</v>
      </c>
      <c r="G15" s="374">
        <v>848477</v>
      </c>
      <c r="H15" s="375"/>
      <c r="I15" s="321"/>
      <c r="J15" s="74"/>
    </row>
    <row r="16" spans="1:10" ht="12.75" customHeight="1">
      <c r="A16" s="315" t="s">
        <v>165</v>
      </c>
      <c r="B16" s="109">
        <v>5368186</v>
      </c>
      <c r="C16" s="109">
        <v>2493739</v>
      </c>
      <c r="D16" s="109">
        <v>28734</v>
      </c>
      <c r="E16" s="109">
        <v>941303</v>
      </c>
      <c r="F16" s="109">
        <v>295610</v>
      </c>
      <c r="G16" s="374">
        <v>1653322</v>
      </c>
      <c r="H16" s="375"/>
      <c r="I16" s="321"/>
      <c r="J16" s="74"/>
    </row>
    <row r="17" spans="1:10" ht="12.75" customHeight="1">
      <c r="A17" s="315" t="s">
        <v>368</v>
      </c>
      <c r="B17" s="109">
        <v>7138106</v>
      </c>
      <c r="C17" s="109">
        <v>5318493</v>
      </c>
      <c r="D17" s="109">
        <v>13155</v>
      </c>
      <c r="E17" s="109">
        <v>464839</v>
      </c>
      <c r="F17" s="109">
        <v>173102</v>
      </c>
      <c r="G17" s="374">
        <v>922005</v>
      </c>
      <c r="H17" s="375"/>
      <c r="I17" s="321"/>
      <c r="J17" s="74"/>
    </row>
    <row r="18" spans="1:10" ht="12.75" customHeight="1">
      <c r="A18" s="315" t="s">
        <v>369</v>
      </c>
      <c r="B18" s="109">
        <v>4671420</v>
      </c>
      <c r="C18" s="109">
        <v>1938259</v>
      </c>
      <c r="D18" s="109">
        <v>22652</v>
      </c>
      <c r="E18" s="109">
        <v>743584</v>
      </c>
      <c r="F18" s="109">
        <v>264802</v>
      </c>
      <c r="G18" s="374">
        <v>1521296</v>
      </c>
      <c r="H18" s="375"/>
      <c r="I18" s="321"/>
      <c r="J18" s="74"/>
    </row>
    <row r="19" spans="1:10" ht="12.75" customHeight="1">
      <c r="A19" s="315" t="s">
        <v>61</v>
      </c>
      <c r="B19" s="109">
        <v>4122460</v>
      </c>
      <c r="C19" s="109">
        <v>861226</v>
      </c>
      <c r="D19" s="109">
        <v>10973</v>
      </c>
      <c r="E19" s="109">
        <v>666346</v>
      </c>
      <c r="F19" s="109">
        <v>208584</v>
      </c>
      <c r="G19" s="374">
        <v>1831916</v>
      </c>
      <c r="H19" s="375"/>
      <c r="I19" s="321"/>
      <c r="J19" s="74"/>
    </row>
    <row r="20" spans="1:10" ht="12.75" customHeight="1">
      <c r="A20" s="156" t="s">
        <v>370</v>
      </c>
      <c r="B20" s="109">
        <v>4947094</v>
      </c>
      <c r="C20" s="109">
        <v>1760145</v>
      </c>
      <c r="D20" s="109">
        <v>13465</v>
      </c>
      <c r="E20" s="109">
        <v>617709</v>
      </c>
      <c r="F20" s="109">
        <v>104436</v>
      </c>
      <c r="G20" s="374">
        <v>1320184</v>
      </c>
      <c r="H20" s="375"/>
      <c r="I20" s="321"/>
      <c r="J20" s="74"/>
    </row>
    <row r="21" spans="1:8" ht="12.75" customHeight="1">
      <c r="A21" s="130"/>
      <c r="B21" s="109"/>
      <c r="C21" s="109"/>
      <c r="D21" s="109"/>
      <c r="E21" s="109"/>
      <c r="F21" s="109"/>
      <c r="G21" s="374"/>
      <c r="H21" s="375"/>
    </row>
    <row r="22" spans="1:8" s="15" customFormat="1" ht="12.75" customHeight="1" thickBot="1">
      <c r="A22" s="115" t="s">
        <v>251</v>
      </c>
      <c r="B22" s="116">
        <f aca="true" t="shared" si="0" ref="B22:G22">SUM(B8:B21)</f>
        <v>80177309</v>
      </c>
      <c r="C22" s="116">
        <f t="shared" si="0"/>
        <v>44119679</v>
      </c>
      <c r="D22" s="116">
        <f t="shared" si="0"/>
        <v>364814</v>
      </c>
      <c r="E22" s="116">
        <f t="shared" si="0"/>
        <v>10814419</v>
      </c>
      <c r="F22" s="116">
        <f t="shared" si="0"/>
        <v>3046085</v>
      </c>
      <c r="G22" s="376">
        <f t="shared" si="0"/>
        <v>19327601</v>
      </c>
      <c r="H22" s="377"/>
    </row>
    <row r="23" spans="1:7" ht="12.75" customHeight="1">
      <c r="A23" s="131"/>
      <c r="B23" s="158"/>
      <c r="C23" s="158"/>
      <c r="D23" s="158"/>
      <c r="E23" s="158"/>
      <c r="F23" s="159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8" ht="12.75" customHeight="1" thickBot="1">
      <c r="A25" s="103"/>
      <c r="B25" s="103"/>
      <c r="C25" s="103"/>
      <c r="D25" s="103"/>
      <c r="E25" s="103"/>
      <c r="F25" s="103"/>
      <c r="G25" s="24"/>
      <c r="H25" s="22"/>
    </row>
    <row r="26" spans="1:8" ht="12.75" customHeight="1">
      <c r="A26" s="388" t="s">
        <v>21</v>
      </c>
      <c r="B26" s="415" t="s">
        <v>263</v>
      </c>
      <c r="C26" s="416"/>
      <c r="D26" s="416"/>
      <c r="E26" s="417" t="s">
        <v>331</v>
      </c>
      <c r="F26" s="417" t="s">
        <v>332</v>
      </c>
      <c r="G26" s="425" t="s">
        <v>329</v>
      </c>
      <c r="H26" s="426"/>
    </row>
    <row r="27" spans="1:8" ht="12.75" customHeight="1">
      <c r="A27" s="389"/>
      <c r="B27" s="420" t="s">
        <v>198</v>
      </c>
      <c r="C27" s="422" t="s">
        <v>199</v>
      </c>
      <c r="D27" s="424" t="s">
        <v>200</v>
      </c>
      <c r="E27" s="418"/>
      <c r="F27" s="418"/>
      <c r="G27" s="427"/>
      <c r="H27" s="428"/>
    </row>
    <row r="28" spans="1:8" ht="12.75" customHeight="1">
      <c r="A28" s="389"/>
      <c r="B28" s="421"/>
      <c r="C28" s="423"/>
      <c r="D28" s="419"/>
      <c r="E28" s="419"/>
      <c r="F28" s="419"/>
      <c r="G28" s="429"/>
      <c r="H28" s="430"/>
    </row>
    <row r="29" spans="1:9" ht="12.75" customHeight="1" thickBot="1">
      <c r="A29" s="390"/>
      <c r="B29" s="168" t="s">
        <v>262</v>
      </c>
      <c r="C29" s="168" t="s">
        <v>262</v>
      </c>
      <c r="D29" s="168" t="s">
        <v>262</v>
      </c>
      <c r="E29" s="168" t="s">
        <v>262</v>
      </c>
      <c r="F29" s="168" t="s">
        <v>262</v>
      </c>
      <c r="G29" s="378" t="s">
        <v>262</v>
      </c>
      <c r="H29" s="412"/>
      <c r="I29" s="322"/>
    </row>
    <row r="30" spans="1:8" ht="12.75" customHeight="1">
      <c r="A30" s="154" t="s">
        <v>360</v>
      </c>
      <c r="B30" s="105">
        <v>16532297</v>
      </c>
      <c r="C30" s="105">
        <v>2049552</v>
      </c>
      <c r="D30" s="105">
        <v>373143</v>
      </c>
      <c r="E30" s="105">
        <v>152403</v>
      </c>
      <c r="F30" s="105">
        <v>353896</v>
      </c>
      <c r="G30" s="413">
        <v>669049</v>
      </c>
      <c r="H30" s="414"/>
    </row>
    <row r="31" spans="1:8" ht="12.75" customHeight="1">
      <c r="A31" s="315" t="s">
        <v>361</v>
      </c>
      <c r="B31" s="109">
        <v>3288560</v>
      </c>
      <c r="C31" s="109">
        <v>575641</v>
      </c>
      <c r="D31" s="109">
        <v>247894</v>
      </c>
      <c r="E31" s="109">
        <v>38618</v>
      </c>
      <c r="F31" s="109">
        <v>133351</v>
      </c>
      <c r="G31" s="374">
        <v>133155</v>
      </c>
      <c r="H31" s="375"/>
    </row>
    <row r="32" spans="1:8" ht="12.75" customHeight="1">
      <c r="A32" s="315" t="s">
        <v>362</v>
      </c>
      <c r="B32" s="109">
        <v>4824694</v>
      </c>
      <c r="C32" s="109">
        <v>1523691</v>
      </c>
      <c r="D32" s="109">
        <v>603148</v>
      </c>
      <c r="E32" s="109">
        <v>139217</v>
      </c>
      <c r="F32" s="109">
        <v>232284</v>
      </c>
      <c r="G32" s="374">
        <v>321266</v>
      </c>
      <c r="H32" s="375"/>
    </row>
    <row r="33" spans="1:8" ht="12.75" customHeight="1">
      <c r="A33" s="315" t="s">
        <v>363</v>
      </c>
      <c r="B33" s="109">
        <v>7322684</v>
      </c>
      <c r="C33" s="109">
        <v>1162042</v>
      </c>
      <c r="D33" s="109">
        <v>450208</v>
      </c>
      <c r="E33" s="109">
        <v>258672</v>
      </c>
      <c r="F33" s="109">
        <v>476804</v>
      </c>
      <c r="G33" s="374">
        <v>184396</v>
      </c>
      <c r="H33" s="375"/>
    </row>
    <row r="34" spans="1:8" ht="12.75" customHeight="1">
      <c r="A34" s="315" t="s">
        <v>364</v>
      </c>
      <c r="B34" s="109">
        <v>8837323</v>
      </c>
      <c r="C34" s="109">
        <v>504899</v>
      </c>
      <c r="D34" s="109">
        <v>96882</v>
      </c>
      <c r="E34" s="109">
        <v>205223</v>
      </c>
      <c r="F34" s="109">
        <v>128983</v>
      </c>
      <c r="G34" s="374">
        <v>276262</v>
      </c>
      <c r="H34" s="375"/>
    </row>
    <row r="35" spans="1:8" ht="12.75" customHeight="1">
      <c r="A35" s="315" t="s">
        <v>365</v>
      </c>
      <c r="B35" s="109">
        <v>2499905</v>
      </c>
      <c r="C35" s="109">
        <v>381978</v>
      </c>
      <c r="D35" s="109">
        <v>112330</v>
      </c>
      <c r="E35" s="109">
        <v>72134</v>
      </c>
      <c r="F35" s="109">
        <v>121379</v>
      </c>
      <c r="G35" s="374">
        <v>114343</v>
      </c>
      <c r="H35" s="375"/>
    </row>
    <row r="36" spans="1:8" ht="12.75" customHeight="1">
      <c r="A36" s="315" t="s">
        <v>366</v>
      </c>
      <c r="B36" s="109">
        <v>6534554</v>
      </c>
      <c r="C36" s="109">
        <v>236388</v>
      </c>
      <c r="D36" s="109">
        <v>116786</v>
      </c>
      <c r="E36" s="109">
        <v>145568</v>
      </c>
      <c r="F36" s="109">
        <v>329676</v>
      </c>
      <c r="G36" s="374">
        <v>393464</v>
      </c>
      <c r="H36" s="375"/>
    </row>
    <row r="37" spans="1:8" ht="12.75" customHeight="1">
      <c r="A37" s="156" t="s">
        <v>367</v>
      </c>
      <c r="B37" s="109">
        <v>2351042</v>
      </c>
      <c r="C37" s="109">
        <v>460916</v>
      </c>
      <c r="D37" s="109">
        <v>274888</v>
      </c>
      <c r="E37" s="109">
        <v>105167</v>
      </c>
      <c r="F37" s="109">
        <v>112726</v>
      </c>
      <c r="G37" s="374">
        <v>132641</v>
      </c>
      <c r="H37" s="375"/>
    </row>
    <row r="38" spans="1:8" ht="12.75" customHeight="1">
      <c r="A38" s="315" t="s">
        <v>165</v>
      </c>
      <c r="B38" s="109">
        <v>5199499</v>
      </c>
      <c r="C38" s="109">
        <v>737166</v>
      </c>
      <c r="D38" s="109">
        <v>363631</v>
      </c>
      <c r="E38" s="109">
        <v>168058</v>
      </c>
      <c r="F38" s="109">
        <v>290351</v>
      </c>
      <c r="G38" s="374">
        <v>336603</v>
      </c>
      <c r="H38" s="375"/>
    </row>
    <row r="39" spans="1:8" ht="12.75" customHeight="1">
      <c r="A39" s="315" t="s">
        <v>368</v>
      </c>
      <c r="B39" s="109">
        <v>7940032</v>
      </c>
      <c r="C39" s="109">
        <v>399024</v>
      </c>
      <c r="D39" s="109">
        <v>65542</v>
      </c>
      <c r="E39" s="109">
        <v>96317</v>
      </c>
      <c r="F39" s="109">
        <v>182905</v>
      </c>
      <c r="G39" s="374">
        <v>208242</v>
      </c>
      <c r="H39" s="375"/>
    </row>
    <row r="40" spans="1:8" ht="12.75" customHeight="1">
      <c r="A40" s="315" t="s">
        <v>369</v>
      </c>
      <c r="B40" s="109">
        <v>3611970</v>
      </c>
      <c r="C40" s="109">
        <v>1249101</v>
      </c>
      <c r="D40" s="109">
        <v>619648</v>
      </c>
      <c r="E40" s="109">
        <v>341910</v>
      </c>
      <c r="F40" s="109">
        <v>277468</v>
      </c>
      <c r="G40" s="374">
        <v>301776</v>
      </c>
      <c r="H40" s="375"/>
    </row>
    <row r="41" spans="1:8" ht="12.75" customHeight="1">
      <c r="A41" s="315" t="s">
        <v>61</v>
      </c>
      <c r="B41" s="109">
        <v>4154043</v>
      </c>
      <c r="C41" s="109">
        <v>285453</v>
      </c>
      <c r="D41" s="109">
        <v>210735</v>
      </c>
      <c r="E41" s="109">
        <v>53367</v>
      </c>
      <c r="F41" s="109">
        <v>94194</v>
      </c>
      <c r="G41" s="374">
        <v>293528</v>
      </c>
      <c r="H41" s="375"/>
    </row>
    <row r="42" spans="1:8" ht="12.75" customHeight="1">
      <c r="A42" s="156" t="s">
        <v>370</v>
      </c>
      <c r="B42" s="109">
        <v>5230273</v>
      </c>
      <c r="C42" s="109">
        <v>92000</v>
      </c>
      <c r="D42" s="109">
        <v>9913</v>
      </c>
      <c r="E42" s="109">
        <v>164448</v>
      </c>
      <c r="F42" s="109">
        <v>67918</v>
      </c>
      <c r="G42" s="374">
        <v>160641</v>
      </c>
      <c r="H42" s="375"/>
    </row>
    <row r="43" spans="1:8" ht="12.75" customHeight="1">
      <c r="A43" s="130"/>
      <c r="B43" s="109"/>
      <c r="C43" s="109"/>
      <c r="D43" s="109"/>
      <c r="E43" s="109"/>
      <c r="F43" s="109"/>
      <c r="G43" s="155"/>
      <c r="H43" s="323"/>
    </row>
    <row r="44" spans="1:8" s="15" customFormat="1" ht="12.75" customHeight="1" thickBot="1">
      <c r="A44" s="115" t="s">
        <v>251</v>
      </c>
      <c r="B44" s="116">
        <f aca="true" t="shared" si="1" ref="B44:G44">SUM(B30:B43)</f>
        <v>78326876</v>
      </c>
      <c r="C44" s="116">
        <f t="shared" si="1"/>
        <v>9657851</v>
      </c>
      <c r="D44" s="116">
        <f t="shared" si="1"/>
        <v>3544748</v>
      </c>
      <c r="E44" s="116">
        <f t="shared" si="1"/>
        <v>1941102</v>
      </c>
      <c r="F44" s="116">
        <f t="shared" si="1"/>
        <v>2801935</v>
      </c>
      <c r="G44" s="376">
        <f t="shared" si="1"/>
        <v>3525366</v>
      </c>
      <c r="H44" s="377"/>
    </row>
    <row r="45" spans="1:8" ht="12.75" customHeight="1">
      <c r="A45" s="131" t="s">
        <v>330</v>
      </c>
      <c r="B45" s="161"/>
      <c r="C45" s="161"/>
      <c r="D45" s="162"/>
      <c r="E45" s="163"/>
      <c r="F45" s="163"/>
      <c r="G45" s="28"/>
      <c r="H45" s="22"/>
    </row>
    <row r="46" spans="1:8" ht="12.75" customHeight="1">
      <c r="A46" s="295" t="s">
        <v>264</v>
      </c>
      <c r="B46" s="25"/>
      <c r="C46" s="25"/>
      <c r="D46" s="25"/>
      <c r="E46" s="25"/>
      <c r="F46" s="25"/>
      <c r="G46" s="6"/>
      <c r="H46" s="22"/>
    </row>
    <row r="47" spans="1:8" ht="12.75" customHeight="1">
      <c r="A47" s="21" t="s">
        <v>318</v>
      </c>
      <c r="H47" s="22"/>
    </row>
    <row r="48" ht="15" customHeight="1">
      <c r="H48" s="22"/>
    </row>
    <row r="51" ht="15" customHeight="1">
      <c r="H51" s="54"/>
    </row>
    <row r="52" ht="15" customHeight="1">
      <c r="H52" s="54"/>
    </row>
    <row r="53" ht="15" customHeight="1">
      <c r="H53" s="54"/>
    </row>
    <row r="54" ht="15" customHeight="1">
      <c r="H54" s="54"/>
    </row>
    <row r="55" ht="15" customHeight="1">
      <c r="H55" s="54"/>
    </row>
    <row r="56" ht="15" customHeight="1">
      <c r="H56" s="54"/>
    </row>
    <row r="57" ht="15" customHeight="1">
      <c r="H57" s="54"/>
    </row>
    <row r="58" ht="15" customHeight="1">
      <c r="H58" s="54"/>
    </row>
    <row r="59" ht="15" customHeight="1">
      <c r="H59" s="54"/>
    </row>
    <row r="60" ht="15" customHeight="1">
      <c r="H60" s="54"/>
    </row>
    <row r="61" ht="15" customHeight="1">
      <c r="H61" s="54"/>
    </row>
    <row r="62" ht="15" customHeight="1">
      <c r="H62" s="54"/>
    </row>
    <row r="63" ht="15" customHeight="1">
      <c r="H63" s="54"/>
    </row>
    <row r="64" ht="15" customHeight="1">
      <c r="H64" s="54"/>
    </row>
    <row r="65" spans="2:7" ht="15" customHeight="1">
      <c r="B65" s="55"/>
      <c r="C65" s="55"/>
      <c r="E65" s="55"/>
      <c r="F65" s="55"/>
      <c r="G65" s="55"/>
    </row>
    <row r="66" spans="2:7" ht="15" customHeight="1">
      <c r="B66" s="55"/>
      <c r="C66" s="55"/>
      <c r="E66" s="55"/>
      <c r="F66" s="55"/>
      <c r="G66" s="55"/>
    </row>
    <row r="67" spans="2:7" ht="15" customHeight="1">
      <c r="B67" s="55"/>
      <c r="C67" s="55"/>
      <c r="E67" s="55"/>
      <c r="F67" s="55"/>
      <c r="G67" s="55"/>
    </row>
    <row r="68" spans="2:7" ht="15" customHeight="1">
      <c r="B68" s="55"/>
      <c r="C68" s="55"/>
      <c r="E68" s="55"/>
      <c r="F68" s="55"/>
      <c r="G68" s="55"/>
    </row>
    <row r="69" spans="2:7" ht="15" customHeight="1">
      <c r="B69" s="55"/>
      <c r="C69" s="55"/>
      <c r="E69" s="55"/>
      <c r="F69" s="55"/>
      <c r="G69" s="55"/>
    </row>
    <row r="70" spans="2:7" ht="15" customHeight="1">
      <c r="B70" s="55"/>
      <c r="C70" s="55"/>
      <c r="E70" s="55"/>
      <c r="F70" s="55"/>
      <c r="G70" s="55"/>
    </row>
    <row r="71" spans="2:7" ht="15" customHeight="1">
      <c r="B71" s="55"/>
      <c r="C71" s="55"/>
      <c r="E71" s="55"/>
      <c r="F71" s="55"/>
      <c r="G71" s="55"/>
    </row>
    <row r="72" spans="2:7" ht="15" customHeight="1">
      <c r="B72" s="55"/>
      <c r="C72" s="55"/>
      <c r="E72" s="55"/>
      <c r="F72" s="55"/>
      <c r="G72" s="55"/>
    </row>
    <row r="73" spans="2:7" ht="15" customHeight="1">
      <c r="B73" s="55"/>
      <c r="C73" s="55"/>
      <c r="E73" s="55"/>
      <c r="F73" s="55"/>
      <c r="G73" s="55"/>
    </row>
    <row r="74" spans="2:7" ht="15" customHeight="1">
      <c r="B74" s="55"/>
      <c r="C74" s="55"/>
      <c r="E74" s="55"/>
      <c r="F74" s="55"/>
      <c r="G74" s="55"/>
    </row>
    <row r="75" spans="2:7" ht="15" customHeight="1">
      <c r="B75" s="55"/>
      <c r="C75" s="55"/>
      <c r="E75" s="55"/>
      <c r="F75" s="55"/>
      <c r="G75" s="55"/>
    </row>
    <row r="76" spans="2:7" ht="15" customHeight="1">
      <c r="B76" s="55"/>
      <c r="C76" s="55"/>
      <c r="E76" s="55"/>
      <c r="F76" s="55"/>
      <c r="G76" s="55"/>
    </row>
    <row r="77" spans="2:7" ht="15" customHeight="1">
      <c r="B77" s="55"/>
      <c r="C77" s="55"/>
      <c r="E77" s="55"/>
      <c r="F77" s="55"/>
      <c r="G77" s="55"/>
    </row>
    <row r="78" spans="2:7" ht="15" customHeight="1">
      <c r="B78" s="55"/>
      <c r="C78" s="55"/>
      <c r="E78" s="55"/>
      <c r="F78" s="55"/>
      <c r="G78" s="55"/>
    </row>
    <row r="82" spans="2:7" ht="15" customHeight="1">
      <c r="B82" s="55"/>
      <c r="C82" s="55"/>
      <c r="D82" s="56"/>
      <c r="E82" s="55"/>
      <c r="F82" s="55"/>
      <c r="G82" s="55"/>
    </row>
    <row r="83" spans="2:7" ht="15" customHeight="1">
      <c r="B83" s="55"/>
      <c r="C83" s="55"/>
      <c r="D83" s="56"/>
      <c r="E83" s="55"/>
      <c r="F83" s="55"/>
      <c r="G83" s="55"/>
    </row>
    <row r="84" spans="2:7" ht="15" customHeight="1">
      <c r="B84" s="55"/>
      <c r="C84" s="55"/>
      <c r="D84" s="56"/>
      <c r="E84" s="55"/>
      <c r="F84" s="55"/>
      <c r="G84" s="55"/>
    </row>
    <row r="85" spans="2:7" ht="15" customHeight="1">
      <c r="B85" s="55"/>
      <c r="C85" s="55"/>
      <c r="D85" s="56"/>
      <c r="E85" s="55"/>
      <c r="F85" s="55"/>
      <c r="G85" s="55"/>
    </row>
    <row r="86" spans="2:7" ht="15" customHeight="1">
      <c r="B86" s="55"/>
      <c r="C86" s="55"/>
      <c r="D86" s="56"/>
      <c r="E86" s="55"/>
      <c r="F86" s="55"/>
      <c r="G86" s="55"/>
    </row>
    <row r="87" spans="2:7" ht="15" customHeight="1">
      <c r="B87" s="55"/>
      <c r="C87" s="55"/>
      <c r="D87" s="56"/>
      <c r="E87" s="55"/>
      <c r="F87" s="55"/>
      <c r="G87" s="55"/>
    </row>
    <row r="88" spans="2:7" ht="15" customHeight="1">
      <c r="B88" s="55"/>
      <c r="C88" s="55"/>
      <c r="D88" s="56"/>
      <c r="E88" s="55"/>
      <c r="F88" s="55"/>
      <c r="G88" s="55"/>
    </row>
    <row r="89" spans="2:7" ht="15" customHeight="1">
      <c r="B89" s="55"/>
      <c r="C89" s="55"/>
      <c r="D89" s="56"/>
      <c r="E89" s="55"/>
      <c r="F89" s="55"/>
      <c r="G89" s="55"/>
    </row>
    <row r="90" spans="2:7" ht="15" customHeight="1">
      <c r="B90" s="55"/>
      <c r="C90" s="55"/>
      <c r="D90" s="56"/>
      <c r="E90" s="55"/>
      <c r="F90" s="55"/>
      <c r="G90" s="55"/>
    </row>
    <row r="91" spans="2:7" ht="15" customHeight="1">
      <c r="B91" s="55"/>
      <c r="C91" s="55"/>
      <c r="D91" s="56"/>
      <c r="E91" s="55"/>
      <c r="F91" s="55"/>
      <c r="G91" s="55"/>
    </row>
    <row r="92" spans="2:7" ht="15" customHeight="1">
      <c r="B92" s="55"/>
      <c r="C92" s="55"/>
      <c r="D92" s="56"/>
      <c r="E92" s="55"/>
      <c r="F92" s="55"/>
      <c r="G92" s="55"/>
    </row>
    <row r="93" spans="2:7" ht="15" customHeight="1">
      <c r="B93" s="55"/>
      <c r="C93" s="55"/>
      <c r="D93" s="56"/>
      <c r="E93" s="55"/>
      <c r="F93" s="55"/>
      <c r="G93" s="55"/>
    </row>
    <row r="94" spans="2:7" ht="15" customHeight="1">
      <c r="B94" s="55"/>
      <c r="C94" s="55"/>
      <c r="D94" s="56"/>
      <c r="E94" s="55"/>
      <c r="F94" s="55"/>
      <c r="G94" s="55"/>
    </row>
    <row r="95" spans="2:7" ht="15" customHeight="1">
      <c r="B95" s="55"/>
      <c r="C95" s="55"/>
      <c r="D95" s="56"/>
      <c r="E95" s="55"/>
      <c r="F95" s="55"/>
      <c r="G95" s="55"/>
    </row>
    <row r="96" ht="15" customHeight="1">
      <c r="D96" s="56"/>
    </row>
  </sheetData>
  <mergeCells count="47">
    <mergeCell ref="F26:F28"/>
    <mergeCell ref="G26:H28"/>
    <mergeCell ref="A1:H1"/>
    <mergeCell ref="A3:H3"/>
    <mergeCell ref="F5:F6"/>
    <mergeCell ref="B5:B6"/>
    <mergeCell ref="C5:C6"/>
    <mergeCell ref="D5:D6"/>
    <mergeCell ref="E5:E6"/>
    <mergeCell ref="G5:H6"/>
    <mergeCell ref="A26:A29"/>
    <mergeCell ref="B26:D26"/>
    <mergeCell ref="E26:E28"/>
    <mergeCell ref="B27:B28"/>
    <mergeCell ref="C27:C28"/>
    <mergeCell ref="D27:D28"/>
    <mergeCell ref="G31:H31"/>
    <mergeCell ref="G32:H32"/>
    <mergeCell ref="G42:H42"/>
    <mergeCell ref="G36:H36"/>
    <mergeCell ref="G37:H37"/>
    <mergeCell ref="G44:H44"/>
    <mergeCell ref="G29:H29"/>
    <mergeCell ref="G38:H38"/>
    <mergeCell ref="G39:H39"/>
    <mergeCell ref="G40:H40"/>
    <mergeCell ref="G41:H41"/>
    <mergeCell ref="G33:H33"/>
    <mergeCell ref="G34:H34"/>
    <mergeCell ref="G35:H35"/>
    <mergeCell ref="G30:H30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view="pageBreakPreview" zoomScale="60" zoomScaleNormal="75" workbookViewId="0" topLeftCell="A1">
      <selection activeCell="C5" sqref="C5:C6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76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375</v>
      </c>
      <c r="B3" s="395"/>
      <c r="C3" s="395"/>
      <c r="D3" s="395"/>
      <c r="E3" s="395"/>
      <c r="F3" s="395"/>
      <c r="G3" s="77"/>
      <c r="H3" s="77"/>
      <c r="I3" s="77"/>
      <c r="J3" s="14"/>
    </row>
    <row r="4" spans="1:7" ht="13.5" customHeight="1" thickBot="1">
      <c r="A4" s="171"/>
      <c r="B4" s="171"/>
      <c r="C4" s="171"/>
      <c r="D4" s="171"/>
      <c r="E4" s="171"/>
      <c r="F4" s="171"/>
      <c r="G4" s="6"/>
    </row>
    <row r="5" spans="1:7" ht="12.75" customHeight="1">
      <c r="A5" s="165"/>
      <c r="B5" s="431" t="s">
        <v>25</v>
      </c>
      <c r="C5" s="431" t="s">
        <v>400</v>
      </c>
      <c r="D5" s="433" t="s">
        <v>26</v>
      </c>
      <c r="E5" s="433" t="s">
        <v>27</v>
      </c>
      <c r="F5" s="439" t="s">
        <v>196</v>
      </c>
      <c r="G5"/>
    </row>
    <row r="6" spans="1:7" ht="12.75" customHeight="1">
      <c r="A6" s="166" t="s">
        <v>21</v>
      </c>
      <c r="B6" s="432"/>
      <c r="C6" s="432"/>
      <c r="D6" s="434"/>
      <c r="E6" s="434"/>
      <c r="F6" s="440"/>
      <c r="G6"/>
    </row>
    <row r="7" spans="1:8" ht="12.75" customHeight="1" thickBot="1">
      <c r="A7" s="167"/>
      <c r="B7" s="168" t="s">
        <v>262</v>
      </c>
      <c r="C7" s="168" t="s">
        <v>262</v>
      </c>
      <c r="D7" s="169" t="s">
        <v>328</v>
      </c>
      <c r="E7" s="168" t="s">
        <v>262</v>
      </c>
      <c r="F7" s="170" t="s">
        <v>262</v>
      </c>
      <c r="G7"/>
      <c r="H7" s="4"/>
    </row>
    <row r="8" spans="1:8" ht="12.75" customHeight="1">
      <c r="A8" s="119" t="s">
        <v>244</v>
      </c>
      <c r="B8" s="105"/>
      <c r="C8" s="105"/>
      <c r="D8" s="105"/>
      <c r="E8" s="105"/>
      <c r="F8" s="120"/>
      <c r="G8"/>
      <c r="H8" s="74"/>
    </row>
    <row r="9" spans="1:8" ht="12.75" customHeight="1">
      <c r="A9" s="130" t="s">
        <v>371</v>
      </c>
      <c r="B9" s="109">
        <v>6118321</v>
      </c>
      <c r="C9" s="109">
        <v>2874089</v>
      </c>
      <c r="D9" s="109">
        <v>68981</v>
      </c>
      <c r="E9" s="109">
        <v>1706355</v>
      </c>
      <c r="F9" s="155">
        <v>213689</v>
      </c>
      <c r="G9"/>
      <c r="H9" s="4"/>
    </row>
    <row r="10" spans="1:7" ht="12.75" customHeight="1">
      <c r="A10" s="113" t="s">
        <v>372</v>
      </c>
      <c r="B10" s="109">
        <v>10029576</v>
      </c>
      <c r="C10" s="109">
        <v>4395161</v>
      </c>
      <c r="D10" s="109">
        <v>48912</v>
      </c>
      <c r="E10" s="109">
        <v>1871627</v>
      </c>
      <c r="F10" s="155">
        <v>502934</v>
      </c>
      <c r="G10"/>
    </row>
    <row r="11" spans="1:7" ht="12.75" customHeight="1">
      <c r="A11" s="113" t="s">
        <v>353</v>
      </c>
      <c r="B11" s="109"/>
      <c r="C11" s="109"/>
      <c r="D11" s="109"/>
      <c r="E11" s="109"/>
      <c r="F11" s="155"/>
      <c r="G11"/>
    </row>
    <row r="12" spans="1:7" ht="12.75" customHeight="1">
      <c r="A12" s="130" t="s">
        <v>352</v>
      </c>
      <c r="B12" s="109">
        <v>6647211</v>
      </c>
      <c r="C12" s="109">
        <v>2257635</v>
      </c>
      <c r="D12" s="109">
        <v>74496</v>
      </c>
      <c r="E12" s="109">
        <v>2196954</v>
      </c>
      <c r="F12" s="155">
        <v>360903</v>
      </c>
      <c r="G12"/>
    </row>
    <row r="13" spans="1:7" ht="12.75" customHeight="1">
      <c r="A13" s="113" t="s">
        <v>223</v>
      </c>
      <c r="B13" s="109">
        <v>6189829</v>
      </c>
      <c r="C13" s="109">
        <v>2257635</v>
      </c>
      <c r="D13" s="109">
        <v>85249</v>
      </c>
      <c r="E13" s="109">
        <v>2196954</v>
      </c>
      <c r="F13" s="155">
        <v>360803</v>
      </c>
      <c r="G13"/>
    </row>
    <row r="14" spans="1:9" ht="12.75" customHeight="1">
      <c r="A14" s="108"/>
      <c r="B14" s="109"/>
      <c r="C14" s="109"/>
      <c r="D14" s="109"/>
      <c r="E14" s="109"/>
      <c r="F14" s="155"/>
      <c r="G14"/>
      <c r="I14" s="63"/>
    </row>
    <row r="15" spans="1:7" s="15" customFormat="1" ht="12.75" customHeight="1" thickBot="1">
      <c r="A15" s="115" t="s">
        <v>222</v>
      </c>
      <c r="B15" s="116">
        <f>SUM(B8:B13)</f>
        <v>28984937</v>
      </c>
      <c r="C15" s="116">
        <f>SUM(C8:C13)</f>
        <v>11784520</v>
      </c>
      <c r="D15" s="116">
        <f>SUM(D8:D13)</f>
        <v>277638</v>
      </c>
      <c r="E15" s="116">
        <f>SUM(E8:E13)</f>
        <v>7971890</v>
      </c>
      <c r="F15" s="157">
        <f>SUM(F8:F13)</f>
        <v>1438329</v>
      </c>
      <c r="G15"/>
    </row>
    <row r="16" spans="1:7" ht="12.75" customHeight="1">
      <c r="A16" s="131" t="s">
        <v>330</v>
      </c>
      <c r="B16" s="161"/>
      <c r="C16" s="161"/>
      <c r="D16" s="162"/>
      <c r="E16" s="163"/>
      <c r="F16" s="163"/>
      <c r="G16" s="28"/>
    </row>
    <row r="17" ht="12.75" customHeight="1">
      <c r="A17" s="21" t="s">
        <v>318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60" zoomScaleNormal="75" workbookViewId="0" topLeftCell="A1">
      <selection activeCell="D16" sqref="D16"/>
    </sheetView>
  </sheetViews>
  <sheetFormatPr defaultColWidth="11.421875" defaultRowHeight="15" customHeight="1"/>
  <cols>
    <col min="1" max="1" width="60.42187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76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95" t="s">
        <v>401</v>
      </c>
      <c r="B3" s="395"/>
      <c r="C3" s="395"/>
      <c r="D3" s="395"/>
      <c r="E3" s="395"/>
      <c r="F3" s="395"/>
      <c r="G3" s="77"/>
      <c r="H3" s="77"/>
      <c r="I3" s="77"/>
      <c r="J3" s="14"/>
    </row>
    <row r="4" spans="1:7" ht="13.5" customHeight="1" thickBot="1">
      <c r="A4" s="171"/>
      <c r="B4" s="171"/>
      <c r="C4" s="171"/>
      <c r="D4" s="171"/>
      <c r="E4" s="171"/>
      <c r="F4" s="171"/>
      <c r="G4" s="6"/>
    </row>
    <row r="5" spans="1:7" ht="12.75" customHeight="1">
      <c r="A5" s="357"/>
      <c r="B5" s="431" t="s">
        <v>25</v>
      </c>
      <c r="C5" s="431" t="s">
        <v>402</v>
      </c>
      <c r="D5" s="433" t="s">
        <v>26</v>
      </c>
      <c r="E5" s="433" t="s">
        <v>27</v>
      </c>
      <c r="F5" s="439" t="s">
        <v>196</v>
      </c>
      <c r="G5"/>
    </row>
    <row r="6" spans="1:7" ht="12.75" customHeight="1">
      <c r="A6" s="389" t="s">
        <v>21</v>
      </c>
      <c r="B6" s="432"/>
      <c r="C6" s="432"/>
      <c r="D6" s="434"/>
      <c r="E6" s="434"/>
      <c r="F6" s="440"/>
      <c r="G6"/>
    </row>
    <row r="7" spans="1:8" ht="12.75" customHeight="1" thickBot="1">
      <c r="A7" s="390"/>
      <c r="B7" s="168" t="s">
        <v>262</v>
      </c>
      <c r="C7" s="168" t="s">
        <v>262</v>
      </c>
      <c r="D7" s="169" t="s">
        <v>328</v>
      </c>
      <c r="E7" s="168" t="s">
        <v>262</v>
      </c>
      <c r="F7" s="170" t="s">
        <v>262</v>
      </c>
      <c r="G7"/>
      <c r="H7" s="4"/>
    </row>
    <row r="8" spans="1:8" ht="12.75" customHeight="1">
      <c r="A8" s="140" t="s">
        <v>373</v>
      </c>
      <c r="B8" s="105">
        <v>3111534</v>
      </c>
      <c r="C8" s="105">
        <v>606854</v>
      </c>
      <c r="D8" s="105">
        <v>31191</v>
      </c>
      <c r="E8" s="105">
        <v>1270322</v>
      </c>
      <c r="F8" s="120">
        <v>1051561</v>
      </c>
      <c r="G8"/>
      <c r="H8" s="74"/>
    </row>
    <row r="9" spans="1:8" ht="12.75" customHeight="1">
      <c r="A9" s="142" t="s">
        <v>403</v>
      </c>
      <c r="B9" s="109">
        <v>2245207</v>
      </c>
      <c r="C9" s="109">
        <v>795495</v>
      </c>
      <c r="D9" s="109">
        <v>68281</v>
      </c>
      <c r="E9" s="109">
        <v>2248559</v>
      </c>
      <c r="F9" s="155">
        <v>796299</v>
      </c>
      <c r="G9"/>
      <c r="H9" s="4"/>
    </row>
    <row r="10" spans="1:8" ht="12.75" customHeight="1">
      <c r="A10" s="142"/>
      <c r="B10" s="109"/>
      <c r="C10" s="109"/>
      <c r="D10" s="109"/>
      <c r="E10" s="109"/>
      <c r="F10" s="155"/>
      <c r="G10"/>
      <c r="H10" s="4"/>
    </row>
    <row r="11" spans="1:7" s="15" customFormat="1" ht="12.75" customHeight="1" thickBot="1">
      <c r="A11" s="144" t="s">
        <v>240</v>
      </c>
      <c r="B11" s="116">
        <f>SUM(B8:B9)</f>
        <v>5356741</v>
      </c>
      <c r="C11" s="116">
        <f>SUM(C8:C9)</f>
        <v>1402349</v>
      </c>
      <c r="D11" s="116">
        <f>SUM(D8:D9)</f>
        <v>99472</v>
      </c>
      <c r="E11" s="116">
        <f>SUM(E8:E9)</f>
        <v>3518881</v>
      </c>
      <c r="F11" s="157">
        <f>SUM(F8:F9)</f>
        <v>1847860</v>
      </c>
      <c r="G11"/>
    </row>
    <row r="12" spans="1:7" ht="12.75" customHeight="1">
      <c r="A12" s="131" t="s">
        <v>330</v>
      </c>
      <c r="B12" s="161"/>
      <c r="C12" s="161"/>
      <c r="D12" s="162"/>
      <c r="E12" s="163"/>
      <c r="F12" s="163"/>
      <c r="G12" s="28"/>
    </row>
    <row r="13" ht="12.75" customHeight="1">
      <c r="A13" s="21" t="s">
        <v>318</v>
      </c>
    </row>
    <row r="14" ht="15" customHeight="1">
      <c r="A14" s="9" t="s">
        <v>404</v>
      </c>
    </row>
    <row r="15" spans="1:8" ht="15" customHeight="1">
      <c r="A15" s="380" t="s">
        <v>405</v>
      </c>
      <c r="B15" s="380"/>
      <c r="H15" s="54"/>
    </row>
    <row r="16" ht="15" customHeight="1">
      <c r="H16" s="54"/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spans="2:7" ht="15" customHeight="1">
      <c r="B29" s="55"/>
      <c r="C29" s="55"/>
      <c r="E29" s="55"/>
      <c r="F29" s="55"/>
      <c r="G29" s="55"/>
    </row>
    <row r="30" spans="2:7" ht="15" customHeight="1">
      <c r="B30" s="55"/>
      <c r="C30" s="55"/>
      <c r="E30" s="55"/>
      <c r="F30" s="55"/>
      <c r="G30" s="55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6" spans="2:7" ht="15" customHeight="1">
      <c r="B46" s="55"/>
      <c r="C46" s="55"/>
      <c r="D46" s="56"/>
      <c r="E46" s="55"/>
      <c r="F46" s="55"/>
      <c r="G46" s="55"/>
    </row>
    <row r="47" spans="2:7" ht="15" customHeight="1">
      <c r="B47" s="55"/>
      <c r="C47" s="55"/>
      <c r="D47" s="56"/>
      <c r="E47" s="55"/>
      <c r="F47" s="55"/>
      <c r="G47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ht="15" customHeight="1">
      <c r="D60" s="56"/>
    </row>
  </sheetData>
  <mergeCells count="9">
    <mergeCell ref="A15:B15"/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60" zoomScaleNormal="75" workbookViewId="0" topLeftCell="A16">
      <selection activeCell="K46" sqref="K46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405" t="s">
        <v>250</v>
      </c>
      <c r="B1" s="405"/>
      <c r="C1" s="405"/>
      <c r="D1" s="405"/>
      <c r="E1" s="405"/>
      <c r="F1" s="405"/>
      <c r="G1" s="405"/>
      <c r="H1" s="405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95" t="s">
        <v>333</v>
      </c>
      <c r="B3" s="395"/>
      <c r="C3" s="395"/>
      <c r="D3" s="395"/>
      <c r="E3" s="395"/>
      <c r="F3" s="395"/>
      <c r="G3" s="395"/>
      <c r="H3" s="395"/>
    </row>
    <row r="4" spans="1:8" ht="13.5" customHeight="1" thickBot="1">
      <c r="A4" s="172"/>
      <c r="B4" s="172"/>
      <c r="C4" s="172"/>
      <c r="D4" s="172"/>
      <c r="E4" s="172"/>
      <c r="F4" s="172"/>
      <c r="G4" s="172"/>
      <c r="H4" s="10"/>
    </row>
    <row r="5" spans="1:8" ht="12.75" customHeight="1">
      <c r="A5" s="165"/>
      <c r="B5" s="433" t="s">
        <v>25</v>
      </c>
      <c r="C5" s="431" t="s">
        <v>326</v>
      </c>
      <c r="D5" s="433" t="s">
        <v>26</v>
      </c>
      <c r="E5" s="433" t="s">
        <v>27</v>
      </c>
      <c r="F5" s="431" t="s">
        <v>196</v>
      </c>
      <c r="G5" s="435" t="s">
        <v>334</v>
      </c>
      <c r="H5" s="9"/>
    </row>
    <row r="6" spans="1:8" ht="12.75" customHeight="1">
      <c r="A6" s="166" t="s">
        <v>0</v>
      </c>
      <c r="B6" s="434"/>
      <c r="C6" s="432"/>
      <c r="D6" s="434"/>
      <c r="E6" s="434"/>
      <c r="F6" s="432"/>
      <c r="G6" s="437"/>
      <c r="H6" s="9"/>
    </row>
    <row r="7" spans="1:8" ht="12.75" customHeight="1" thickBot="1">
      <c r="A7" s="167"/>
      <c r="B7" s="168" t="s">
        <v>262</v>
      </c>
      <c r="C7" s="168" t="s">
        <v>262</v>
      </c>
      <c r="D7" s="168" t="s">
        <v>328</v>
      </c>
      <c r="E7" s="168" t="s">
        <v>262</v>
      </c>
      <c r="F7" s="168" t="s">
        <v>262</v>
      </c>
      <c r="G7" s="170" t="s">
        <v>262</v>
      </c>
      <c r="H7" s="319"/>
    </row>
    <row r="8" spans="1:8" ht="12.75" customHeight="1">
      <c r="A8" s="104" t="s">
        <v>4</v>
      </c>
      <c r="B8" s="105">
        <v>11820640</v>
      </c>
      <c r="C8" s="105">
        <v>7034071</v>
      </c>
      <c r="D8" s="105">
        <v>48544</v>
      </c>
      <c r="E8" s="105">
        <v>1325535</v>
      </c>
      <c r="F8" s="105">
        <v>381954</v>
      </c>
      <c r="G8" s="120">
        <v>2439258</v>
      </c>
      <c r="H8" s="9"/>
    </row>
    <row r="9" spans="1:8" ht="12.75" customHeight="1">
      <c r="A9" s="108" t="s">
        <v>5</v>
      </c>
      <c r="B9" s="109">
        <v>2502612</v>
      </c>
      <c r="C9" s="109">
        <v>1581822</v>
      </c>
      <c r="D9" s="109">
        <v>10458</v>
      </c>
      <c r="E9" s="109">
        <v>301137</v>
      </c>
      <c r="F9" s="109">
        <v>97573</v>
      </c>
      <c r="G9" s="155">
        <v>499318</v>
      </c>
      <c r="H9" s="9"/>
    </row>
    <row r="10" spans="1:8" ht="12.75" customHeight="1">
      <c r="A10" s="112" t="s">
        <v>6</v>
      </c>
      <c r="B10" s="109">
        <v>1691368</v>
      </c>
      <c r="C10" s="109">
        <v>842770</v>
      </c>
      <c r="D10" s="109">
        <v>8213</v>
      </c>
      <c r="E10" s="109">
        <v>254311</v>
      </c>
      <c r="F10" s="109">
        <v>45599</v>
      </c>
      <c r="G10" s="155">
        <v>424478</v>
      </c>
      <c r="H10" s="9"/>
    </row>
    <row r="11" spans="1:8" ht="12.75" customHeight="1">
      <c r="A11" s="108" t="s">
        <v>7</v>
      </c>
      <c r="B11" s="109">
        <v>602907</v>
      </c>
      <c r="C11" s="109">
        <v>336592</v>
      </c>
      <c r="D11" s="109">
        <v>4631</v>
      </c>
      <c r="E11" s="109">
        <v>129148</v>
      </c>
      <c r="F11" s="109">
        <v>14083</v>
      </c>
      <c r="G11" s="155">
        <v>136628</v>
      </c>
      <c r="H11" s="9"/>
    </row>
    <row r="12" spans="1:8" ht="12.75" customHeight="1">
      <c r="A12" s="108" t="s">
        <v>8</v>
      </c>
      <c r="B12" s="109">
        <v>1340611</v>
      </c>
      <c r="C12" s="109">
        <v>493384</v>
      </c>
      <c r="D12" s="109">
        <v>10187</v>
      </c>
      <c r="E12" s="109">
        <v>296905</v>
      </c>
      <c r="F12" s="109">
        <v>72178</v>
      </c>
      <c r="G12" s="155">
        <v>539022</v>
      </c>
      <c r="H12" s="9"/>
    </row>
    <row r="13" spans="1:8" ht="12.75" customHeight="1">
      <c r="A13" s="108" t="s">
        <v>9</v>
      </c>
      <c r="B13" s="109">
        <v>1000780</v>
      </c>
      <c r="C13" s="109">
        <v>475257</v>
      </c>
      <c r="D13" s="109">
        <v>5795</v>
      </c>
      <c r="E13" s="109">
        <v>166019</v>
      </c>
      <c r="F13" s="109">
        <v>20428</v>
      </c>
      <c r="G13" s="155">
        <v>246095</v>
      </c>
      <c r="H13" s="9"/>
    </row>
    <row r="14" spans="1:8" ht="12.75" customHeight="1">
      <c r="A14" s="108" t="s">
        <v>10</v>
      </c>
      <c r="B14" s="109">
        <v>7339732</v>
      </c>
      <c r="C14" s="109">
        <v>4046382</v>
      </c>
      <c r="D14" s="109">
        <v>36440</v>
      </c>
      <c r="E14" s="109">
        <v>1057436</v>
      </c>
      <c r="F14" s="109">
        <v>441199</v>
      </c>
      <c r="G14" s="155">
        <v>2072262</v>
      </c>
      <c r="H14" s="9"/>
    </row>
    <row r="15" spans="1:8" ht="12.75" customHeight="1">
      <c r="A15" s="112" t="s">
        <v>11</v>
      </c>
      <c r="B15" s="109">
        <v>5901917</v>
      </c>
      <c r="C15" s="109">
        <v>3334427</v>
      </c>
      <c r="D15" s="109">
        <v>22144</v>
      </c>
      <c r="E15" s="109">
        <v>701927</v>
      </c>
      <c r="F15" s="109">
        <v>246045</v>
      </c>
      <c r="G15" s="155">
        <v>1461377</v>
      </c>
      <c r="H15" s="9"/>
    </row>
    <row r="16" spans="1:8" ht="12.75" customHeight="1">
      <c r="A16" s="112" t="s">
        <v>12</v>
      </c>
      <c r="B16" s="109">
        <v>18527134</v>
      </c>
      <c r="C16" s="109">
        <v>10522993</v>
      </c>
      <c r="D16" s="109">
        <v>76834</v>
      </c>
      <c r="E16" s="109">
        <v>2573761</v>
      </c>
      <c r="F16" s="109">
        <v>721325</v>
      </c>
      <c r="G16" s="155">
        <v>4385387</v>
      </c>
      <c r="H16" s="9"/>
    </row>
    <row r="17" spans="1:8" ht="12.75" customHeight="1">
      <c r="A17" s="112" t="s">
        <v>18</v>
      </c>
      <c r="B17" s="109">
        <v>6977714</v>
      </c>
      <c r="C17" s="109">
        <v>3685323</v>
      </c>
      <c r="D17" s="109">
        <v>32889</v>
      </c>
      <c r="E17" s="109">
        <v>929026</v>
      </c>
      <c r="F17" s="109">
        <v>264552</v>
      </c>
      <c r="G17" s="155">
        <v>1732825</v>
      </c>
      <c r="H17" s="9"/>
    </row>
    <row r="18" spans="1:8" ht="12.75" customHeight="1">
      <c r="A18" s="112" t="s">
        <v>13</v>
      </c>
      <c r="B18" s="109">
        <v>1683297</v>
      </c>
      <c r="C18" s="109">
        <v>1040823</v>
      </c>
      <c r="D18" s="109">
        <v>10031</v>
      </c>
      <c r="E18" s="109">
        <v>232012</v>
      </c>
      <c r="F18" s="109">
        <v>58994</v>
      </c>
      <c r="G18" s="155">
        <v>412795</v>
      </c>
      <c r="H18" s="9"/>
    </row>
    <row r="19" spans="1:8" ht="12.75" customHeight="1">
      <c r="A19" s="112" t="s">
        <v>14</v>
      </c>
      <c r="B19" s="109">
        <v>6131583</v>
      </c>
      <c r="C19" s="109">
        <v>3595953</v>
      </c>
      <c r="D19" s="109">
        <v>28109</v>
      </c>
      <c r="E19" s="109">
        <v>667093</v>
      </c>
      <c r="F19" s="109">
        <v>167331</v>
      </c>
      <c r="G19" s="155">
        <v>1134298</v>
      </c>
      <c r="H19" s="9"/>
    </row>
    <row r="20" spans="1:8" ht="12.75" customHeight="1">
      <c r="A20" s="113" t="s">
        <v>39</v>
      </c>
      <c r="B20" s="109">
        <v>3890379</v>
      </c>
      <c r="C20" s="109">
        <v>1815170</v>
      </c>
      <c r="D20" s="109">
        <v>20789</v>
      </c>
      <c r="E20" s="109">
        <v>662253</v>
      </c>
      <c r="F20" s="109">
        <v>104710</v>
      </c>
      <c r="G20" s="155">
        <v>1121022</v>
      </c>
      <c r="H20" s="9"/>
    </row>
    <row r="21" spans="1:8" ht="12.75" customHeight="1">
      <c r="A21" s="113" t="s">
        <v>15</v>
      </c>
      <c r="B21" s="109">
        <v>3951450</v>
      </c>
      <c r="C21" s="109">
        <v>2057737</v>
      </c>
      <c r="D21" s="109">
        <v>18584</v>
      </c>
      <c r="E21" s="109">
        <v>512824</v>
      </c>
      <c r="F21" s="109">
        <v>96883</v>
      </c>
      <c r="G21" s="155">
        <v>958658</v>
      </c>
      <c r="H21" s="9"/>
    </row>
    <row r="22" spans="1:8" ht="12.75" customHeight="1">
      <c r="A22" s="112" t="s">
        <v>40</v>
      </c>
      <c r="B22" s="109">
        <v>2331567</v>
      </c>
      <c r="C22" s="109">
        <v>1258466</v>
      </c>
      <c r="D22" s="109">
        <v>10586</v>
      </c>
      <c r="E22" s="109">
        <v>329314</v>
      </c>
      <c r="F22" s="109">
        <v>173770</v>
      </c>
      <c r="G22" s="155">
        <v>582665</v>
      </c>
      <c r="H22" s="9"/>
    </row>
    <row r="23" spans="1:8" ht="12.75" customHeight="1">
      <c r="A23" s="112" t="s">
        <v>16</v>
      </c>
      <c r="B23" s="109">
        <v>2857271</v>
      </c>
      <c r="C23" s="109">
        <v>1335073</v>
      </c>
      <c r="D23" s="109">
        <v>13948</v>
      </c>
      <c r="E23" s="109">
        <v>460743</v>
      </c>
      <c r="F23" s="109">
        <v>89112</v>
      </c>
      <c r="G23" s="155">
        <v>715042</v>
      </c>
      <c r="H23" s="9"/>
    </row>
    <row r="24" spans="1:8" ht="12.75" customHeight="1">
      <c r="A24" s="112" t="s">
        <v>17</v>
      </c>
      <c r="B24" s="109">
        <v>1626347</v>
      </c>
      <c r="C24" s="109">
        <v>663438</v>
      </c>
      <c r="D24" s="109">
        <v>6631</v>
      </c>
      <c r="E24" s="109">
        <v>214975</v>
      </c>
      <c r="F24" s="109">
        <v>50346</v>
      </c>
      <c r="G24" s="155">
        <v>466469</v>
      </c>
      <c r="H24" s="9"/>
    </row>
    <row r="25" spans="1:8" ht="12.75" customHeight="1">
      <c r="A25" s="112"/>
      <c r="B25" s="109"/>
      <c r="C25" s="109"/>
      <c r="D25" s="109"/>
      <c r="E25" s="109"/>
      <c r="F25" s="109"/>
      <c r="G25" s="155"/>
      <c r="H25" s="9"/>
    </row>
    <row r="26" spans="1:8" ht="12.75" customHeight="1" thickBot="1">
      <c r="A26" s="115" t="s">
        <v>251</v>
      </c>
      <c r="B26" s="116">
        <f aca="true" t="shared" si="0" ref="B26:G26">SUM(B8:B24)</f>
        <v>80177309</v>
      </c>
      <c r="C26" s="116">
        <f t="shared" si="0"/>
        <v>44119681</v>
      </c>
      <c r="D26" s="116">
        <f t="shared" si="0"/>
        <v>364813</v>
      </c>
      <c r="E26" s="116">
        <f t="shared" si="0"/>
        <v>10814419</v>
      </c>
      <c r="F26" s="116">
        <f t="shared" si="0"/>
        <v>3046082</v>
      </c>
      <c r="G26" s="157">
        <f t="shared" si="0"/>
        <v>19327599</v>
      </c>
      <c r="H26" s="9"/>
    </row>
    <row r="27" spans="1:11" ht="12.75" customHeight="1">
      <c r="A27" s="173"/>
      <c r="B27" s="174"/>
      <c r="C27" s="175"/>
      <c r="D27" s="175"/>
      <c r="E27" s="175"/>
      <c r="F27" s="175"/>
      <c r="G27" s="175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2"/>
      <c r="B29" s="172"/>
      <c r="C29" s="172"/>
      <c r="D29" s="172"/>
      <c r="E29" s="172"/>
      <c r="F29" s="172"/>
      <c r="G29" s="172"/>
      <c r="H29" s="172"/>
    </row>
    <row r="30" spans="1:8" ht="12.75" customHeight="1">
      <c r="A30" s="388" t="s">
        <v>0</v>
      </c>
      <c r="B30" s="415" t="s">
        <v>263</v>
      </c>
      <c r="C30" s="416"/>
      <c r="D30" s="416"/>
      <c r="E30" s="417" t="s">
        <v>331</v>
      </c>
      <c r="F30" s="417" t="s">
        <v>332</v>
      </c>
      <c r="G30" s="425" t="s">
        <v>329</v>
      </c>
      <c r="H30" s="426"/>
    </row>
    <row r="31" spans="1:8" ht="12.75" customHeight="1">
      <c r="A31" s="389"/>
      <c r="B31" s="420" t="s">
        <v>198</v>
      </c>
      <c r="C31" s="420" t="s">
        <v>199</v>
      </c>
      <c r="D31" s="424" t="s">
        <v>200</v>
      </c>
      <c r="E31" s="418"/>
      <c r="F31" s="418"/>
      <c r="G31" s="427"/>
      <c r="H31" s="428"/>
    </row>
    <row r="32" spans="1:8" ht="12.75" customHeight="1">
      <c r="A32" s="389"/>
      <c r="B32" s="421"/>
      <c r="C32" s="441"/>
      <c r="D32" s="419"/>
      <c r="E32" s="419"/>
      <c r="F32" s="419"/>
      <c r="G32" s="429"/>
      <c r="H32" s="430"/>
    </row>
    <row r="33" spans="1:8" ht="12.75" customHeight="1" thickBot="1">
      <c r="A33" s="390"/>
      <c r="B33" s="168" t="s">
        <v>262</v>
      </c>
      <c r="C33" s="168" t="s">
        <v>262</v>
      </c>
      <c r="D33" s="168" t="s">
        <v>262</v>
      </c>
      <c r="E33" s="168" t="s">
        <v>262</v>
      </c>
      <c r="F33" s="168" t="s">
        <v>262</v>
      </c>
      <c r="G33" s="378" t="s">
        <v>262</v>
      </c>
      <c r="H33" s="412"/>
    </row>
    <row r="34" spans="1:8" ht="12.75" customHeight="1">
      <c r="A34" s="104" t="s">
        <v>4</v>
      </c>
      <c r="B34" s="105">
        <v>11190924</v>
      </c>
      <c r="C34" s="105">
        <v>1411363</v>
      </c>
      <c r="D34" s="105">
        <v>627523</v>
      </c>
      <c r="E34" s="105">
        <v>352970</v>
      </c>
      <c r="F34" s="105">
        <v>652060</v>
      </c>
      <c r="G34" s="413">
        <v>460155</v>
      </c>
      <c r="H34" s="414"/>
    </row>
    <row r="35" spans="1:8" ht="12.75" customHeight="1">
      <c r="A35" s="108" t="s">
        <v>5</v>
      </c>
      <c r="B35" s="109">
        <v>2385576</v>
      </c>
      <c r="C35" s="109">
        <v>282612</v>
      </c>
      <c r="D35" s="109">
        <v>143647</v>
      </c>
      <c r="E35" s="109">
        <v>41405</v>
      </c>
      <c r="F35" s="109">
        <v>84898</v>
      </c>
      <c r="G35" s="374">
        <v>105121</v>
      </c>
      <c r="H35" s="375"/>
    </row>
    <row r="36" spans="1:8" ht="12.75" customHeight="1">
      <c r="A36" s="112" t="s">
        <v>6</v>
      </c>
      <c r="B36" s="109">
        <v>1764832</v>
      </c>
      <c r="C36" s="109">
        <v>139647</v>
      </c>
      <c r="D36" s="109">
        <v>33012</v>
      </c>
      <c r="E36" s="109">
        <v>39923</v>
      </c>
      <c r="F36" s="109">
        <v>33928</v>
      </c>
      <c r="G36" s="374">
        <v>52092</v>
      </c>
      <c r="H36" s="375"/>
    </row>
    <row r="37" spans="1:8" ht="12.75" customHeight="1">
      <c r="A37" s="108" t="s">
        <v>7</v>
      </c>
      <c r="B37" s="109">
        <v>702644</v>
      </c>
      <c r="C37" s="109">
        <v>25515</v>
      </c>
      <c r="D37" s="109">
        <v>5969</v>
      </c>
      <c r="E37" s="109">
        <v>9590</v>
      </c>
      <c r="F37" s="109">
        <v>19590</v>
      </c>
      <c r="G37" s="374">
        <v>21020</v>
      </c>
      <c r="H37" s="375"/>
    </row>
    <row r="38" spans="1:8" ht="12.75" customHeight="1">
      <c r="A38" s="108" t="s">
        <v>8</v>
      </c>
      <c r="B38" s="109">
        <v>1525060</v>
      </c>
      <c r="C38" s="109">
        <v>16543</v>
      </c>
      <c r="D38" s="109">
        <v>8249</v>
      </c>
      <c r="E38" s="109">
        <v>35070</v>
      </c>
      <c r="F38" s="109">
        <v>45142</v>
      </c>
      <c r="G38" s="374">
        <v>77868</v>
      </c>
      <c r="H38" s="375"/>
    </row>
    <row r="39" spans="1:8" ht="12.75" customHeight="1">
      <c r="A39" s="108" t="s">
        <v>9</v>
      </c>
      <c r="B39" s="109">
        <v>961082</v>
      </c>
      <c r="C39" s="109">
        <v>122356</v>
      </c>
      <c r="D39" s="109">
        <v>42128</v>
      </c>
      <c r="E39" s="109">
        <v>49908</v>
      </c>
      <c r="F39" s="109">
        <v>38217</v>
      </c>
      <c r="G39" s="374">
        <v>43752</v>
      </c>
      <c r="H39" s="375"/>
    </row>
    <row r="40" spans="1:8" ht="12.75" customHeight="1">
      <c r="A40" s="108" t="s">
        <v>10</v>
      </c>
      <c r="B40" s="109">
        <v>7609725</v>
      </c>
      <c r="C40" s="109">
        <v>568688</v>
      </c>
      <c r="D40" s="109">
        <v>302313</v>
      </c>
      <c r="E40" s="109">
        <v>166566</v>
      </c>
      <c r="F40" s="109">
        <v>332942</v>
      </c>
      <c r="G40" s="374">
        <v>486925</v>
      </c>
      <c r="H40" s="375"/>
    </row>
    <row r="41" spans="1:8" ht="12.75" customHeight="1">
      <c r="A41" s="112" t="s">
        <v>11</v>
      </c>
      <c r="B41" s="109">
        <v>5858589</v>
      </c>
      <c r="C41" s="109">
        <v>616235</v>
      </c>
      <c r="D41" s="109">
        <v>208147</v>
      </c>
      <c r="E41" s="109">
        <v>181393</v>
      </c>
      <c r="F41" s="109">
        <v>216721</v>
      </c>
      <c r="G41" s="374">
        <v>268085</v>
      </c>
      <c r="H41" s="375"/>
    </row>
    <row r="42" spans="1:8" ht="12.75" customHeight="1">
      <c r="A42" s="112" t="s">
        <v>12</v>
      </c>
      <c r="B42" s="109">
        <v>17990797</v>
      </c>
      <c r="C42" s="109">
        <v>2968066</v>
      </c>
      <c r="D42" s="109">
        <v>970840</v>
      </c>
      <c r="E42" s="109">
        <v>344892</v>
      </c>
      <c r="F42" s="109">
        <v>470886</v>
      </c>
      <c r="G42" s="374">
        <v>841812</v>
      </c>
      <c r="H42" s="375"/>
    </row>
    <row r="43" spans="1:8" ht="12.75" customHeight="1">
      <c r="A43" s="112" t="s">
        <v>18</v>
      </c>
      <c r="B43" s="109">
        <v>6798574</v>
      </c>
      <c r="C43" s="109">
        <v>701986</v>
      </c>
      <c r="D43" s="109">
        <v>248799</v>
      </c>
      <c r="E43" s="109">
        <v>207328</v>
      </c>
      <c r="F43" s="109">
        <v>219384</v>
      </c>
      <c r="G43" s="374">
        <v>303744</v>
      </c>
      <c r="H43" s="375"/>
    </row>
    <row r="44" spans="1:8" ht="12.75" customHeight="1">
      <c r="A44" s="112" t="s">
        <v>13</v>
      </c>
      <c r="B44" s="109">
        <v>1406250</v>
      </c>
      <c r="C44" s="109">
        <v>405508</v>
      </c>
      <c r="D44" s="109">
        <v>91015</v>
      </c>
      <c r="E44" s="109">
        <v>47354</v>
      </c>
      <c r="F44" s="109">
        <v>83313</v>
      </c>
      <c r="G44" s="374">
        <v>65392</v>
      </c>
      <c r="H44" s="375"/>
    </row>
    <row r="45" spans="1:8" ht="12.75" customHeight="1">
      <c r="A45" s="112" t="s">
        <v>14</v>
      </c>
      <c r="B45" s="109">
        <v>5855510</v>
      </c>
      <c r="C45" s="109">
        <v>647815</v>
      </c>
      <c r="D45" s="109">
        <v>213323</v>
      </c>
      <c r="E45" s="109">
        <v>90187</v>
      </c>
      <c r="F45" s="109">
        <v>160675</v>
      </c>
      <c r="G45" s="374">
        <v>203980</v>
      </c>
      <c r="H45" s="375"/>
    </row>
    <row r="46" spans="1:8" ht="12.75" customHeight="1">
      <c r="A46" s="113" t="s">
        <v>39</v>
      </c>
      <c r="B46" s="109">
        <v>4084920</v>
      </c>
      <c r="C46" s="109">
        <v>214826</v>
      </c>
      <c r="D46" s="109">
        <v>33203</v>
      </c>
      <c r="E46" s="109">
        <v>78607</v>
      </c>
      <c r="F46" s="109">
        <v>91051</v>
      </c>
      <c r="G46" s="374">
        <v>141199</v>
      </c>
      <c r="H46" s="375"/>
    </row>
    <row r="47" spans="1:8" ht="12.75" customHeight="1">
      <c r="A47" s="113" t="s">
        <v>15</v>
      </c>
      <c r="B47" s="109">
        <v>3495721</v>
      </c>
      <c r="C47" s="109">
        <v>709856</v>
      </c>
      <c r="D47" s="109">
        <v>285530</v>
      </c>
      <c r="E47" s="109">
        <v>61073</v>
      </c>
      <c r="F47" s="109">
        <v>152041</v>
      </c>
      <c r="G47" s="374">
        <v>107052</v>
      </c>
      <c r="H47" s="375"/>
    </row>
    <row r="48" spans="1:8" ht="12.75" customHeight="1">
      <c r="A48" s="112" t="s">
        <v>40</v>
      </c>
      <c r="B48" s="109">
        <v>2180926</v>
      </c>
      <c r="C48" s="109">
        <v>269315</v>
      </c>
      <c r="D48" s="109">
        <v>117202</v>
      </c>
      <c r="E48" s="109">
        <v>35025</v>
      </c>
      <c r="F48" s="109">
        <v>68222</v>
      </c>
      <c r="G48" s="374">
        <v>185471</v>
      </c>
      <c r="H48" s="375"/>
    </row>
    <row r="49" spans="1:8" ht="12.75" customHeight="1">
      <c r="A49" s="112" t="s">
        <v>16</v>
      </c>
      <c r="B49" s="109">
        <v>3090426</v>
      </c>
      <c r="C49" s="109">
        <v>360139</v>
      </c>
      <c r="D49" s="109">
        <v>112475</v>
      </c>
      <c r="E49" s="109">
        <v>105696</v>
      </c>
      <c r="F49" s="109">
        <v>85045</v>
      </c>
      <c r="G49" s="374">
        <v>104981</v>
      </c>
      <c r="H49" s="375"/>
    </row>
    <row r="50" spans="1:8" ht="12.75" customHeight="1">
      <c r="A50" s="112" t="s">
        <v>17</v>
      </c>
      <c r="B50" s="109">
        <v>1425321</v>
      </c>
      <c r="C50" s="109">
        <v>197381</v>
      </c>
      <c r="D50" s="109">
        <v>101376</v>
      </c>
      <c r="E50" s="109">
        <v>94114</v>
      </c>
      <c r="F50" s="109">
        <v>47822</v>
      </c>
      <c r="G50" s="374">
        <v>56718</v>
      </c>
      <c r="H50" s="375"/>
    </row>
    <row r="51" spans="1:8" ht="12.75" customHeight="1">
      <c r="A51" s="112"/>
      <c r="B51" s="109"/>
      <c r="C51" s="109"/>
      <c r="D51" s="109"/>
      <c r="E51" s="109"/>
      <c r="F51" s="109"/>
      <c r="G51" s="155"/>
      <c r="H51" s="87"/>
    </row>
    <row r="52" spans="1:8" ht="12.75" customHeight="1" thickBot="1">
      <c r="A52" s="115" t="s">
        <v>251</v>
      </c>
      <c r="B52" s="116">
        <f aca="true" t="shared" si="1" ref="B52:G52">SUM(B34:B50)</f>
        <v>78326877</v>
      </c>
      <c r="C52" s="116">
        <f t="shared" si="1"/>
        <v>9657851</v>
      </c>
      <c r="D52" s="116">
        <f t="shared" si="1"/>
        <v>3544751</v>
      </c>
      <c r="E52" s="116">
        <f t="shared" si="1"/>
        <v>1941101</v>
      </c>
      <c r="F52" s="116">
        <f t="shared" si="1"/>
        <v>2801937</v>
      </c>
      <c r="G52" s="376">
        <f t="shared" si="1"/>
        <v>3525367</v>
      </c>
      <c r="H52" s="377"/>
    </row>
    <row r="53" spans="1:8" ht="12.75" customHeight="1">
      <c r="A53" s="131" t="s">
        <v>330</v>
      </c>
      <c r="B53" s="161"/>
      <c r="C53" s="161"/>
      <c r="D53" s="162"/>
      <c r="E53" s="163"/>
      <c r="F53" s="163"/>
      <c r="G53" s="163"/>
      <c r="H53" s="164"/>
    </row>
    <row r="54" spans="1:8" ht="12.75" customHeight="1">
      <c r="A54" s="295" t="s">
        <v>264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9" ht="7.5" customHeight="1">
      <c r="A57" s="57"/>
      <c r="B57" s="52"/>
      <c r="C57" s="59"/>
      <c r="D57" s="59"/>
      <c r="E57" s="59"/>
      <c r="F57" s="59"/>
      <c r="G57" s="59"/>
      <c r="H57" s="58"/>
      <c r="I57" s="52"/>
    </row>
    <row r="58" spans="1:9" ht="12.75" hidden="1">
      <c r="A58" s="57"/>
      <c r="B58" s="52"/>
      <c r="C58" s="59"/>
      <c r="D58" s="59"/>
      <c r="E58" s="59"/>
      <c r="F58" s="59"/>
      <c r="G58" s="59"/>
      <c r="H58" s="58"/>
      <c r="I58" s="52"/>
    </row>
    <row r="59" spans="1:9" ht="15" customHeight="1">
      <c r="A59" s="57"/>
      <c r="B59" s="52"/>
      <c r="C59" s="59"/>
      <c r="D59" s="59"/>
      <c r="E59" s="59"/>
      <c r="F59" s="59"/>
      <c r="G59" s="59"/>
      <c r="H59" s="58"/>
      <c r="I59" s="52"/>
    </row>
    <row r="60" spans="1:9" ht="12.75">
      <c r="A60" s="57"/>
      <c r="B60" s="52"/>
      <c r="C60" s="59"/>
      <c r="D60" s="59"/>
      <c r="E60" s="59"/>
      <c r="F60" s="59"/>
      <c r="G60" s="59"/>
      <c r="H60" s="58"/>
      <c r="I60" s="52"/>
    </row>
    <row r="61" spans="1:9" ht="39" customHeight="1">
      <c r="A61" s="57"/>
      <c r="B61" s="52"/>
      <c r="C61" s="59"/>
      <c r="D61" s="59"/>
      <c r="E61" s="59"/>
      <c r="F61" s="59"/>
      <c r="G61" s="59"/>
      <c r="H61" s="58"/>
      <c r="I61" s="52"/>
    </row>
    <row r="62" spans="1:9" ht="15" customHeight="1">
      <c r="A62" s="57"/>
      <c r="B62" s="52"/>
      <c r="C62" s="59"/>
      <c r="D62" s="59"/>
      <c r="E62" s="59"/>
      <c r="F62" s="59"/>
      <c r="G62" s="59"/>
      <c r="H62" s="58"/>
      <c r="I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35">
    <mergeCell ref="F30:F32"/>
    <mergeCell ref="G30:H32"/>
    <mergeCell ref="B5:B6"/>
    <mergeCell ref="C5:C6"/>
    <mergeCell ref="D5:D6"/>
    <mergeCell ref="E5:E6"/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33:H33"/>
    <mergeCell ref="G52:H52"/>
    <mergeCell ref="G50:H50"/>
    <mergeCell ref="G49:H49"/>
    <mergeCell ref="G48:H48"/>
    <mergeCell ref="G47:H47"/>
    <mergeCell ref="G46:H46"/>
    <mergeCell ref="G45:H45"/>
    <mergeCell ref="G44:H44"/>
    <mergeCell ref="G43:H43"/>
    <mergeCell ref="G42:H42"/>
    <mergeCell ref="G41:H41"/>
    <mergeCell ref="G34:H34"/>
    <mergeCell ref="G35:H35"/>
    <mergeCell ref="G36:H36"/>
    <mergeCell ref="G37:H37"/>
    <mergeCell ref="G38:H38"/>
    <mergeCell ref="G39:H39"/>
    <mergeCell ref="G40:H40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60" zoomScaleNormal="75" workbookViewId="0" topLeftCell="A1">
      <selection activeCell="D5" sqref="D5:D7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87" t="s">
        <v>250</v>
      </c>
      <c r="B1" s="387"/>
      <c r="C1" s="387"/>
      <c r="D1" s="387"/>
      <c r="E1" s="387"/>
      <c r="F1" s="387"/>
      <c r="G1" s="387"/>
      <c r="H1" s="387"/>
    </row>
    <row r="2" ht="12.75" customHeight="1"/>
    <row r="3" spans="1:8" ht="15" customHeight="1">
      <c r="A3" s="448" t="s">
        <v>335</v>
      </c>
      <c r="B3" s="448"/>
      <c r="C3" s="448"/>
      <c r="D3" s="448"/>
      <c r="E3" s="448"/>
      <c r="F3" s="448"/>
      <c r="G3" s="448"/>
      <c r="H3" s="448"/>
    </row>
    <row r="4" spans="1:7" ht="13.5" customHeight="1" thickBot="1">
      <c r="A4" s="176"/>
      <c r="B4" s="177"/>
      <c r="C4" s="177"/>
      <c r="D4" s="177"/>
      <c r="E4" s="177"/>
      <c r="F4" s="177"/>
      <c r="G4" s="148"/>
    </row>
    <row r="5" spans="1:7" s="15" customFormat="1" ht="13.5" customHeight="1">
      <c r="A5" s="449" t="s">
        <v>0</v>
      </c>
      <c r="B5" s="451" t="s">
        <v>36</v>
      </c>
      <c r="C5" s="454" t="s">
        <v>336</v>
      </c>
      <c r="D5" s="451" t="s">
        <v>35</v>
      </c>
      <c r="E5" s="451" t="s">
        <v>37</v>
      </c>
      <c r="F5" s="451" t="s">
        <v>201</v>
      </c>
      <c r="G5" s="457" t="s">
        <v>337</v>
      </c>
    </row>
    <row r="6" spans="1:7" s="15" customFormat="1" ht="13.5" customHeight="1">
      <c r="A6" s="450"/>
      <c r="B6" s="452"/>
      <c r="C6" s="455"/>
      <c r="D6" s="452"/>
      <c r="E6" s="452"/>
      <c r="F6" s="452"/>
      <c r="G6" s="458"/>
    </row>
    <row r="7" spans="1:8" s="4" customFormat="1" ht="13.5" customHeight="1" thickBot="1">
      <c r="A7" s="179"/>
      <c r="B7" s="453"/>
      <c r="C7" s="456"/>
      <c r="D7" s="453"/>
      <c r="E7" s="453"/>
      <c r="F7" s="453"/>
      <c r="G7" s="459"/>
      <c r="H7" s="319"/>
    </row>
    <row r="8" spans="1:8" ht="12.75" customHeight="1">
      <c r="A8" s="104" t="s">
        <v>4</v>
      </c>
      <c r="B8" s="106">
        <v>14.743123893070544</v>
      </c>
      <c r="C8" s="106">
        <v>15.943159244510404</v>
      </c>
      <c r="D8" s="106">
        <v>13.306470402806902</v>
      </c>
      <c r="E8" s="106">
        <v>12.257105581519344</v>
      </c>
      <c r="F8" s="106">
        <v>12.539177337467603</v>
      </c>
      <c r="G8" s="107">
        <v>12.620594383161905</v>
      </c>
      <c r="H8" s="319"/>
    </row>
    <row r="9" spans="1:7" ht="12.75" customHeight="1">
      <c r="A9" s="108" t="s">
        <v>5</v>
      </c>
      <c r="B9" s="110">
        <v>3.1213469636402986</v>
      </c>
      <c r="C9" s="110">
        <v>3.5852979082056375</v>
      </c>
      <c r="D9" s="110">
        <v>2.866658443320587</v>
      </c>
      <c r="E9" s="110">
        <v>2.7845873579362226</v>
      </c>
      <c r="F9" s="110">
        <v>3.203226436557089</v>
      </c>
      <c r="G9" s="111">
        <v>2.583445435542954</v>
      </c>
    </row>
    <row r="10" spans="1:7" ht="12.75" customHeight="1">
      <c r="A10" s="108" t="s">
        <v>34</v>
      </c>
      <c r="B10" s="110">
        <v>2.1095345068266136</v>
      </c>
      <c r="C10" s="110">
        <v>1.9101906017860826</v>
      </c>
      <c r="D10" s="110">
        <v>2.2512780450365257</v>
      </c>
      <c r="E10" s="110">
        <v>2.3515914536709825</v>
      </c>
      <c r="F10" s="110">
        <v>1.4969707017368197</v>
      </c>
      <c r="G10" s="111">
        <v>2.1962271570189777</v>
      </c>
    </row>
    <row r="11" spans="1:7" ht="12.75" customHeight="1">
      <c r="A11" s="108" t="s">
        <v>33</v>
      </c>
      <c r="B11" s="110">
        <v>0.751967118277816</v>
      </c>
      <c r="C11" s="110">
        <v>0.7629066946336263</v>
      </c>
      <c r="D11" s="110">
        <v>1.2694105231418664</v>
      </c>
      <c r="E11" s="110">
        <v>1.194220199121155</v>
      </c>
      <c r="F11" s="110">
        <v>0.4623311562218389</v>
      </c>
      <c r="G11" s="111">
        <v>0.7069061859723919</v>
      </c>
    </row>
    <row r="12" spans="1:7" ht="12.75" customHeight="1">
      <c r="A12" s="108" t="s">
        <v>8</v>
      </c>
      <c r="B12" s="110">
        <v>1.6720578636531689</v>
      </c>
      <c r="C12" s="110">
        <v>1.1182855107225278</v>
      </c>
      <c r="D12" s="110">
        <v>2.792374217068925</v>
      </c>
      <c r="E12" s="110">
        <v>2.745454426085317</v>
      </c>
      <c r="F12" s="110">
        <v>2.3695333518270174</v>
      </c>
      <c r="G12" s="111">
        <v>2.7888718723483517</v>
      </c>
    </row>
    <row r="13" spans="1:7" ht="12.75" customHeight="1">
      <c r="A13" s="108" t="s">
        <v>9</v>
      </c>
      <c r="B13" s="110">
        <v>1.2482085174497437</v>
      </c>
      <c r="C13" s="110">
        <v>1.0771995382287556</v>
      </c>
      <c r="D13" s="110">
        <v>1.588476351027233</v>
      </c>
      <c r="E13" s="110">
        <v>1.5351630937985492</v>
      </c>
      <c r="F13" s="110">
        <v>0.6706313185613665</v>
      </c>
      <c r="G13" s="111">
        <v>1.2732827666135476</v>
      </c>
    </row>
    <row r="14" spans="1:7" ht="12.75" customHeight="1">
      <c r="A14" s="108" t="s">
        <v>10</v>
      </c>
      <c r="B14" s="110">
        <v>9.154375585241954</v>
      </c>
      <c r="C14" s="110">
        <v>9.171376375092105</v>
      </c>
      <c r="D14" s="110">
        <v>9.988624371256664</v>
      </c>
      <c r="E14" s="110">
        <v>9.778017704322775</v>
      </c>
      <c r="F14" s="110">
        <v>14.484132911589795</v>
      </c>
      <c r="G14" s="111">
        <v>10.721776112916244</v>
      </c>
    </row>
    <row r="15" spans="1:7" ht="12.75" customHeight="1">
      <c r="A15" s="108" t="s">
        <v>11</v>
      </c>
      <c r="B15" s="110">
        <v>7.361081425169807</v>
      </c>
      <c r="C15" s="110">
        <v>7.5576861038501155</v>
      </c>
      <c r="D15" s="110">
        <v>6.069925852829517</v>
      </c>
      <c r="E15" s="110">
        <v>6.4906572436933985</v>
      </c>
      <c r="F15" s="110">
        <v>8.077417406277238</v>
      </c>
      <c r="G15" s="111">
        <v>7.561088805645812</v>
      </c>
    </row>
    <row r="16" spans="1:7" ht="12.75" customHeight="1">
      <c r="A16" s="108" t="s">
        <v>12</v>
      </c>
      <c r="B16" s="110">
        <v>23.107702454817982</v>
      </c>
      <c r="C16" s="110">
        <v>23.851017871140094</v>
      </c>
      <c r="D16" s="110">
        <v>21.061085755794032</v>
      </c>
      <c r="E16" s="110">
        <v>23.799341638354935</v>
      </c>
      <c r="F16" s="110">
        <v>23.680396311987355</v>
      </c>
      <c r="G16" s="111">
        <v>22.689764895796685</v>
      </c>
    </row>
    <row r="17" spans="1:7" ht="12.75" customHeight="1">
      <c r="A17" s="108" t="s">
        <v>18</v>
      </c>
      <c r="B17" s="110">
        <v>8.702853821147826</v>
      </c>
      <c r="C17" s="110">
        <v>8.353013703793552</v>
      </c>
      <c r="D17" s="110">
        <v>9.015254306977509</v>
      </c>
      <c r="E17" s="110">
        <v>8.590621726304164</v>
      </c>
      <c r="F17" s="110">
        <v>8.684984168202792</v>
      </c>
      <c r="G17" s="111">
        <v>8.965546679360086</v>
      </c>
    </row>
    <row r="18" spans="1:7" ht="12.75" customHeight="1">
      <c r="A18" s="108" t="s">
        <v>13</v>
      </c>
      <c r="B18" s="110">
        <v>2.0994680677047914</v>
      </c>
      <c r="C18" s="110">
        <v>2.359090039658265</v>
      </c>
      <c r="D18" s="110">
        <v>2.749612817455423</v>
      </c>
      <c r="E18" s="110">
        <v>2.145394561576621</v>
      </c>
      <c r="F18" s="110">
        <v>1.9367154888980447</v>
      </c>
      <c r="G18" s="111">
        <v>2.1357799209420723</v>
      </c>
    </row>
    <row r="19" spans="1:7" ht="12.75" customHeight="1">
      <c r="A19" s="108" t="s">
        <v>14</v>
      </c>
      <c r="B19" s="110">
        <v>7.647529053388409</v>
      </c>
      <c r="C19" s="110">
        <v>8.150451042472406</v>
      </c>
      <c r="D19" s="110">
        <v>7.7050011649740275</v>
      </c>
      <c r="E19" s="110">
        <v>6.1685503088884746</v>
      </c>
      <c r="F19" s="110">
        <v>5.493313548374388</v>
      </c>
      <c r="G19" s="111">
        <v>5.868799023158592</v>
      </c>
    </row>
    <row r="20" spans="1:7" ht="12.75" customHeight="1">
      <c r="A20" s="108" t="s">
        <v>39</v>
      </c>
      <c r="B20" s="110">
        <v>4.852219472718896</v>
      </c>
      <c r="C20" s="110">
        <v>4.114195657942314</v>
      </c>
      <c r="D20" s="110">
        <v>5.698504721571207</v>
      </c>
      <c r="E20" s="110">
        <v>6.123795254503223</v>
      </c>
      <c r="F20" s="110">
        <v>3.43752718653616</v>
      </c>
      <c r="G20" s="111">
        <v>5.800109687700491</v>
      </c>
    </row>
    <row r="21" spans="1:7" ht="12.75" customHeight="1">
      <c r="A21" s="108" t="s">
        <v>15</v>
      </c>
      <c r="B21" s="110">
        <v>4.928389402542806</v>
      </c>
      <c r="C21" s="110">
        <v>4.663988844343639</v>
      </c>
      <c r="D21" s="110">
        <v>5.094088784726505</v>
      </c>
      <c r="E21" s="110">
        <v>4.742038431830978</v>
      </c>
      <c r="F21" s="110">
        <v>3.1805744094468804</v>
      </c>
      <c r="G21" s="111">
        <v>4.960046772491153</v>
      </c>
    </row>
    <row r="22" spans="1:7" ht="12.75" customHeight="1">
      <c r="A22" s="108" t="s">
        <v>40</v>
      </c>
      <c r="B22" s="110">
        <v>2.9080135378452274</v>
      </c>
      <c r="C22" s="110">
        <v>2.8523914304820113</v>
      </c>
      <c r="D22" s="110">
        <v>2.901744719926538</v>
      </c>
      <c r="E22" s="110">
        <v>3.0451375991373</v>
      </c>
      <c r="F22" s="110">
        <v>5.704699639044873</v>
      </c>
      <c r="G22" s="111">
        <v>3.0146784908628077</v>
      </c>
    </row>
    <row r="23" spans="1:7" ht="12.75" customHeight="1">
      <c r="A23" s="108" t="s">
        <v>16</v>
      </c>
      <c r="B23" s="110">
        <v>3.563690320412225</v>
      </c>
      <c r="C23" s="110">
        <v>3.0260259588005636</v>
      </c>
      <c r="D23" s="110">
        <v>3.8233077039047187</v>
      </c>
      <c r="E23" s="110">
        <v>4.260450004674314</v>
      </c>
      <c r="F23" s="110">
        <v>2.9254600577462546</v>
      </c>
      <c r="G23" s="111">
        <v>3.6995902233076015</v>
      </c>
    </row>
    <row r="24" spans="1:7" ht="12.75" customHeight="1">
      <c r="A24" s="108" t="s">
        <v>41</v>
      </c>
      <c r="B24" s="110">
        <v>2.0284379960918866</v>
      </c>
      <c r="C24" s="110">
        <v>1.5037234743379038</v>
      </c>
      <c r="D24" s="110">
        <v>1.8176335951098501</v>
      </c>
      <c r="E24" s="110">
        <v>1.9878549207581246</v>
      </c>
      <c r="F24" s="110">
        <v>1.6528100824500958</v>
      </c>
      <c r="G24" s="111">
        <v>2.413486413212194</v>
      </c>
    </row>
    <row r="25" spans="1:7" ht="12.75" customHeight="1">
      <c r="A25" s="108"/>
      <c r="B25" s="110"/>
      <c r="C25" s="110"/>
      <c r="D25" s="110"/>
      <c r="E25" s="110"/>
      <c r="F25" s="110"/>
      <c r="G25" s="111"/>
    </row>
    <row r="26" spans="1:7" ht="12.75" customHeight="1" thickBot="1">
      <c r="A26" s="115" t="s">
        <v>251</v>
      </c>
      <c r="B26" s="117">
        <f aca="true" t="shared" si="0" ref="B26:G26">SUM(B8:B24)</f>
        <v>99.99999999999997</v>
      </c>
      <c r="C26" s="117">
        <f t="shared" si="0"/>
        <v>100.00000000000003</v>
      </c>
      <c r="D26" s="117">
        <f t="shared" si="0"/>
        <v>99.99945177692804</v>
      </c>
      <c r="E26" s="117">
        <f t="shared" si="0"/>
        <v>99.99998150617587</v>
      </c>
      <c r="F26" s="117">
        <f t="shared" si="0"/>
        <v>99.9999015129256</v>
      </c>
      <c r="G26" s="118">
        <f t="shared" si="0"/>
        <v>99.99999482605186</v>
      </c>
    </row>
    <row r="27" spans="1:7" ht="12.75" customHeight="1">
      <c r="A27" s="164"/>
      <c r="B27" s="178"/>
      <c r="C27" s="178"/>
      <c r="D27" s="178"/>
      <c r="E27" s="178"/>
      <c r="F27" s="178"/>
      <c r="G27" s="178"/>
    </row>
    <row r="28" ht="12.75" customHeight="1"/>
    <row r="29" spans="1:8" ht="12.75" customHeight="1" thickBot="1">
      <c r="A29" s="172"/>
      <c r="B29" s="172"/>
      <c r="C29" s="172"/>
      <c r="D29" s="172"/>
      <c r="E29" s="172"/>
      <c r="F29" s="172"/>
      <c r="G29" s="172"/>
      <c r="H29" s="172"/>
    </row>
    <row r="30" spans="1:8" ht="12.75" customHeight="1">
      <c r="A30" s="388" t="s">
        <v>0</v>
      </c>
      <c r="B30" s="415" t="s">
        <v>202</v>
      </c>
      <c r="C30" s="416"/>
      <c r="D30" s="416"/>
      <c r="E30" s="417" t="s">
        <v>331</v>
      </c>
      <c r="F30" s="417" t="s">
        <v>332</v>
      </c>
      <c r="G30" s="425" t="s">
        <v>329</v>
      </c>
      <c r="H30" s="426"/>
    </row>
    <row r="31" spans="1:8" ht="12.75" customHeight="1">
      <c r="A31" s="389"/>
      <c r="B31" s="420" t="s">
        <v>198</v>
      </c>
      <c r="C31" s="420" t="s">
        <v>199</v>
      </c>
      <c r="D31" s="424" t="s">
        <v>200</v>
      </c>
      <c r="E31" s="418"/>
      <c r="F31" s="418"/>
      <c r="G31" s="427"/>
      <c r="H31" s="428"/>
    </row>
    <row r="32" spans="1:8" ht="12.75" customHeight="1">
      <c r="A32" s="389"/>
      <c r="B32" s="460"/>
      <c r="C32" s="461"/>
      <c r="D32" s="418"/>
      <c r="E32" s="419"/>
      <c r="F32" s="419"/>
      <c r="G32" s="429"/>
      <c r="H32" s="430"/>
    </row>
    <row r="33" spans="1:8" ht="12.75" customHeight="1" thickBot="1">
      <c r="A33" s="390"/>
      <c r="B33" s="288" t="s">
        <v>65</v>
      </c>
      <c r="C33" s="288" t="s">
        <v>65</v>
      </c>
      <c r="D33" s="288" t="s">
        <v>65</v>
      </c>
      <c r="E33" s="288" t="s">
        <v>65</v>
      </c>
      <c r="F33" s="288" t="s">
        <v>65</v>
      </c>
      <c r="G33" s="378" t="s">
        <v>65</v>
      </c>
      <c r="H33" s="412"/>
    </row>
    <row r="34" spans="1:8" ht="12.75" customHeight="1">
      <c r="A34" s="104" t="s">
        <v>4</v>
      </c>
      <c r="B34" s="106">
        <v>14.287463730839974</v>
      </c>
      <c r="C34" s="106">
        <v>14.61363402686581</v>
      </c>
      <c r="D34" s="106">
        <v>17.70289453580339</v>
      </c>
      <c r="E34" s="106">
        <v>18.184019370460046</v>
      </c>
      <c r="F34" s="106">
        <v>23.271758073075876</v>
      </c>
      <c r="G34" s="446">
        <v>13.052683592942238</v>
      </c>
      <c r="H34" s="447"/>
    </row>
    <row r="35" spans="1:8" ht="12.75" customHeight="1">
      <c r="A35" s="108" t="s">
        <v>5</v>
      </c>
      <c r="B35" s="110">
        <v>3.0456672368753734</v>
      </c>
      <c r="C35" s="110">
        <v>2.926241044721025</v>
      </c>
      <c r="D35" s="110">
        <v>4.052389619798078</v>
      </c>
      <c r="E35" s="110">
        <v>2.13306887847097</v>
      </c>
      <c r="F35" s="110">
        <v>3.029975334920093</v>
      </c>
      <c r="G35" s="444">
        <v>2.9818455780632203</v>
      </c>
      <c r="H35" s="445"/>
    </row>
    <row r="36" spans="1:8" ht="12.75" customHeight="1">
      <c r="A36" s="112" t="s">
        <v>6</v>
      </c>
      <c r="B36" s="110">
        <v>2.2531627585913165</v>
      </c>
      <c r="C36" s="110">
        <v>1.4459427878934972</v>
      </c>
      <c r="D36" s="110">
        <v>0.9312932823433429</v>
      </c>
      <c r="E36" s="110">
        <v>2.0567204162588224</v>
      </c>
      <c r="F36" s="110">
        <v>1.210876618567798</v>
      </c>
      <c r="G36" s="444">
        <v>1.4776333924950225</v>
      </c>
      <c r="H36" s="445"/>
    </row>
    <row r="37" spans="1:8" ht="12.75" customHeight="1">
      <c r="A37" s="108" t="s">
        <v>7</v>
      </c>
      <c r="B37" s="110">
        <v>0.8970662892261911</v>
      </c>
      <c r="C37" s="110">
        <v>0.26418920730916223</v>
      </c>
      <c r="D37" s="110">
        <v>0.16838996735452</v>
      </c>
      <c r="E37" s="110">
        <v>0.4940497655968265</v>
      </c>
      <c r="F37" s="110">
        <v>0.6991591888040309</v>
      </c>
      <c r="G37" s="444">
        <v>0.5962499790801922</v>
      </c>
      <c r="H37" s="445"/>
    </row>
    <row r="38" spans="1:8" ht="12.75" customHeight="1">
      <c r="A38" s="108" t="s">
        <v>8</v>
      </c>
      <c r="B38" s="110">
        <v>1.9470456092235824</v>
      </c>
      <c r="C38" s="110">
        <v>0.17129069396494107</v>
      </c>
      <c r="D38" s="110">
        <v>0.23271047758543062</v>
      </c>
      <c r="E38" s="110">
        <v>1.8067075369635774</v>
      </c>
      <c r="F38" s="110">
        <v>1.6110997499229995</v>
      </c>
      <c r="G38" s="444">
        <v>2.2087913116563467</v>
      </c>
      <c r="H38" s="445"/>
    </row>
    <row r="39" spans="1:8" ht="12.75" customHeight="1">
      <c r="A39" s="108" t="s">
        <v>9</v>
      </c>
      <c r="B39" s="110">
        <v>1.2270143392416162</v>
      </c>
      <c r="C39" s="110">
        <v>1.2669070997264298</v>
      </c>
      <c r="D39" s="110">
        <v>1.1884624802665804</v>
      </c>
      <c r="E39" s="110">
        <v>2.571119468342692</v>
      </c>
      <c r="F39" s="110">
        <v>1.3639492965045252</v>
      </c>
      <c r="G39" s="444">
        <v>1.2410622780550222</v>
      </c>
      <c r="H39" s="445"/>
    </row>
    <row r="40" spans="1:8" ht="12.75" customHeight="1">
      <c r="A40" s="108" t="s">
        <v>10</v>
      </c>
      <c r="B40" s="110">
        <v>9.71534342822507</v>
      </c>
      <c r="C40" s="110">
        <v>5.888349281843342</v>
      </c>
      <c r="D40" s="110">
        <v>8.528476495367231</v>
      </c>
      <c r="E40" s="110">
        <v>8.581010767090824</v>
      </c>
      <c r="F40" s="110">
        <v>11.882565525206312</v>
      </c>
      <c r="G40" s="444">
        <v>13.812037158117155</v>
      </c>
      <c r="H40" s="445"/>
    </row>
    <row r="41" spans="1:8" ht="12.75" customHeight="1">
      <c r="A41" s="112" t="s">
        <v>11</v>
      </c>
      <c r="B41" s="110">
        <v>7.479666366369571</v>
      </c>
      <c r="C41" s="110">
        <v>6.380663772924225</v>
      </c>
      <c r="D41" s="110">
        <v>5.8719830013304195</v>
      </c>
      <c r="E41" s="110">
        <v>9.344856009479162</v>
      </c>
      <c r="F41" s="110">
        <v>7.7346849697191615</v>
      </c>
      <c r="G41" s="444">
        <v>7.604456500557247</v>
      </c>
      <c r="H41" s="445"/>
    </row>
    <row r="42" spans="1:8" ht="12.75" customHeight="1">
      <c r="A42" s="112" t="s">
        <v>12</v>
      </c>
      <c r="B42" s="110">
        <v>22.96886831028471</v>
      </c>
      <c r="C42" s="110">
        <v>30.732157702577933</v>
      </c>
      <c r="D42" s="110">
        <v>27.388124628323368</v>
      </c>
      <c r="E42" s="110">
        <v>17.767863582504763</v>
      </c>
      <c r="F42" s="110">
        <v>16.80573117811</v>
      </c>
      <c r="G42" s="444">
        <v>23.87870539436036</v>
      </c>
      <c r="H42" s="445"/>
    </row>
    <row r="43" spans="1:8" ht="12.75" customHeight="1">
      <c r="A43" s="112" t="s">
        <v>18</v>
      </c>
      <c r="B43" s="110">
        <v>8.679746144860928</v>
      </c>
      <c r="C43" s="110">
        <v>7.2685528074516785</v>
      </c>
      <c r="D43" s="110">
        <v>7.018806414447515</v>
      </c>
      <c r="E43" s="110">
        <v>10.680954098191748</v>
      </c>
      <c r="F43" s="110">
        <v>7.82972636429727</v>
      </c>
      <c r="G43" s="444">
        <v>8.615954026914077</v>
      </c>
      <c r="H43" s="445"/>
    </row>
    <row r="44" spans="1:8" ht="12.75" customHeight="1">
      <c r="A44" s="112" t="s">
        <v>13</v>
      </c>
      <c r="B44" s="110">
        <v>1.795360764803131</v>
      </c>
      <c r="C44" s="110">
        <v>4.198739450422252</v>
      </c>
      <c r="D44" s="110">
        <v>2.567601420467689</v>
      </c>
      <c r="E44" s="110">
        <v>2.439544588120138</v>
      </c>
      <c r="F44" s="110">
        <v>2.973407325004095</v>
      </c>
      <c r="G44" s="444">
        <v>1.854899078592385</v>
      </c>
      <c r="H44" s="445"/>
    </row>
    <row r="45" spans="1:8" ht="12.75" customHeight="1">
      <c r="A45" s="112" t="s">
        <v>14</v>
      </c>
      <c r="B45" s="110">
        <v>7.475735404026581</v>
      </c>
      <c r="C45" s="110">
        <v>6.707651629746618</v>
      </c>
      <c r="D45" s="110">
        <v>6.018001843854626</v>
      </c>
      <c r="E45" s="110">
        <v>4.646180001030344</v>
      </c>
      <c r="F45" s="110">
        <v>5.73442586325103</v>
      </c>
      <c r="G45" s="444">
        <v>5.78606425940902</v>
      </c>
      <c r="H45" s="445"/>
    </row>
    <row r="46" spans="1:8" ht="12.75" customHeight="1">
      <c r="A46" s="113" t="s">
        <v>39</v>
      </c>
      <c r="B46" s="110">
        <v>5.215221401144608</v>
      </c>
      <c r="C46" s="110">
        <v>2.2243664765588123</v>
      </c>
      <c r="D46" s="110">
        <v>0.9366815356126866</v>
      </c>
      <c r="E46" s="110">
        <v>4.049611045283602</v>
      </c>
      <c r="F46" s="110">
        <v>3.2495734201018798</v>
      </c>
      <c r="G46" s="444">
        <v>4.00522839182417</v>
      </c>
      <c r="H46" s="445"/>
    </row>
    <row r="47" spans="1:8" ht="12.75" customHeight="1">
      <c r="A47" s="113" t="s">
        <v>15</v>
      </c>
      <c r="B47" s="110">
        <v>4.462990455536615</v>
      </c>
      <c r="C47" s="110">
        <v>7.350040914899184</v>
      </c>
      <c r="D47" s="110">
        <v>8.055015476417505</v>
      </c>
      <c r="E47" s="110">
        <v>3.146308793982793</v>
      </c>
      <c r="F47" s="110">
        <v>5.42628188999253</v>
      </c>
      <c r="G47" s="444">
        <v>3.0366200171499877</v>
      </c>
      <c r="H47" s="445"/>
    </row>
    <row r="48" spans="1:8" ht="12.75" customHeight="1">
      <c r="A48" s="112" t="s">
        <v>40</v>
      </c>
      <c r="B48" s="110">
        <v>2.784390379618868</v>
      </c>
      <c r="C48" s="110">
        <v>2.788560312226809</v>
      </c>
      <c r="D48" s="110">
        <v>3.306356333369819</v>
      </c>
      <c r="E48" s="110">
        <v>1.804389263819484</v>
      </c>
      <c r="F48" s="110">
        <v>2.4348156293307093</v>
      </c>
      <c r="G48" s="444">
        <v>5.261040907230368</v>
      </c>
      <c r="H48" s="445"/>
    </row>
    <row r="49" spans="1:8" ht="12.75" customHeight="1">
      <c r="A49" s="112" t="s">
        <v>16</v>
      </c>
      <c r="B49" s="110">
        <v>3.945549928481764</v>
      </c>
      <c r="C49" s="110">
        <v>3.728976560106384</v>
      </c>
      <c r="D49" s="110">
        <v>3.1730041176410846</v>
      </c>
      <c r="E49" s="110">
        <v>5.445159960846943</v>
      </c>
      <c r="F49" s="110">
        <v>3.035221705555835</v>
      </c>
      <c r="G49" s="444">
        <v>2.9778743603148268</v>
      </c>
      <c r="H49" s="445"/>
    </row>
    <row r="50" spans="1:8" ht="12.75" customHeight="1">
      <c r="A50" s="112" t="s">
        <v>17</v>
      </c>
      <c r="B50" s="110">
        <v>1.8197087293510852</v>
      </c>
      <c r="C50" s="110">
        <v>2.0437362307618954</v>
      </c>
      <c r="D50" s="110">
        <v>2.859893002267016</v>
      </c>
      <c r="E50" s="110">
        <v>4.848487970738241</v>
      </c>
      <c r="F50" s="110">
        <v>1.7067478676358532</v>
      </c>
      <c r="G50" s="444">
        <v>1.6088537732383608</v>
      </c>
      <c r="H50" s="445"/>
    </row>
    <row r="51" spans="1:8" ht="12.75" customHeight="1">
      <c r="A51" s="112"/>
      <c r="B51" s="110"/>
      <c r="C51" s="110"/>
      <c r="D51" s="110"/>
      <c r="E51" s="110"/>
      <c r="F51" s="110"/>
      <c r="G51" s="444"/>
      <c r="H51" s="445"/>
    </row>
    <row r="52" spans="1:8" ht="12.75" customHeight="1" thickBot="1">
      <c r="A52" s="115" t="s">
        <v>251</v>
      </c>
      <c r="B52" s="117">
        <v>100</v>
      </c>
      <c r="C52" s="117">
        <v>100</v>
      </c>
      <c r="D52" s="117">
        <v>100</v>
      </c>
      <c r="E52" s="117">
        <v>100</v>
      </c>
      <c r="F52" s="117">
        <v>100</v>
      </c>
      <c r="G52" s="442">
        <v>100</v>
      </c>
      <c r="H52" s="443"/>
    </row>
    <row r="53" spans="1:8" ht="12.75" customHeight="1">
      <c r="A53" s="131" t="s">
        <v>330</v>
      </c>
      <c r="B53" s="161"/>
      <c r="C53" s="161"/>
      <c r="D53" s="162"/>
      <c r="E53" s="163"/>
      <c r="F53" s="163"/>
      <c r="G53" s="163"/>
      <c r="H53" s="164"/>
    </row>
    <row r="54" spans="1:7" ht="12.75" customHeight="1">
      <c r="A54" s="295" t="s">
        <v>265</v>
      </c>
      <c r="B54" s="25"/>
      <c r="C54" s="25"/>
      <c r="D54" s="25"/>
      <c r="E54" s="25"/>
      <c r="F54" s="25"/>
      <c r="G54" s="6"/>
    </row>
  </sheetData>
  <mergeCells count="37">
    <mergeCell ref="F30:F32"/>
    <mergeCell ref="A30:A33"/>
    <mergeCell ref="B30:D30"/>
    <mergeCell ref="E30:E32"/>
    <mergeCell ref="B31:B32"/>
    <mergeCell ref="C31:C32"/>
    <mergeCell ref="D31:D32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0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2:H52"/>
    <mergeCell ref="G48:H48"/>
    <mergeCell ref="G49:H49"/>
    <mergeCell ref="G50:H50"/>
    <mergeCell ref="G51:H5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view="pageBreakPreview" zoomScale="60" zoomScaleNormal="75" workbookViewId="0" topLeftCell="A31">
      <selection activeCell="I26" sqref="I22:U26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290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236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468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325" t="s">
        <v>338</v>
      </c>
      <c r="B7" s="180">
        <v>96.18333333333334</v>
      </c>
      <c r="C7" s="180">
        <v>102.21666666666665</v>
      </c>
      <c r="D7" s="180">
        <v>99.2</v>
      </c>
      <c r="E7" s="180">
        <v>95.68333333333332</v>
      </c>
      <c r="F7" s="180">
        <v>105.91666666666667</v>
      </c>
      <c r="G7" s="181">
        <v>100.8</v>
      </c>
      <c r="I7" s="51"/>
      <c r="J7" s="51"/>
    </row>
    <row r="8" spans="1:10" ht="12.75" customHeight="1">
      <c r="A8" s="325" t="s">
        <v>339</v>
      </c>
      <c r="B8" s="182">
        <v>58.26666666666667</v>
      </c>
      <c r="C8" s="182">
        <v>72.06666666666666</v>
      </c>
      <c r="D8" s="182">
        <v>65.16666666666667</v>
      </c>
      <c r="E8" s="182">
        <v>65.41666666666667</v>
      </c>
      <c r="F8" s="182">
        <v>79.81666666666666</v>
      </c>
      <c r="G8" s="183">
        <v>72.61666666666667</v>
      </c>
      <c r="I8" s="51"/>
      <c r="J8" s="51"/>
    </row>
    <row r="9" spans="1:10" ht="12.75" customHeight="1">
      <c r="A9" s="325" t="s">
        <v>340</v>
      </c>
      <c r="B9" s="182">
        <v>84.11666666666666</v>
      </c>
      <c r="C9" s="182">
        <v>106.33333333333333</v>
      </c>
      <c r="D9" s="182">
        <v>95.225</v>
      </c>
      <c r="E9" s="182">
        <v>89.16666666666667</v>
      </c>
      <c r="F9" s="182">
        <v>107.36666666666667</v>
      </c>
      <c r="G9" s="183">
        <v>98.26666666666668</v>
      </c>
      <c r="I9" s="51"/>
      <c r="J9" s="51"/>
    </row>
    <row r="10" spans="1:10" ht="12.75" customHeight="1">
      <c r="A10" s="325" t="s">
        <v>341</v>
      </c>
      <c r="B10" s="182">
        <v>125.46666666666668</v>
      </c>
      <c r="C10" s="182">
        <v>90.18333333333334</v>
      </c>
      <c r="D10" s="182">
        <v>107.825</v>
      </c>
      <c r="E10" s="182">
        <v>154.36666666666667</v>
      </c>
      <c r="F10" s="182">
        <v>97.65</v>
      </c>
      <c r="G10" s="183">
        <v>126.00833333333335</v>
      </c>
      <c r="I10" s="51"/>
      <c r="J10" s="51"/>
    </row>
    <row r="11" spans="1:10" ht="12.75" customHeight="1">
      <c r="A11" s="325" t="s">
        <v>230</v>
      </c>
      <c r="B11" s="182">
        <v>98.48333333333333</v>
      </c>
      <c r="C11" s="182">
        <v>93.88333333333334</v>
      </c>
      <c r="D11" s="182">
        <v>96.18333333333334</v>
      </c>
      <c r="E11" s="182">
        <v>100.51666666666667</v>
      </c>
      <c r="F11" s="182">
        <v>88.6</v>
      </c>
      <c r="G11" s="183">
        <v>94.55833333333334</v>
      </c>
      <c r="I11" s="51"/>
      <c r="J11" s="51"/>
    </row>
    <row r="12" spans="1:10" ht="12.75" customHeight="1">
      <c r="A12" s="325" t="s">
        <v>342</v>
      </c>
      <c r="B12" s="182">
        <v>98.85</v>
      </c>
      <c r="C12" s="182">
        <v>98.38333333333333</v>
      </c>
      <c r="D12" s="182">
        <v>98.61666666666667</v>
      </c>
      <c r="E12" s="182">
        <v>103.05</v>
      </c>
      <c r="F12" s="182">
        <v>103.98333333333335</v>
      </c>
      <c r="G12" s="183">
        <v>103.51666666666668</v>
      </c>
      <c r="I12" s="51"/>
      <c r="J12" s="51"/>
    </row>
    <row r="13" spans="1:10" ht="12.75" customHeight="1">
      <c r="A13" s="326" t="s">
        <v>343</v>
      </c>
      <c r="B13" s="182">
        <v>101.66666666666667</v>
      </c>
      <c r="C13" s="182">
        <v>104.15</v>
      </c>
      <c r="D13" s="182">
        <v>102.90833333333333</v>
      </c>
      <c r="E13" s="182">
        <v>106.71666666666665</v>
      </c>
      <c r="F13" s="182">
        <v>108.38333333333334</v>
      </c>
      <c r="G13" s="183">
        <v>107.55</v>
      </c>
      <c r="I13" s="51"/>
      <c r="J13" s="51"/>
    </row>
    <row r="14" spans="1:10" ht="12.75" customHeight="1">
      <c r="A14" s="327" t="s">
        <v>231</v>
      </c>
      <c r="B14" s="182">
        <v>110.53333333333335</v>
      </c>
      <c r="C14" s="182">
        <v>108.31666666666668</v>
      </c>
      <c r="D14" s="182">
        <v>109.425</v>
      </c>
      <c r="E14" s="182">
        <v>101.83333333333333</v>
      </c>
      <c r="F14" s="182">
        <v>110.96666666666665</v>
      </c>
      <c r="G14" s="183">
        <v>106.4</v>
      </c>
      <c r="I14" s="51"/>
      <c r="J14" s="51"/>
    </row>
    <row r="15" spans="1:10" ht="12.75" customHeight="1">
      <c r="A15" s="326" t="s">
        <v>344</v>
      </c>
      <c r="B15" s="182">
        <v>93.51666666666667</v>
      </c>
      <c r="C15" s="182">
        <v>97.51666666666667</v>
      </c>
      <c r="D15" s="182">
        <v>95.51666666666667</v>
      </c>
      <c r="E15" s="182">
        <v>93.3</v>
      </c>
      <c r="F15" s="182">
        <v>98.01666666666667</v>
      </c>
      <c r="G15" s="183">
        <v>95.65833333333333</v>
      </c>
      <c r="I15" s="51"/>
      <c r="J15" s="51"/>
    </row>
    <row r="16" spans="1:10" ht="12.75" customHeight="1">
      <c r="A16" s="186"/>
      <c r="B16" s="182"/>
      <c r="C16" s="182"/>
      <c r="D16" s="182"/>
      <c r="E16" s="182"/>
      <c r="F16" s="182"/>
      <c r="G16" s="183"/>
      <c r="I16" s="51"/>
      <c r="J16" s="51"/>
    </row>
    <row r="17" spans="1:10" ht="12.75" customHeight="1">
      <c r="A17" s="187" t="s">
        <v>252</v>
      </c>
      <c r="B17" s="188">
        <v>100.13333333333334</v>
      </c>
      <c r="C17" s="188">
        <v>101.3</v>
      </c>
      <c r="D17" s="188">
        <v>100.71666666666667</v>
      </c>
      <c r="E17" s="188">
        <v>102.06666666666668</v>
      </c>
      <c r="F17" s="188">
        <v>103.65</v>
      </c>
      <c r="G17" s="189">
        <v>102.85833333333333</v>
      </c>
      <c r="I17" s="51"/>
      <c r="J17" s="51"/>
    </row>
    <row r="18" spans="1:10" ht="12.75" customHeight="1">
      <c r="A18" s="324"/>
      <c r="B18" s="188"/>
      <c r="C18" s="188"/>
      <c r="D18" s="188"/>
      <c r="E18" s="188"/>
      <c r="F18" s="188"/>
      <c r="G18" s="189"/>
      <c r="I18" s="51"/>
      <c r="J18" s="51"/>
    </row>
    <row r="19" spans="1:10" ht="12.75" customHeight="1">
      <c r="A19" s="325" t="s">
        <v>345</v>
      </c>
      <c r="B19" s="182">
        <v>83.71666666666665</v>
      </c>
      <c r="C19" s="182">
        <v>70.71666666666668</v>
      </c>
      <c r="D19" s="182">
        <v>77.21666666666667</v>
      </c>
      <c r="E19" s="182">
        <v>81.05</v>
      </c>
      <c r="F19" s="182">
        <v>78.1</v>
      </c>
      <c r="G19" s="183">
        <v>79.575</v>
      </c>
      <c r="I19" s="51"/>
      <c r="J19" s="51"/>
    </row>
    <row r="20" spans="1:10" ht="12.75" customHeight="1">
      <c r="A20" s="325" t="s">
        <v>232</v>
      </c>
      <c r="B20" s="184">
        <v>88.06666666666666</v>
      </c>
      <c r="C20" s="184">
        <v>97.21666666666665</v>
      </c>
      <c r="D20" s="184">
        <v>92.64166666666665</v>
      </c>
      <c r="E20" s="184">
        <v>83.75</v>
      </c>
      <c r="F20" s="184">
        <v>99.16666666666667</v>
      </c>
      <c r="G20" s="185">
        <v>91.45833333333334</v>
      </c>
      <c r="I20" s="51"/>
      <c r="J20" s="51"/>
    </row>
    <row r="21" spans="1:10" ht="12.75" customHeight="1">
      <c r="A21" s="325" t="s">
        <v>347</v>
      </c>
      <c r="B21" s="184">
        <v>95.73333333333333</v>
      </c>
      <c r="C21" s="184">
        <v>105.53333333333335</v>
      </c>
      <c r="D21" s="184">
        <v>100.63333333333334</v>
      </c>
      <c r="E21" s="184">
        <v>84.08333333333333</v>
      </c>
      <c r="F21" s="184">
        <v>86.48333333333333</v>
      </c>
      <c r="G21" s="185">
        <v>85.28333333333333</v>
      </c>
      <c r="I21" s="51"/>
      <c r="J21" s="51"/>
    </row>
    <row r="22" spans="1:10" ht="12.75" customHeight="1">
      <c r="A22" s="325" t="s">
        <v>346</v>
      </c>
      <c r="B22" s="184">
        <v>100.78333333333332</v>
      </c>
      <c r="C22" s="184">
        <v>111.15</v>
      </c>
      <c r="D22" s="184">
        <v>105.96666666666665</v>
      </c>
      <c r="E22" s="184">
        <v>99.81666666666666</v>
      </c>
      <c r="F22" s="184">
        <v>105.76666666666667</v>
      </c>
      <c r="G22" s="185">
        <v>102.79166666666666</v>
      </c>
      <c r="I22" s="51"/>
      <c r="J22" s="51"/>
    </row>
    <row r="23" spans="1:10" ht="12.75" customHeight="1">
      <c r="A23" s="130"/>
      <c r="B23" s="182"/>
      <c r="C23" s="182"/>
      <c r="D23" s="182"/>
      <c r="E23" s="182"/>
      <c r="F23" s="182"/>
      <c r="G23" s="183"/>
      <c r="I23" s="51"/>
      <c r="J23" s="51"/>
    </row>
    <row r="24" spans="1:10" ht="12.75" customHeight="1">
      <c r="A24" s="190" t="s">
        <v>253</v>
      </c>
      <c r="B24" s="188">
        <v>93.43333333333334</v>
      </c>
      <c r="C24" s="188">
        <v>101.23333333333333</v>
      </c>
      <c r="D24" s="188">
        <v>97.33333333333334</v>
      </c>
      <c r="E24" s="188">
        <v>94.3</v>
      </c>
      <c r="F24" s="188">
        <v>95.23333333333333</v>
      </c>
      <c r="G24" s="189">
        <v>91.65833333333333</v>
      </c>
      <c r="I24" s="51"/>
      <c r="J24" s="51"/>
    </row>
    <row r="25" spans="1:10" ht="12.75" customHeight="1">
      <c r="A25" s="191"/>
      <c r="B25" s="188"/>
      <c r="C25" s="188"/>
      <c r="D25" s="188"/>
      <c r="E25" s="188"/>
      <c r="F25" s="188"/>
      <c r="G25" s="189"/>
      <c r="I25" s="51"/>
      <c r="J25" s="51"/>
    </row>
    <row r="26" spans="1:10" ht="12.75" customHeight="1" thickBot="1">
      <c r="A26" s="192" t="s">
        <v>254</v>
      </c>
      <c r="B26" s="193">
        <v>82.73333333333333</v>
      </c>
      <c r="C26" s="193">
        <v>82.51666666666667</v>
      </c>
      <c r="D26" s="193">
        <v>82.625</v>
      </c>
      <c r="E26" s="193">
        <v>84.33333333333333</v>
      </c>
      <c r="F26" s="193">
        <v>82.36666666666667</v>
      </c>
      <c r="G26" s="194">
        <v>83.35</v>
      </c>
      <c r="I26" s="51"/>
      <c r="J26" s="51"/>
    </row>
    <row r="27" spans="1:10" ht="12.75" customHeight="1">
      <c r="A27" s="195" t="s">
        <v>38</v>
      </c>
      <c r="B27" s="196"/>
      <c r="C27" s="196"/>
      <c r="D27" s="196"/>
      <c r="E27" s="196"/>
      <c r="F27" s="196"/>
      <c r="G27" s="196"/>
      <c r="I27" s="51"/>
      <c r="J27" s="51"/>
    </row>
    <row r="28" spans="1:10" ht="12.75" customHeight="1">
      <c r="A28" s="88" t="s">
        <v>167</v>
      </c>
      <c r="B28" s="5"/>
      <c r="C28" s="5"/>
      <c r="D28" s="5"/>
      <c r="E28" s="5"/>
      <c r="F28" s="5"/>
      <c r="G28" s="5"/>
      <c r="I28" s="51"/>
      <c r="J28" s="51"/>
    </row>
    <row r="29" spans="1:10" ht="12.75" customHeight="1">
      <c r="A29" s="21" t="s">
        <v>237</v>
      </c>
      <c r="B29" s="1"/>
      <c r="C29" s="1"/>
      <c r="D29" s="19"/>
      <c r="E29" s="1"/>
      <c r="F29" s="1"/>
      <c r="G29" s="19"/>
      <c r="I29" s="51"/>
      <c r="J29" s="51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view="pageBreakPreview" zoomScale="60" zoomScaleNormal="75" workbookViewId="0" topLeftCell="A1">
      <selection activeCell="D54" sqref="D5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291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5">
        <v>2009</v>
      </c>
      <c r="C5" s="466"/>
      <c r="D5" s="467"/>
      <c r="E5" s="465">
        <v>2010</v>
      </c>
      <c r="F5" s="466"/>
      <c r="G5" s="467"/>
    </row>
    <row r="6" spans="1:8" ht="12.75" customHeight="1" thickBot="1">
      <c r="A6" s="390"/>
      <c r="B6" s="198" t="s">
        <v>29</v>
      </c>
      <c r="C6" s="197" t="s">
        <v>30</v>
      </c>
      <c r="D6" s="199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119" t="s">
        <v>245</v>
      </c>
      <c r="B7" s="180"/>
      <c r="C7" s="180"/>
      <c r="D7" s="181"/>
      <c r="E7" s="180"/>
      <c r="F7" s="180"/>
      <c r="G7" s="181"/>
      <c r="I7" s="51"/>
      <c r="J7" s="51"/>
    </row>
    <row r="8" spans="1:10" ht="12.75" customHeight="1">
      <c r="A8" s="200" t="s">
        <v>224</v>
      </c>
      <c r="B8" s="182">
        <v>60.5</v>
      </c>
      <c r="C8" s="182">
        <v>55.8</v>
      </c>
      <c r="D8" s="183">
        <f>(B8+C8)/2</f>
        <v>58.15</v>
      </c>
      <c r="E8" s="182">
        <v>56.03</v>
      </c>
      <c r="F8" s="182">
        <v>52.01</v>
      </c>
      <c r="G8" s="183">
        <f>(E8+F8)/2</f>
        <v>54.019999999999996</v>
      </c>
      <c r="I8" s="51"/>
      <c r="J8" s="51"/>
    </row>
    <row r="9" spans="1:10" ht="12.75" customHeight="1">
      <c r="A9" s="113" t="s">
        <v>233</v>
      </c>
      <c r="B9" s="182">
        <v>92.41666666666667</v>
      </c>
      <c r="C9" s="182">
        <v>91.26666666666667</v>
      </c>
      <c r="D9" s="183">
        <f>(B9+C9)/2</f>
        <v>91.84166666666667</v>
      </c>
      <c r="E9" s="182">
        <v>99.1</v>
      </c>
      <c r="F9" s="182">
        <v>93.8</v>
      </c>
      <c r="G9" s="183">
        <f>(E9+F9)/2</f>
        <v>96.44999999999999</v>
      </c>
      <c r="I9" s="51"/>
      <c r="J9" s="51"/>
    </row>
    <row r="10" spans="1:10" ht="12.75" customHeight="1">
      <c r="A10" s="113" t="s">
        <v>234</v>
      </c>
      <c r="B10" s="182"/>
      <c r="C10" s="182"/>
      <c r="D10" s="183"/>
      <c r="E10" s="182"/>
      <c r="F10" s="182"/>
      <c r="G10" s="183"/>
      <c r="I10" s="51"/>
      <c r="J10" s="51"/>
    </row>
    <row r="11" spans="1:10" ht="12.75" customHeight="1">
      <c r="A11" s="200" t="s">
        <v>225</v>
      </c>
      <c r="B11" s="182">
        <v>83.71666666666667</v>
      </c>
      <c r="C11" s="182">
        <v>81.18333333333334</v>
      </c>
      <c r="D11" s="183">
        <f>(B11+C11)/2</f>
        <v>82.45</v>
      </c>
      <c r="E11" s="182">
        <v>84.71</v>
      </c>
      <c r="F11" s="182">
        <v>51.41</v>
      </c>
      <c r="G11" s="183">
        <f>(E11+F11)/2</f>
        <v>68.06</v>
      </c>
      <c r="I11" s="51"/>
      <c r="J11" s="51"/>
    </row>
    <row r="12" spans="1:7" ht="13.5" thickBot="1">
      <c r="A12" s="153" t="s">
        <v>235</v>
      </c>
      <c r="B12" s="201">
        <v>66.61666666666667</v>
      </c>
      <c r="C12" s="201">
        <v>67</v>
      </c>
      <c r="D12" s="202">
        <f>(B12+C12)/2</f>
        <v>66.80833333333334</v>
      </c>
      <c r="E12" s="201">
        <v>59.86</v>
      </c>
      <c r="F12" s="201">
        <v>56.28</v>
      </c>
      <c r="G12" s="183">
        <f>(E12+F12)/2</f>
        <v>58.07</v>
      </c>
    </row>
    <row r="13" spans="1:7" ht="12.75" customHeight="1">
      <c r="A13" s="195" t="s">
        <v>38</v>
      </c>
      <c r="B13" s="196"/>
      <c r="C13" s="196"/>
      <c r="D13" s="196"/>
      <c r="E13" s="196"/>
      <c r="F13" s="196"/>
      <c r="G13" s="196"/>
    </row>
    <row r="14" spans="1:9" ht="12.75" customHeight="1">
      <c r="A14" s="21" t="s">
        <v>229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view="pageBreakPreview" zoomScale="60" zoomScaleNormal="75" workbookViewId="0" topLeftCell="A1">
      <selection activeCell="B35" sqref="B35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86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282</v>
      </c>
      <c r="B3" s="395"/>
      <c r="C3" s="395"/>
      <c r="D3" s="395"/>
      <c r="E3" s="395"/>
      <c r="F3" s="77"/>
      <c r="G3" s="61"/>
    </row>
    <row r="4" spans="1:7" ht="15" customHeight="1">
      <c r="A4" s="395" t="s">
        <v>349</v>
      </c>
      <c r="B4" s="395"/>
      <c r="C4" s="395"/>
      <c r="D4" s="395"/>
      <c r="E4" s="395"/>
      <c r="F4" s="77"/>
      <c r="G4" s="61"/>
    </row>
    <row r="5" spans="1:7" ht="12.75" customHeight="1" thickBot="1">
      <c r="A5" s="103"/>
      <c r="B5" s="103"/>
      <c r="C5" s="103"/>
      <c r="D5" s="103"/>
      <c r="E5" s="103"/>
      <c r="F5" s="24"/>
      <c r="G5" s="61"/>
    </row>
    <row r="6" spans="1:7" ht="12.75" customHeight="1">
      <c r="A6" s="388" t="s">
        <v>0</v>
      </c>
      <c r="B6" s="396" t="s">
        <v>1</v>
      </c>
      <c r="C6" s="397"/>
      <c r="D6" s="391" t="s">
        <v>2</v>
      </c>
      <c r="E6" s="398"/>
      <c r="F6" s="72"/>
      <c r="G6" s="61"/>
    </row>
    <row r="7" spans="1:7" ht="12.75" customHeight="1">
      <c r="A7" s="389"/>
      <c r="B7" s="393" t="s">
        <v>3</v>
      </c>
      <c r="C7" s="385" t="s">
        <v>204</v>
      </c>
      <c r="D7" s="385" t="s">
        <v>3</v>
      </c>
      <c r="E7" s="399" t="s">
        <v>204</v>
      </c>
      <c r="F7" s="72"/>
      <c r="G7" s="61"/>
    </row>
    <row r="8" spans="1:7" ht="12.75" customHeight="1" thickBot="1">
      <c r="A8" s="390"/>
      <c r="B8" s="394"/>
      <c r="C8" s="386"/>
      <c r="D8" s="386"/>
      <c r="E8" s="400"/>
      <c r="F8" s="53"/>
      <c r="G8" s="61"/>
    </row>
    <row r="9" spans="1:7" ht="12.75" customHeight="1">
      <c r="A9" s="104" t="s">
        <v>4</v>
      </c>
      <c r="B9" s="105">
        <v>6648</v>
      </c>
      <c r="C9" s="106">
        <f aca="true" t="shared" si="0" ref="C9:C26">(B9/$B$28)*100</f>
        <v>13.310108715238153</v>
      </c>
      <c r="D9" s="105">
        <v>7335</v>
      </c>
      <c r="E9" s="107">
        <f aca="true" t="shared" si="1" ref="E9:E26">(D9/$D$28)*100</f>
        <v>13.60146862483311</v>
      </c>
      <c r="F9" s="94"/>
      <c r="G9" s="61"/>
    </row>
    <row r="10" spans="1:7" ht="12.75" customHeight="1">
      <c r="A10" s="108" t="s">
        <v>5</v>
      </c>
      <c r="B10" s="109">
        <v>1330</v>
      </c>
      <c r="C10" s="110">
        <f t="shared" si="0"/>
        <v>2.6628225919474646</v>
      </c>
      <c r="D10" s="109">
        <v>1456</v>
      </c>
      <c r="E10" s="111">
        <f t="shared" si="1"/>
        <v>2.699896157840083</v>
      </c>
      <c r="F10" s="94"/>
      <c r="G10" s="61"/>
    </row>
    <row r="11" spans="1:7" ht="12.75" customHeight="1">
      <c r="A11" s="112" t="s">
        <v>6</v>
      </c>
      <c r="B11" s="109">
        <v>958</v>
      </c>
      <c r="C11" s="110">
        <f t="shared" si="0"/>
        <v>1.918033115102008</v>
      </c>
      <c r="D11" s="109">
        <v>1072</v>
      </c>
      <c r="E11" s="111">
        <f t="shared" si="1"/>
        <v>1.9878356326954456</v>
      </c>
      <c r="F11" s="94"/>
      <c r="G11" s="61"/>
    </row>
    <row r="12" spans="1:7" ht="12.75" customHeight="1">
      <c r="A12" s="108" t="s">
        <v>7</v>
      </c>
      <c r="B12" s="109">
        <v>1330</v>
      </c>
      <c r="C12" s="110">
        <f t="shared" si="0"/>
        <v>2.6628225919474646</v>
      </c>
      <c r="D12" s="109">
        <v>1399</v>
      </c>
      <c r="E12" s="111">
        <f t="shared" si="1"/>
        <v>2.594199673638926</v>
      </c>
      <c r="F12" s="94"/>
      <c r="G12" s="61"/>
    </row>
    <row r="13" spans="1:7" ht="12.75" customHeight="1">
      <c r="A13" s="108" t="s">
        <v>8</v>
      </c>
      <c r="B13" s="109">
        <v>1565</v>
      </c>
      <c r="C13" s="110">
        <f t="shared" si="0"/>
        <v>3.1333213205998356</v>
      </c>
      <c r="D13" s="109">
        <v>1710</v>
      </c>
      <c r="E13" s="111">
        <f t="shared" si="1"/>
        <v>3.170894526034713</v>
      </c>
      <c r="F13" s="94"/>
      <c r="G13" s="61"/>
    </row>
    <row r="14" spans="1:7" ht="12.75" customHeight="1">
      <c r="A14" s="108" t="s">
        <v>9</v>
      </c>
      <c r="B14" s="109">
        <v>534</v>
      </c>
      <c r="C14" s="110">
        <f t="shared" si="0"/>
        <v>1.0691332812781549</v>
      </c>
      <c r="D14" s="109">
        <v>575</v>
      </c>
      <c r="E14" s="111">
        <f t="shared" si="1"/>
        <v>1.066236463432725</v>
      </c>
      <c r="F14" s="94"/>
      <c r="G14" s="61"/>
    </row>
    <row r="15" spans="1:7" ht="12.75" customHeight="1">
      <c r="A15" s="108" t="s">
        <v>10</v>
      </c>
      <c r="B15" s="109">
        <v>2592</v>
      </c>
      <c r="C15" s="110">
        <f t="shared" si="0"/>
        <v>5.189500870923179</v>
      </c>
      <c r="D15" s="109">
        <v>2792</v>
      </c>
      <c r="E15" s="111">
        <f t="shared" si="1"/>
        <v>5.177273401572467</v>
      </c>
      <c r="F15" s="94"/>
      <c r="G15" s="61"/>
    </row>
    <row r="16" spans="1:7" ht="12.75" customHeight="1">
      <c r="A16" s="112" t="s">
        <v>11</v>
      </c>
      <c r="B16" s="109">
        <v>2681</v>
      </c>
      <c r="C16" s="110">
        <f t="shared" si="0"/>
        <v>5.367689751136204</v>
      </c>
      <c r="D16" s="109">
        <v>2918</v>
      </c>
      <c r="E16" s="111">
        <f t="shared" si="1"/>
        <v>5.410918261385551</v>
      </c>
      <c r="F16" s="94"/>
      <c r="G16" s="61"/>
    </row>
    <row r="17" spans="1:7" ht="12.75" customHeight="1">
      <c r="A17" s="112" t="s">
        <v>12</v>
      </c>
      <c r="B17" s="109">
        <v>9256</v>
      </c>
      <c r="C17" s="110">
        <f t="shared" si="0"/>
        <v>18.531643542154683</v>
      </c>
      <c r="D17" s="109">
        <v>9932</v>
      </c>
      <c r="E17" s="111">
        <f t="shared" si="1"/>
        <v>18.417148790980566</v>
      </c>
      <c r="F17" s="94"/>
      <c r="G17" s="61"/>
    </row>
    <row r="18" spans="1:9" ht="12.75" customHeight="1">
      <c r="A18" s="112" t="s">
        <v>18</v>
      </c>
      <c r="B18" s="109">
        <v>5863</v>
      </c>
      <c r="C18" s="110">
        <f t="shared" si="0"/>
        <v>11.738442749314274</v>
      </c>
      <c r="D18" s="109">
        <v>6361</v>
      </c>
      <c r="E18" s="111">
        <f t="shared" si="1"/>
        <v>11.795356771992287</v>
      </c>
      <c r="F18" s="94"/>
      <c r="G18" s="61"/>
      <c r="I18" s="73"/>
    </row>
    <row r="19" spans="1:9" ht="12.75" customHeight="1">
      <c r="A19" s="112" t="s">
        <v>13</v>
      </c>
      <c r="B19" s="109">
        <v>1057</v>
      </c>
      <c r="C19" s="110">
        <f t="shared" si="0"/>
        <v>2.11624321781088</v>
      </c>
      <c r="D19" s="109">
        <v>1147</v>
      </c>
      <c r="E19" s="111">
        <f t="shared" si="1"/>
        <v>2.1269099540127576</v>
      </c>
      <c r="F19" s="94"/>
      <c r="G19" s="61"/>
      <c r="I19" s="72"/>
    </row>
    <row r="20" spans="1:9" ht="12.75" customHeight="1">
      <c r="A20" s="112" t="s">
        <v>14</v>
      </c>
      <c r="B20" s="109">
        <v>3311</v>
      </c>
      <c r="C20" s="110">
        <f t="shared" si="0"/>
        <v>6.629026768374477</v>
      </c>
      <c r="D20" s="109">
        <v>3609</v>
      </c>
      <c r="E20" s="111">
        <f t="shared" si="1"/>
        <v>6.692256341789052</v>
      </c>
      <c r="F20" s="94"/>
      <c r="G20" s="61"/>
      <c r="I20" s="72"/>
    </row>
    <row r="21" spans="1:9" ht="12.75" customHeight="1">
      <c r="A21" s="113" t="s">
        <v>39</v>
      </c>
      <c r="B21" s="109">
        <v>7142</v>
      </c>
      <c r="C21" s="110">
        <f t="shared" si="0"/>
        <v>14.299157106532926</v>
      </c>
      <c r="D21" s="109">
        <v>7696</v>
      </c>
      <c r="E21" s="111">
        <f t="shared" si="1"/>
        <v>14.270879691440438</v>
      </c>
      <c r="F21" s="94"/>
      <c r="G21" s="61"/>
      <c r="I21" s="72"/>
    </row>
    <row r="22" spans="1:9" ht="12.75" customHeight="1">
      <c r="A22" s="113" t="s">
        <v>15</v>
      </c>
      <c r="B22" s="109">
        <v>1696</v>
      </c>
      <c r="C22" s="110">
        <f t="shared" si="0"/>
        <v>3.3955993352954126</v>
      </c>
      <c r="D22" s="109">
        <v>1801</v>
      </c>
      <c r="E22" s="111">
        <f t="shared" si="1"/>
        <v>3.339638035899718</v>
      </c>
      <c r="F22" s="94"/>
      <c r="G22" s="61"/>
      <c r="I22" s="72"/>
    </row>
    <row r="23" spans="1:7" ht="12.75" customHeight="1">
      <c r="A23" s="112" t="s">
        <v>40</v>
      </c>
      <c r="B23" s="109">
        <v>735</v>
      </c>
      <c r="C23" s="110">
        <f t="shared" si="0"/>
        <v>1.4715598534446512</v>
      </c>
      <c r="D23" s="109">
        <v>767</v>
      </c>
      <c r="E23" s="111">
        <f t="shared" si="1"/>
        <v>1.4222667260050437</v>
      </c>
      <c r="F23" s="94"/>
      <c r="G23" s="61"/>
    </row>
    <row r="24" spans="1:7" ht="12.75" customHeight="1">
      <c r="A24" s="112" t="s">
        <v>16</v>
      </c>
      <c r="B24" s="109">
        <v>2769</v>
      </c>
      <c r="C24" s="110">
        <f t="shared" si="0"/>
        <v>5.543876509099645</v>
      </c>
      <c r="D24" s="109">
        <v>2847</v>
      </c>
      <c r="E24" s="111">
        <f t="shared" si="1"/>
        <v>5.279261237205162</v>
      </c>
      <c r="F24" s="94"/>
      <c r="G24" s="61"/>
    </row>
    <row r="25" spans="1:7" ht="12.75" customHeight="1">
      <c r="A25" s="112" t="s">
        <v>17</v>
      </c>
      <c r="B25" s="109">
        <v>451</v>
      </c>
      <c r="C25" s="110">
        <f t="shared" si="0"/>
        <v>0.9029571345626365</v>
      </c>
      <c r="D25" s="109">
        <v>478</v>
      </c>
      <c r="E25" s="111">
        <f t="shared" si="1"/>
        <v>0.886367007862335</v>
      </c>
      <c r="F25" s="94"/>
      <c r="G25" s="61"/>
    </row>
    <row r="26" spans="1:7" ht="12.75" customHeight="1">
      <c r="A26" s="113" t="s">
        <v>19</v>
      </c>
      <c r="B26" s="109">
        <v>29</v>
      </c>
      <c r="C26" s="110">
        <f t="shared" si="0"/>
        <v>0.05806154523795223</v>
      </c>
      <c r="D26" s="109">
        <v>33</v>
      </c>
      <c r="E26" s="111">
        <f t="shared" si="1"/>
        <v>0.06119270137961727</v>
      </c>
      <c r="F26" s="94"/>
      <c r="G26" s="61"/>
    </row>
    <row r="27" spans="1:7" ht="12.75" customHeight="1">
      <c r="A27" s="113"/>
      <c r="B27" s="114"/>
      <c r="C27" s="110"/>
      <c r="D27" s="109"/>
      <c r="E27" s="111"/>
      <c r="F27" s="94"/>
      <c r="G27" s="61"/>
    </row>
    <row r="28" spans="1:7" ht="12.75" customHeight="1" thickBot="1">
      <c r="A28" s="115" t="s">
        <v>257</v>
      </c>
      <c r="B28" s="116">
        <f>SUM(B9:B26)</f>
        <v>49947</v>
      </c>
      <c r="C28" s="117">
        <f>SUM(C9:C26)</f>
        <v>100</v>
      </c>
      <c r="D28" s="116">
        <f>SUM(D9:D26)</f>
        <v>53928</v>
      </c>
      <c r="E28" s="118">
        <f>SUM(E9:E26)</f>
        <v>100</v>
      </c>
      <c r="F28" s="95"/>
      <c r="G28" s="61"/>
    </row>
    <row r="29" spans="1:6" ht="12.75" customHeight="1">
      <c r="A29" s="119" t="s">
        <v>214</v>
      </c>
      <c r="B29" s="120"/>
      <c r="C29" s="121"/>
      <c r="D29" s="122"/>
      <c r="E29" s="123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J9"/>
  <sheetViews>
    <sheetView view="pageBreakPreview" zoomScale="60" zoomScaleNormal="75" workbookViewId="0" topLeftCell="A1">
      <selection activeCell="H24" sqref="H24"/>
    </sheetView>
  </sheetViews>
  <sheetFormatPr defaultColWidth="11.421875" defaultRowHeight="12.75"/>
  <cols>
    <col min="1" max="1" width="60.57421875" style="99" bestFit="1" customWidth="1"/>
    <col min="2" max="7" width="14.7109375" style="340" customWidth="1"/>
    <col min="8" max="16384" width="11.421875" style="99" customWidth="1"/>
  </cols>
  <sheetData>
    <row r="1" spans="1:7" s="333" customFormat="1" ht="18" customHeight="1">
      <c r="A1" s="469" t="s">
        <v>250</v>
      </c>
      <c r="B1" s="469"/>
      <c r="C1" s="469"/>
      <c r="D1" s="469"/>
      <c r="E1" s="469"/>
      <c r="F1" s="469"/>
      <c r="G1" s="469"/>
    </row>
    <row r="2" spans="1:7" ht="12.75" customHeight="1">
      <c r="A2" s="334"/>
      <c r="B2" s="335"/>
      <c r="C2" s="335"/>
      <c r="D2" s="335"/>
      <c r="E2" s="335"/>
      <c r="F2" s="335"/>
      <c r="G2" s="335"/>
    </row>
    <row r="3" spans="1:10" ht="15" customHeight="1">
      <c r="A3" s="408" t="s">
        <v>379</v>
      </c>
      <c r="B3" s="408"/>
      <c r="C3" s="408"/>
      <c r="D3" s="408"/>
      <c r="E3" s="408"/>
      <c r="F3" s="408"/>
      <c r="G3" s="408"/>
      <c r="H3" s="336"/>
      <c r="I3" s="336"/>
      <c r="J3" s="98"/>
    </row>
    <row r="4" spans="1:10" ht="12.75" customHeight="1" thickBot="1">
      <c r="A4" s="338"/>
      <c r="B4" s="338"/>
      <c r="C4" s="338"/>
      <c r="D4" s="338"/>
      <c r="E4" s="338"/>
      <c r="F4" s="338"/>
      <c r="G4" s="344"/>
      <c r="H4" s="98"/>
      <c r="I4" s="98"/>
      <c r="J4" s="98"/>
    </row>
    <row r="5" spans="1:7" ht="12.75" customHeight="1">
      <c r="A5" s="388" t="s">
        <v>228</v>
      </c>
      <c r="B5" s="465">
        <v>2009</v>
      </c>
      <c r="C5" s="466"/>
      <c r="D5" s="467"/>
      <c r="E5" s="465">
        <v>2010</v>
      </c>
      <c r="F5" s="466"/>
      <c r="G5" s="467"/>
    </row>
    <row r="6" spans="1:8" ht="12.75" customHeight="1" thickBot="1">
      <c r="A6" s="390"/>
      <c r="B6" s="198" t="s">
        <v>29</v>
      </c>
      <c r="C6" s="197" t="s">
        <v>30</v>
      </c>
      <c r="D6" s="199" t="s">
        <v>31</v>
      </c>
      <c r="E6" s="198" t="s">
        <v>29</v>
      </c>
      <c r="F6" s="197" t="s">
        <v>30</v>
      </c>
      <c r="G6" s="199" t="s">
        <v>31</v>
      </c>
      <c r="H6" s="340"/>
    </row>
    <row r="7" spans="1:10" ht="12.75" customHeight="1" thickBot="1">
      <c r="A7" s="140" t="s">
        <v>380</v>
      </c>
      <c r="B7" s="180">
        <v>95.33</v>
      </c>
      <c r="C7" s="180">
        <v>96.6</v>
      </c>
      <c r="D7" s="181">
        <f>(B7+C7)/2</f>
        <v>95.965</v>
      </c>
      <c r="E7" s="180">
        <v>97.83</v>
      </c>
      <c r="F7" s="180">
        <v>99.75</v>
      </c>
      <c r="G7" s="181">
        <f>(E7+F7)/2</f>
        <v>98.78999999999999</v>
      </c>
      <c r="I7" s="345"/>
      <c r="J7" s="345"/>
    </row>
    <row r="8" spans="1:7" ht="12.75" customHeight="1">
      <c r="A8" s="341" t="s">
        <v>38</v>
      </c>
      <c r="B8" s="342"/>
      <c r="C8" s="342"/>
      <c r="D8" s="342"/>
      <c r="E8" s="342"/>
      <c r="F8" s="342"/>
      <c r="G8" s="342"/>
    </row>
    <row r="9" spans="1:9" ht="12.75" customHeight="1">
      <c r="A9" s="100" t="s">
        <v>229</v>
      </c>
      <c r="B9" s="102"/>
      <c r="C9" s="102"/>
      <c r="D9" s="101"/>
      <c r="E9" s="102"/>
      <c r="F9" s="102"/>
      <c r="G9" s="101"/>
      <c r="I9" s="293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0"/>
  <sheetViews>
    <sheetView showGridLines="0" view="pageBreakPreview" zoomScale="60" zoomScaleNormal="75" workbookViewId="0" topLeftCell="A1">
      <selection activeCell="E13" sqref="E13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292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241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7" ht="12.75" customHeight="1">
      <c r="A6" s="388" t="s">
        <v>236</v>
      </c>
      <c r="B6" s="470" t="s">
        <v>348</v>
      </c>
      <c r="C6" s="471"/>
      <c r="D6" s="472"/>
      <c r="E6" s="9"/>
      <c r="F6" s="9"/>
      <c r="G6" s="9"/>
    </row>
    <row r="7" spans="1:7" ht="12.75" customHeight="1" thickBot="1">
      <c r="A7" s="468"/>
      <c r="B7" s="198" t="s">
        <v>29</v>
      </c>
      <c r="C7" s="197" t="s">
        <v>30</v>
      </c>
      <c r="D7" s="199" t="s">
        <v>31</v>
      </c>
      <c r="F7" s="9"/>
      <c r="G7" s="9"/>
    </row>
    <row r="8" spans="1:7" ht="25.5">
      <c r="A8" s="325" t="s">
        <v>338</v>
      </c>
      <c r="B8" s="180">
        <v>-0.5198405822214669</v>
      </c>
      <c r="C8" s="180">
        <v>3.6197619435839075</v>
      </c>
      <c r="D8" s="181">
        <v>1.6129032258064602</v>
      </c>
      <c r="E8" s="9"/>
      <c r="F8" s="9"/>
      <c r="G8" s="9"/>
    </row>
    <row r="9" spans="1:7" ht="25.5">
      <c r="A9" s="325" t="s">
        <v>339</v>
      </c>
      <c r="B9" s="182">
        <v>12.271167048054917</v>
      </c>
      <c r="C9" s="182">
        <v>10.753931544865864</v>
      </c>
      <c r="D9" s="183">
        <v>11.432225063938622</v>
      </c>
      <c r="E9" s="9"/>
      <c r="F9" s="9"/>
      <c r="G9" s="9"/>
    </row>
    <row r="10" spans="1:7" ht="25.5">
      <c r="A10" s="325" t="s">
        <v>340</v>
      </c>
      <c r="B10" s="182">
        <v>6.003566475133757</v>
      </c>
      <c r="C10" s="182">
        <v>0.971786833855811</v>
      </c>
      <c r="D10" s="183">
        <v>3.1941892010151594</v>
      </c>
      <c r="E10" s="9"/>
      <c r="F10" s="9"/>
      <c r="G10" s="9"/>
    </row>
    <row r="11" spans="1:7" ht="25.5">
      <c r="A11" s="325" t="s">
        <v>341</v>
      </c>
      <c r="B11" s="182">
        <v>23.034006376195528</v>
      </c>
      <c r="C11" s="182">
        <v>8.279430789133265</v>
      </c>
      <c r="D11" s="183">
        <v>16.863745266249325</v>
      </c>
      <c r="E11" s="9"/>
      <c r="F11" s="9"/>
      <c r="G11" s="9"/>
    </row>
    <row r="12" spans="1:7" ht="18" customHeight="1">
      <c r="A12" s="325" t="s">
        <v>230</v>
      </c>
      <c r="B12" s="182">
        <v>2.064647148417666</v>
      </c>
      <c r="C12" s="182">
        <v>-5.627551926149474</v>
      </c>
      <c r="D12" s="183">
        <v>-1.6894818922197192</v>
      </c>
      <c r="E12" s="9"/>
      <c r="F12" s="9"/>
      <c r="G12" s="9"/>
    </row>
    <row r="13" spans="1:7" ht="25.5">
      <c r="A13" s="325" t="s">
        <v>342</v>
      </c>
      <c r="B13" s="182">
        <v>4.248861911987849</v>
      </c>
      <c r="C13" s="182">
        <v>5.692021006268023</v>
      </c>
      <c r="D13" s="183">
        <v>4.9687341558222125</v>
      </c>
      <c r="E13" s="9"/>
      <c r="F13" s="9"/>
      <c r="G13" s="9"/>
    </row>
    <row r="14" spans="1:7" ht="25.5">
      <c r="A14" s="326" t="s">
        <v>343</v>
      </c>
      <c r="B14" s="182">
        <v>4.967213114754081</v>
      </c>
      <c r="C14" s="182">
        <v>4.064650344055064</v>
      </c>
      <c r="D14" s="183">
        <v>4.510486679083326</v>
      </c>
      <c r="E14" s="9"/>
      <c r="F14" s="9"/>
      <c r="G14" s="9"/>
    </row>
    <row r="15" spans="1:7" ht="25.5">
      <c r="A15" s="327" t="s">
        <v>231</v>
      </c>
      <c r="B15" s="182">
        <v>-7.8709288299155755</v>
      </c>
      <c r="C15" s="182">
        <v>2.4465302354208127</v>
      </c>
      <c r="D15" s="183">
        <v>-2.764450536897436</v>
      </c>
      <c r="E15" s="9"/>
      <c r="F15" s="9"/>
      <c r="G15" s="9"/>
    </row>
    <row r="16" spans="1:7" ht="25.5">
      <c r="A16" s="326" t="s">
        <v>344</v>
      </c>
      <c r="B16" s="182">
        <v>-0.23168775619319396</v>
      </c>
      <c r="C16" s="182">
        <v>0.512732866176722</v>
      </c>
      <c r="D16" s="183">
        <v>0.14831617518757534</v>
      </c>
      <c r="E16" s="9"/>
      <c r="F16" s="9"/>
      <c r="G16" s="9"/>
    </row>
    <row r="17" spans="1:7" ht="12.75" customHeight="1">
      <c r="A17" s="113"/>
      <c r="B17" s="182"/>
      <c r="C17" s="182"/>
      <c r="D17" s="183"/>
      <c r="E17" s="9"/>
      <c r="F17" s="9"/>
      <c r="G17" s="9"/>
    </row>
    <row r="18" spans="1:7" ht="12.75" customHeight="1">
      <c r="A18" s="187" t="s">
        <v>252</v>
      </c>
      <c r="B18" s="203">
        <v>1.9307589880159823</v>
      </c>
      <c r="C18" s="203">
        <v>2.319842053307003</v>
      </c>
      <c r="D18" s="204">
        <v>2.1264272712229015</v>
      </c>
      <c r="E18" s="9"/>
      <c r="F18" s="9"/>
      <c r="G18" s="9"/>
    </row>
    <row r="19" spans="1:7" ht="12.75" customHeight="1">
      <c r="A19" s="324"/>
      <c r="B19" s="203"/>
      <c r="C19" s="203"/>
      <c r="D19" s="204"/>
      <c r="E19" s="9"/>
      <c r="F19" s="9"/>
      <c r="G19" s="9"/>
    </row>
    <row r="20" spans="1:7" ht="25.5">
      <c r="A20" s="325" t="s">
        <v>345</v>
      </c>
      <c r="B20" s="184">
        <v>-3.1853474019510144</v>
      </c>
      <c r="C20" s="184">
        <v>10.440725901484765</v>
      </c>
      <c r="D20" s="185">
        <v>3.0541765594646924</v>
      </c>
      <c r="E20" s="9"/>
      <c r="F20" s="9"/>
      <c r="G20" s="9"/>
    </row>
    <row r="21" spans="1:7" ht="17.25" customHeight="1">
      <c r="A21" s="325" t="s">
        <v>232</v>
      </c>
      <c r="B21" s="184">
        <v>-4.90158970476911</v>
      </c>
      <c r="C21" s="184">
        <v>2.0058289045088467</v>
      </c>
      <c r="D21" s="185">
        <v>-1.2773230188000095</v>
      </c>
      <c r="E21" s="9"/>
      <c r="F21" s="9"/>
      <c r="G21" s="9"/>
    </row>
    <row r="22" spans="1:7" ht="18.75" customHeight="1">
      <c r="A22" s="325" t="s">
        <v>347</v>
      </c>
      <c r="B22" s="184">
        <v>-12.169220055710312</v>
      </c>
      <c r="C22" s="184">
        <v>-18.051168667087815</v>
      </c>
      <c r="D22" s="185">
        <v>-15.253395163961583</v>
      </c>
      <c r="E22" s="9"/>
      <c r="F22" s="9"/>
      <c r="G22" s="9"/>
    </row>
    <row r="23" spans="1:7" ht="25.5">
      <c r="A23" s="325" t="s">
        <v>346</v>
      </c>
      <c r="B23" s="184">
        <v>-0.9591532991565945</v>
      </c>
      <c r="C23" s="184">
        <v>-4.8433048433048365</v>
      </c>
      <c r="D23" s="185">
        <v>-2.996225228059136</v>
      </c>
      <c r="E23" s="9"/>
      <c r="F23" s="9"/>
      <c r="G23" s="9"/>
    </row>
    <row r="24" spans="1:7" ht="12.75" customHeight="1">
      <c r="A24" s="130"/>
      <c r="B24" s="184"/>
      <c r="C24" s="184"/>
      <c r="D24" s="185"/>
      <c r="E24" s="9"/>
      <c r="F24" s="9"/>
      <c r="G24" s="9"/>
    </row>
    <row r="25" spans="1:7" ht="12.75" customHeight="1">
      <c r="A25" s="190" t="s">
        <v>253</v>
      </c>
      <c r="B25" s="188">
        <v>-5.726007848733508</v>
      </c>
      <c r="C25" s="188">
        <v>-5.926901547579848</v>
      </c>
      <c r="D25" s="189">
        <v>-5.8304794520548056</v>
      </c>
      <c r="E25" s="9"/>
      <c r="F25" s="9"/>
      <c r="G25" s="9"/>
    </row>
    <row r="26" spans="1:7" ht="12.75" customHeight="1">
      <c r="A26" s="191"/>
      <c r="B26" s="188"/>
      <c r="C26" s="188"/>
      <c r="D26" s="189"/>
      <c r="E26" s="9"/>
      <c r="F26" s="9"/>
      <c r="G26" s="9"/>
    </row>
    <row r="27" spans="1:7" ht="12.75" customHeight="1" thickBot="1">
      <c r="A27" s="192" t="s">
        <v>254</v>
      </c>
      <c r="B27" s="193">
        <v>1.9339242546333533</v>
      </c>
      <c r="C27" s="193">
        <v>-0.18178145829124395</v>
      </c>
      <c r="D27" s="194">
        <v>0.8774583963691308</v>
      </c>
      <c r="E27" s="9"/>
      <c r="F27" s="9"/>
      <c r="G27" s="9"/>
    </row>
    <row r="28" spans="1:7" ht="12.75" customHeight="1">
      <c r="A28" s="195" t="s">
        <v>38</v>
      </c>
      <c r="B28" s="196"/>
      <c r="C28" s="196"/>
      <c r="D28" s="196"/>
      <c r="E28" s="17"/>
      <c r="F28" s="17"/>
      <c r="G28" s="17"/>
    </row>
    <row r="29" spans="1:4" ht="12.75" customHeight="1">
      <c r="A29" s="66" t="s">
        <v>221</v>
      </c>
      <c r="B29" s="5"/>
      <c r="C29" s="5"/>
      <c r="D29" s="5"/>
    </row>
    <row r="30" spans="1:9" ht="12.75" customHeight="1">
      <c r="A30" s="21" t="s">
        <v>237</v>
      </c>
      <c r="B30" s="1"/>
      <c r="C30" s="1"/>
      <c r="D30" s="19"/>
      <c r="E30" s="1"/>
      <c r="F30" s="1"/>
      <c r="G30" s="19"/>
      <c r="I30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view="pageBreakPreview" zoomScale="60" zoomScaleNormal="75" workbookViewId="0" topLeftCell="A1">
      <selection activeCell="D9" sqref="D9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293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241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7" ht="12.75" customHeight="1">
      <c r="A6" s="388" t="s">
        <v>228</v>
      </c>
      <c r="B6" s="470" t="s">
        <v>376</v>
      </c>
      <c r="C6" s="471"/>
      <c r="D6" s="472"/>
      <c r="E6" s="9"/>
      <c r="F6" s="9"/>
      <c r="G6" s="9"/>
    </row>
    <row r="7" spans="1:7" ht="12.75" customHeight="1" thickBot="1">
      <c r="A7" s="390"/>
      <c r="B7" s="198" t="s">
        <v>29</v>
      </c>
      <c r="C7" s="197" t="s">
        <v>30</v>
      </c>
      <c r="D7" s="199" t="s">
        <v>31</v>
      </c>
      <c r="F7" s="9"/>
      <c r="G7" s="9"/>
    </row>
    <row r="8" spans="1:7" ht="12.75" customHeight="1">
      <c r="A8" s="119" t="s">
        <v>245</v>
      </c>
      <c r="B8" s="180"/>
      <c r="C8" s="180"/>
      <c r="D8" s="181"/>
      <c r="E8" s="9"/>
      <c r="F8" s="9"/>
      <c r="G8" s="9"/>
    </row>
    <row r="9" spans="1:7" ht="12.75" customHeight="1">
      <c r="A9" s="200" t="s">
        <v>224</v>
      </c>
      <c r="B9" s="182">
        <v>-7.43801652892562</v>
      </c>
      <c r="C9" s="182">
        <v>-6.81</v>
      </c>
      <c r="D9" s="183">
        <f>(B9+C9)/2</f>
        <v>-7.12400826446281</v>
      </c>
      <c r="E9" s="9"/>
      <c r="F9" s="9"/>
      <c r="G9" s="9"/>
    </row>
    <row r="10" spans="1:7" ht="12.75" customHeight="1">
      <c r="A10" s="113" t="s">
        <v>233</v>
      </c>
      <c r="B10" s="182">
        <v>7.25</v>
      </c>
      <c r="C10" s="182">
        <v>2.738</v>
      </c>
      <c r="D10" s="183">
        <f>(B10+C10)/2</f>
        <v>4.994</v>
      </c>
      <c r="E10" s="9"/>
      <c r="F10" s="9"/>
      <c r="G10" s="9"/>
    </row>
    <row r="11" spans="1:7" ht="12.75" customHeight="1">
      <c r="A11" s="113" t="s">
        <v>234</v>
      </c>
      <c r="B11" s="182"/>
      <c r="C11" s="182"/>
      <c r="D11" s="183"/>
      <c r="E11" s="9"/>
      <c r="F11" s="9"/>
      <c r="G11" s="9"/>
    </row>
    <row r="12" spans="1:7" ht="12.75" customHeight="1">
      <c r="A12" s="200" t="s">
        <v>225</v>
      </c>
      <c r="B12" s="182">
        <v>1.194</v>
      </c>
      <c r="C12" s="182">
        <v>-36.69</v>
      </c>
      <c r="D12" s="183">
        <f>(B12+C12)/2</f>
        <v>-17.747999999999998</v>
      </c>
      <c r="E12" s="9"/>
      <c r="F12" s="9"/>
      <c r="G12" s="9"/>
    </row>
    <row r="13" spans="1:7" ht="12.75" customHeight="1" thickBot="1">
      <c r="A13" s="153" t="s">
        <v>235</v>
      </c>
      <c r="B13" s="201">
        <v>-10.06</v>
      </c>
      <c r="C13" s="201">
        <v>-15.97</v>
      </c>
      <c r="D13" s="202">
        <f>(B13+C13)/2</f>
        <v>-13.015</v>
      </c>
      <c r="E13" s="9"/>
      <c r="F13" s="9"/>
      <c r="G13" s="9"/>
    </row>
    <row r="14" spans="1:7" ht="12.75" customHeight="1">
      <c r="A14" s="195" t="s">
        <v>38</v>
      </c>
      <c r="B14" s="196"/>
      <c r="C14" s="196"/>
      <c r="D14" s="196"/>
      <c r="E14" s="9"/>
      <c r="F14" s="9"/>
      <c r="G14" s="9"/>
    </row>
    <row r="15" spans="1:9" ht="12.75" customHeight="1">
      <c r="A15" s="21" t="s">
        <v>229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J11"/>
  <sheetViews>
    <sheetView view="pageBreakPreview" zoomScale="60" zoomScaleNormal="75" workbookViewId="0" topLeftCell="A1">
      <selection activeCell="D24" sqref="D24"/>
    </sheetView>
  </sheetViews>
  <sheetFormatPr defaultColWidth="11.421875" defaultRowHeight="12.75"/>
  <cols>
    <col min="1" max="1" width="60.57421875" style="99" bestFit="1" customWidth="1"/>
    <col min="2" max="4" width="24.7109375" style="340" customWidth="1"/>
    <col min="5" max="7" width="14.7109375" style="340" customWidth="1"/>
    <col min="8" max="16384" width="11.421875" style="99" customWidth="1"/>
  </cols>
  <sheetData>
    <row r="1" spans="1:7" s="333" customFormat="1" ht="18" customHeight="1">
      <c r="A1" s="469" t="s">
        <v>250</v>
      </c>
      <c r="B1" s="469"/>
      <c r="C1" s="469"/>
      <c r="D1" s="469"/>
      <c r="E1" s="332"/>
      <c r="F1" s="332"/>
      <c r="G1" s="332"/>
    </row>
    <row r="2" spans="1:7" ht="12.75" customHeight="1">
      <c r="A2" s="334"/>
      <c r="B2" s="335"/>
      <c r="C2" s="335"/>
      <c r="D2" s="335"/>
      <c r="E2" s="335"/>
      <c r="F2" s="335"/>
      <c r="G2" s="335"/>
    </row>
    <row r="3" spans="1:10" ht="15" customHeight="1">
      <c r="A3" s="408" t="s">
        <v>378</v>
      </c>
      <c r="B3" s="408"/>
      <c r="C3" s="408"/>
      <c r="D3" s="408"/>
      <c r="E3" s="336"/>
      <c r="F3" s="336"/>
      <c r="G3" s="336"/>
      <c r="H3" s="336"/>
      <c r="I3" s="336"/>
      <c r="J3" s="98"/>
    </row>
    <row r="4" spans="1:7" s="337" customFormat="1" ht="15" customHeight="1">
      <c r="A4" s="408" t="s">
        <v>241</v>
      </c>
      <c r="B4" s="408"/>
      <c r="C4" s="408"/>
      <c r="D4" s="408"/>
      <c r="E4" s="329"/>
      <c r="F4" s="329"/>
      <c r="G4" s="329"/>
    </row>
    <row r="5" spans="1:10" ht="12.75" customHeight="1" thickBot="1">
      <c r="A5" s="338"/>
      <c r="B5" s="338"/>
      <c r="C5" s="338"/>
      <c r="D5" s="338"/>
      <c r="E5" s="329"/>
      <c r="F5" s="329"/>
      <c r="G5" s="339"/>
      <c r="H5" s="98"/>
      <c r="I5" s="98"/>
      <c r="J5" s="98"/>
    </row>
    <row r="6" spans="1:7" ht="12.75" customHeight="1">
      <c r="A6" s="388" t="s">
        <v>228</v>
      </c>
      <c r="B6" s="470" t="s">
        <v>376</v>
      </c>
      <c r="C6" s="471"/>
      <c r="D6" s="472"/>
      <c r="E6" s="99"/>
      <c r="F6" s="99"/>
      <c r="G6" s="99"/>
    </row>
    <row r="7" spans="1:7" ht="12.75" customHeight="1" thickBot="1">
      <c r="A7" s="390"/>
      <c r="B7" s="198" t="s">
        <v>29</v>
      </c>
      <c r="C7" s="197" t="s">
        <v>30</v>
      </c>
      <c r="D7" s="199" t="s">
        <v>31</v>
      </c>
      <c r="F7" s="99"/>
      <c r="G7" s="99"/>
    </row>
    <row r="8" spans="1:7" ht="12.75" customHeight="1" thickBot="1">
      <c r="A8" s="140" t="s">
        <v>380</v>
      </c>
      <c r="B8" s="182">
        <v>2.63</v>
      </c>
      <c r="C8" s="182">
        <v>3.31</v>
      </c>
      <c r="D8" s="202">
        <f>(B8+C8)/2</f>
        <v>2.9699999999999998</v>
      </c>
      <c r="E8" s="99"/>
      <c r="F8" s="99"/>
      <c r="G8" s="99"/>
    </row>
    <row r="9" spans="1:7" ht="12.75" customHeight="1">
      <c r="A9" s="341" t="s">
        <v>38</v>
      </c>
      <c r="B9" s="342"/>
      <c r="C9" s="342"/>
      <c r="D9" s="342"/>
      <c r="E9" s="99"/>
      <c r="F9" s="99"/>
      <c r="G9" s="99"/>
    </row>
    <row r="10" spans="1:9" ht="12.75" customHeight="1">
      <c r="A10" s="100" t="s">
        <v>229</v>
      </c>
      <c r="B10" s="102"/>
      <c r="C10" s="102"/>
      <c r="D10" s="101"/>
      <c r="E10" s="102"/>
      <c r="F10" s="102"/>
      <c r="G10" s="101"/>
      <c r="I10" s="293"/>
    </row>
    <row r="11" spans="5:7" ht="12.75" customHeight="1">
      <c r="E11" s="343"/>
      <c r="F11" s="343"/>
      <c r="G11" s="343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8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60" zoomScaleNormal="75" workbookViewId="0" topLeftCell="A34">
      <selection activeCell="A19" activeCellId="1" sqref="A7:A15 A19:A22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294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>
      <c r="A5" s="388" t="s">
        <v>236</v>
      </c>
      <c r="B5" s="462">
        <v>2009</v>
      </c>
      <c r="C5" s="463"/>
      <c r="D5" s="464"/>
      <c r="E5" s="465">
        <v>2010</v>
      </c>
      <c r="F5" s="466"/>
      <c r="G5" s="467"/>
    </row>
    <row r="6" spans="1:8" ht="13.5" thickBot="1">
      <c r="A6" s="468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1" ht="12.75" customHeight="1">
      <c r="A7" s="325" t="s">
        <v>338</v>
      </c>
      <c r="B7" s="180">
        <v>108.85</v>
      </c>
      <c r="C7" s="180">
        <v>108.86666666666667</v>
      </c>
      <c r="D7" s="180">
        <v>108.85833333333335</v>
      </c>
      <c r="E7" s="180">
        <v>107.51666666666667</v>
      </c>
      <c r="F7" s="180">
        <v>109.76666666666667</v>
      </c>
      <c r="G7" s="181">
        <v>108.64166666666667</v>
      </c>
      <c r="J7" s="51"/>
      <c r="K7" s="51"/>
    </row>
    <row r="8" spans="1:11" ht="12.75" customHeight="1">
      <c r="A8" s="325" t="s">
        <v>339</v>
      </c>
      <c r="B8" s="182">
        <v>111.61666666666667</v>
      </c>
      <c r="C8" s="182">
        <v>111.73333333333335</v>
      </c>
      <c r="D8" s="182">
        <v>111.675</v>
      </c>
      <c r="E8" s="182">
        <v>112.63333333333333</v>
      </c>
      <c r="F8" s="182">
        <v>116.03333333333332</v>
      </c>
      <c r="G8" s="183">
        <v>114.33333333333331</v>
      </c>
      <c r="J8" s="51"/>
      <c r="K8" s="51"/>
    </row>
    <row r="9" spans="1:11" ht="12.75" customHeight="1">
      <c r="A9" s="325" t="s">
        <v>340</v>
      </c>
      <c r="B9" s="182">
        <v>112.08333333333333</v>
      </c>
      <c r="C9" s="182">
        <v>110.96666666666665</v>
      </c>
      <c r="D9" s="182">
        <v>111.525</v>
      </c>
      <c r="E9" s="182">
        <v>111.56666666666666</v>
      </c>
      <c r="F9" s="182">
        <v>112.43333333333334</v>
      </c>
      <c r="G9" s="183">
        <v>112</v>
      </c>
      <c r="J9" s="51"/>
      <c r="K9" s="51"/>
    </row>
    <row r="10" spans="1:11" ht="12.75" customHeight="1">
      <c r="A10" s="325" t="s">
        <v>341</v>
      </c>
      <c r="B10" s="182">
        <v>81.3</v>
      </c>
      <c r="C10" s="182">
        <v>86.35</v>
      </c>
      <c r="D10" s="182">
        <v>83.825</v>
      </c>
      <c r="E10" s="182">
        <v>84.35</v>
      </c>
      <c r="F10" s="182">
        <v>85.88333333333333</v>
      </c>
      <c r="G10" s="183">
        <v>85.11666666666666</v>
      </c>
      <c r="J10" s="51"/>
      <c r="K10" s="51"/>
    </row>
    <row r="11" spans="1:11" ht="12.75" customHeight="1">
      <c r="A11" s="325" t="s">
        <v>230</v>
      </c>
      <c r="B11" s="182">
        <v>114.63333333333333</v>
      </c>
      <c r="C11" s="182">
        <v>112.76666666666667</v>
      </c>
      <c r="D11" s="182">
        <v>113.7</v>
      </c>
      <c r="E11" s="182">
        <v>112.41666666666667</v>
      </c>
      <c r="F11" s="182">
        <v>111.43333333333334</v>
      </c>
      <c r="G11" s="183">
        <v>111.925</v>
      </c>
      <c r="J11" s="51"/>
      <c r="K11" s="51"/>
    </row>
    <row r="12" spans="1:11" ht="12.75" customHeight="1">
      <c r="A12" s="325" t="s">
        <v>342</v>
      </c>
      <c r="B12" s="182">
        <v>134.31666666666666</v>
      </c>
      <c r="C12" s="182">
        <v>124.06666666666666</v>
      </c>
      <c r="D12" s="182">
        <v>129.19166666666666</v>
      </c>
      <c r="E12" s="182">
        <v>114.71666666666665</v>
      </c>
      <c r="F12" s="182">
        <v>120.46666666666668</v>
      </c>
      <c r="G12" s="183">
        <v>117.59166666666667</v>
      </c>
      <c r="J12" s="51"/>
      <c r="K12" s="51"/>
    </row>
    <row r="13" spans="1:11" ht="12.75" customHeight="1">
      <c r="A13" s="326" t="s">
        <v>343</v>
      </c>
      <c r="B13" s="182">
        <v>120.91666666666667</v>
      </c>
      <c r="C13" s="182">
        <v>121.1</v>
      </c>
      <c r="D13" s="182">
        <v>121.00833333333334</v>
      </c>
      <c r="E13" s="182">
        <v>121.08333333333333</v>
      </c>
      <c r="F13" s="182">
        <v>121.45</v>
      </c>
      <c r="G13" s="183">
        <v>121.26666666666665</v>
      </c>
      <c r="J13" s="51"/>
      <c r="K13" s="51"/>
    </row>
    <row r="14" spans="1:11" ht="12.75" customHeight="1">
      <c r="A14" s="327" t="s">
        <v>231</v>
      </c>
      <c r="B14" s="182">
        <v>113.93333333333334</v>
      </c>
      <c r="C14" s="182">
        <v>113.2</v>
      </c>
      <c r="D14" s="182">
        <v>113.56666666666666</v>
      </c>
      <c r="E14" s="182">
        <v>112.91666666666667</v>
      </c>
      <c r="F14" s="182">
        <v>113.46666666666665</v>
      </c>
      <c r="G14" s="183">
        <v>113.19166666666666</v>
      </c>
      <c r="J14" s="51"/>
      <c r="K14" s="51"/>
    </row>
    <row r="15" spans="1:11" ht="12.75" customHeight="1">
      <c r="A15" s="326" t="s">
        <v>344</v>
      </c>
      <c r="B15" s="182">
        <v>119.33333333333333</v>
      </c>
      <c r="C15" s="182">
        <v>118.13333333333333</v>
      </c>
      <c r="D15" s="182">
        <v>118.73333333333332</v>
      </c>
      <c r="E15" s="182">
        <v>117.23333333333333</v>
      </c>
      <c r="F15" s="182">
        <v>127.51666666666667</v>
      </c>
      <c r="G15" s="183">
        <v>122.375</v>
      </c>
      <c r="J15" s="51"/>
      <c r="K15" s="51"/>
    </row>
    <row r="16" spans="1:11" ht="12.75" customHeight="1">
      <c r="A16" s="113"/>
      <c r="B16" s="182"/>
      <c r="C16" s="182"/>
      <c r="D16" s="182"/>
      <c r="E16" s="182"/>
      <c r="F16" s="182"/>
      <c r="G16" s="183"/>
      <c r="J16" s="51"/>
      <c r="K16" s="51"/>
    </row>
    <row r="17" spans="1:11" ht="12.75" customHeight="1">
      <c r="A17" s="187" t="s">
        <v>252</v>
      </c>
      <c r="B17" s="203">
        <v>111.25</v>
      </c>
      <c r="C17" s="203">
        <v>110.8</v>
      </c>
      <c r="D17" s="203">
        <v>111.025</v>
      </c>
      <c r="E17" s="203">
        <v>109.8</v>
      </c>
      <c r="F17" s="203">
        <v>112.2</v>
      </c>
      <c r="G17" s="204">
        <v>111</v>
      </c>
      <c r="J17" s="51"/>
      <c r="K17" s="51"/>
    </row>
    <row r="18" spans="1:11" ht="12.75" customHeight="1">
      <c r="A18" s="324"/>
      <c r="B18" s="203"/>
      <c r="C18" s="203"/>
      <c r="D18" s="203"/>
      <c r="E18" s="203"/>
      <c r="F18" s="203"/>
      <c r="G18" s="204"/>
      <c r="J18" s="51"/>
      <c r="K18" s="51"/>
    </row>
    <row r="19" spans="1:11" ht="12.75" customHeight="1">
      <c r="A19" s="325" t="s">
        <v>345</v>
      </c>
      <c r="B19" s="184">
        <v>120.83333333333336</v>
      </c>
      <c r="C19" s="184">
        <v>121.23333333333335</v>
      </c>
      <c r="D19" s="184">
        <v>121.03333333333336</v>
      </c>
      <c r="E19" s="184">
        <v>121.46666666666668</v>
      </c>
      <c r="F19" s="184">
        <v>121.15</v>
      </c>
      <c r="G19" s="185">
        <v>121.30833333333334</v>
      </c>
      <c r="J19" s="51"/>
      <c r="K19" s="51"/>
    </row>
    <row r="20" spans="1:11" ht="12.75" customHeight="1">
      <c r="A20" s="325" t="s">
        <v>232</v>
      </c>
      <c r="B20" s="184">
        <v>109.31666666666666</v>
      </c>
      <c r="C20" s="184">
        <v>109.73333333333335</v>
      </c>
      <c r="D20" s="184">
        <v>109.525</v>
      </c>
      <c r="E20" s="184">
        <v>110.35</v>
      </c>
      <c r="F20" s="184">
        <v>109.6</v>
      </c>
      <c r="G20" s="185">
        <v>109.975</v>
      </c>
      <c r="J20" s="51"/>
      <c r="K20" s="51"/>
    </row>
    <row r="21" spans="1:11" ht="12.75" customHeight="1">
      <c r="A21" s="325" t="s">
        <v>347</v>
      </c>
      <c r="B21" s="184">
        <v>118.78333333333335</v>
      </c>
      <c r="C21" s="184">
        <v>119.1</v>
      </c>
      <c r="D21" s="184">
        <v>118.94166666666668</v>
      </c>
      <c r="E21" s="184">
        <v>121.46666666666665</v>
      </c>
      <c r="F21" s="184">
        <v>121.3</v>
      </c>
      <c r="G21" s="185">
        <v>121.38333333333333</v>
      </c>
      <c r="J21" s="51"/>
      <c r="K21" s="51"/>
    </row>
    <row r="22" spans="1:11" ht="12.75" customHeight="1">
      <c r="A22" s="325" t="s">
        <v>346</v>
      </c>
      <c r="B22" s="184">
        <v>118.83333333333333</v>
      </c>
      <c r="C22" s="184">
        <v>118.4</v>
      </c>
      <c r="D22" s="184">
        <v>118.61666666666667</v>
      </c>
      <c r="E22" s="184">
        <v>118.91666666666667</v>
      </c>
      <c r="F22" s="184">
        <v>118.36666666666666</v>
      </c>
      <c r="G22" s="185">
        <v>118.64166666666667</v>
      </c>
      <c r="J22" s="51"/>
      <c r="K22" s="51"/>
    </row>
    <row r="23" spans="1:11" ht="12.75" customHeight="1">
      <c r="A23" s="130"/>
      <c r="B23" s="182"/>
      <c r="C23" s="182"/>
      <c r="D23" s="182"/>
      <c r="E23" s="182"/>
      <c r="F23" s="182"/>
      <c r="G23" s="183"/>
      <c r="J23" s="51"/>
      <c r="K23" s="51"/>
    </row>
    <row r="24" spans="1:11" ht="12.75" customHeight="1">
      <c r="A24" s="190" t="s">
        <v>253</v>
      </c>
      <c r="B24" s="188">
        <v>116.46666666666665</v>
      </c>
      <c r="C24" s="188">
        <v>116.5</v>
      </c>
      <c r="D24" s="188">
        <v>116.48333333333332</v>
      </c>
      <c r="E24" s="188">
        <v>117.43333333333334</v>
      </c>
      <c r="F24" s="188">
        <v>116.95</v>
      </c>
      <c r="G24" s="189">
        <v>117.19166666666666</v>
      </c>
      <c r="J24" s="51"/>
      <c r="K24" s="51"/>
    </row>
    <row r="25" spans="1:11" ht="12.75" customHeight="1">
      <c r="A25" s="191"/>
      <c r="B25" s="188"/>
      <c r="C25" s="188"/>
      <c r="D25" s="188"/>
      <c r="E25" s="188"/>
      <c r="F25" s="188"/>
      <c r="G25" s="189"/>
      <c r="J25" s="51"/>
      <c r="K25" s="51"/>
    </row>
    <row r="26" spans="1:11" ht="12.75" customHeight="1" thickBot="1">
      <c r="A26" s="192" t="s">
        <v>278</v>
      </c>
      <c r="B26" s="193">
        <v>112.21666666666665</v>
      </c>
      <c r="C26" s="193">
        <v>112.51666666666667</v>
      </c>
      <c r="D26" s="193">
        <v>112.36666666666666</v>
      </c>
      <c r="E26" s="193">
        <v>114.98333333333333</v>
      </c>
      <c r="F26" s="193">
        <v>116.88333333333333</v>
      </c>
      <c r="G26" s="194">
        <v>115.93333333333334</v>
      </c>
      <c r="J26" s="51"/>
      <c r="K26" s="51"/>
    </row>
    <row r="27" spans="1:7" ht="12.75" customHeight="1">
      <c r="A27" s="195" t="s">
        <v>38</v>
      </c>
      <c r="B27" s="205"/>
      <c r="C27" s="205"/>
      <c r="D27" s="205"/>
      <c r="E27" s="205"/>
      <c r="F27" s="205"/>
      <c r="G27" s="205"/>
    </row>
    <row r="28" spans="1:7" ht="12.75" customHeight="1">
      <c r="A28" s="66" t="s">
        <v>221</v>
      </c>
      <c r="B28" s="5"/>
      <c r="C28" s="5"/>
      <c r="D28" s="5"/>
      <c r="E28" s="14"/>
      <c r="G28" s="14"/>
    </row>
    <row r="29" spans="1:9" ht="12.75" customHeight="1">
      <c r="A29" s="21" t="s">
        <v>237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view="pageBreakPreview" zoomScale="60" zoomScaleNormal="75" workbookViewId="0" topLeftCell="A1">
      <selection activeCell="D8" sqref="D8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295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390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10" ht="12.75" customHeight="1">
      <c r="A7" s="119" t="s">
        <v>245</v>
      </c>
      <c r="B7" s="180"/>
      <c r="C7" s="180"/>
      <c r="D7" s="180"/>
      <c r="E7" s="180"/>
      <c r="F7" s="180"/>
      <c r="G7" s="181"/>
      <c r="I7" s="51"/>
      <c r="J7" s="51"/>
    </row>
    <row r="8" spans="1:10" ht="12.75" customHeight="1">
      <c r="A8" s="200" t="s">
        <v>224</v>
      </c>
      <c r="B8" s="182">
        <v>112.216</v>
      </c>
      <c r="C8" s="182">
        <v>111</v>
      </c>
      <c r="D8" s="182">
        <f>(B8+C8)/2</f>
        <v>111.608</v>
      </c>
      <c r="E8" s="182">
        <v>110.76</v>
      </c>
      <c r="F8" s="182">
        <v>111.25</v>
      </c>
      <c r="G8" s="183">
        <f>(E8+F8)/2</f>
        <v>111.005</v>
      </c>
      <c r="I8" s="51"/>
      <c r="J8" s="51"/>
    </row>
    <row r="9" spans="1:10" ht="12.75" customHeight="1">
      <c r="A9" s="113" t="s">
        <v>233</v>
      </c>
      <c r="B9" s="182">
        <v>88.616</v>
      </c>
      <c r="C9" s="182">
        <v>87.36</v>
      </c>
      <c r="D9" s="182">
        <f>(B9+C9)/2</f>
        <v>87.988</v>
      </c>
      <c r="E9" s="182">
        <v>89.81</v>
      </c>
      <c r="F9" s="182">
        <v>93.15</v>
      </c>
      <c r="G9" s="183">
        <f>(E9+F9)/2</f>
        <v>91.48</v>
      </c>
      <c r="I9" s="51"/>
      <c r="J9" s="51"/>
    </row>
    <row r="10" spans="1:10" ht="12.75" customHeight="1">
      <c r="A10" s="113" t="s">
        <v>234</v>
      </c>
      <c r="B10" s="182"/>
      <c r="C10" s="182"/>
      <c r="D10" s="182"/>
      <c r="E10" s="182"/>
      <c r="F10" s="182"/>
      <c r="G10" s="183"/>
      <c r="I10" s="51"/>
      <c r="J10" s="51"/>
    </row>
    <row r="11" spans="1:10" ht="12.75" customHeight="1">
      <c r="A11" s="200" t="s">
        <v>225</v>
      </c>
      <c r="B11" s="182">
        <v>109.716</v>
      </c>
      <c r="C11" s="182">
        <v>108.583</v>
      </c>
      <c r="D11" s="182">
        <f>(B11+C11)/2</f>
        <v>109.14949999999999</v>
      </c>
      <c r="E11" s="182">
        <v>108.21</v>
      </c>
      <c r="F11" s="182">
        <v>107.26</v>
      </c>
      <c r="G11" s="183">
        <f>(E11+F11)/2</f>
        <v>107.735</v>
      </c>
      <c r="I11" s="51"/>
      <c r="J11" s="51"/>
    </row>
    <row r="12" spans="1:10" ht="12.75" customHeight="1" thickBot="1">
      <c r="A12" s="153" t="s">
        <v>235</v>
      </c>
      <c r="B12" s="201">
        <v>112.56</v>
      </c>
      <c r="C12" s="201">
        <v>112.61</v>
      </c>
      <c r="D12" s="201">
        <f>(B12+C12)/2</f>
        <v>112.58500000000001</v>
      </c>
      <c r="E12" s="201">
        <v>112.73</v>
      </c>
      <c r="F12" s="201">
        <v>112.9</v>
      </c>
      <c r="G12" s="202">
        <f>(E12+F12)/2</f>
        <v>112.815</v>
      </c>
      <c r="I12" s="51"/>
      <c r="J12" s="51"/>
    </row>
    <row r="13" spans="1:7" ht="12.75" customHeight="1">
      <c r="A13" s="195" t="s">
        <v>38</v>
      </c>
      <c r="B13" s="196"/>
      <c r="C13" s="196"/>
      <c r="D13" s="196"/>
      <c r="E13" s="196"/>
      <c r="F13" s="196"/>
      <c r="G13" s="196"/>
    </row>
    <row r="14" spans="1:9" ht="12.75" customHeight="1">
      <c r="A14" s="21" t="s">
        <v>229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60" zoomScaleNormal="75" workbookViewId="0" topLeftCell="A1">
      <selection activeCell="A7" sqref="A7:G8"/>
    </sheetView>
  </sheetViews>
  <sheetFormatPr defaultColWidth="11.421875" defaultRowHeight="12.75"/>
  <cols>
    <col min="1" max="1" width="58.140625" style="9" bestFit="1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296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7" ht="12.75" customHeight="1">
      <c r="A5" s="388" t="s">
        <v>228</v>
      </c>
      <c r="B5" s="462">
        <v>2009</v>
      </c>
      <c r="C5" s="463"/>
      <c r="D5" s="464"/>
      <c r="E5" s="465">
        <v>2010</v>
      </c>
      <c r="F5" s="466"/>
      <c r="G5" s="467"/>
    </row>
    <row r="6" spans="1:8" ht="12.75" customHeight="1" thickBot="1">
      <c r="A6" s="390"/>
      <c r="B6" s="197" t="s">
        <v>29</v>
      </c>
      <c r="C6" s="197" t="s">
        <v>30</v>
      </c>
      <c r="D6" s="197" t="s">
        <v>31</v>
      </c>
      <c r="E6" s="198" t="s">
        <v>29</v>
      </c>
      <c r="F6" s="197" t="s">
        <v>30</v>
      </c>
      <c r="G6" s="199" t="s">
        <v>31</v>
      </c>
      <c r="H6" s="4"/>
    </row>
    <row r="7" spans="1:8" ht="12.75" customHeight="1">
      <c r="A7" s="119" t="s">
        <v>377</v>
      </c>
      <c r="B7" s="182">
        <v>115.66</v>
      </c>
      <c r="C7" s="182">
        <v>112.56</v>
      </c>
      <c r="D7" s="347">
        <f>(B7+C7)/2</f>
        <v>114.11</v>
      </c>
      <c r="E7" s="182">
        <v>114.61</v>
      </c>
      <c r="F7" s="182">
        <v>117.11</v>
      </c>
      <c r="G7" s="346">
        <f>(E7+F7)/2</f>
        <v>115.86</v>
      </c>
      <c r="H7" s="4"/>
    </row>
    <row r="8" spans="1:10" ht="12.75" customHeight="1" thickBot="1">
      <c r="A8" s="219" t="s">
        <v>238</v>
      </c>
      <c r="B8" s="182">
        <v>117.76</v>
      </c>
      <c r="C8" s="182">
        <v>118.7</v>
      </c>
      <c r="D8" s="330">
        <f>(B8+C8)/2</f>
        <v>118.23</v>
      </c>
      <c r="E8" s="182">
        <v>121.06</v>
      </c>
      <c r="F8" s="182">
        <v>121.76</v>
      </c>
      <c r="G8" s="331">
        <f>(E8+F8)/2</f>
        <v>121.41</v>
      </c>
      <c r="I8" s="51"/>
      <c r="J8" s="51"/>
    </row>
    <row r="9" spans="1:7" ht="12.75" customHeight="1">
      <c r="A9" s="195" t="s">
        <v>38</v>
      </c>
      <c r="B9" s="196"/>
      <c r="C9" s="196"/>
      <c r="D9" s="196"/>
      <c r="E9" s="196"/>
      <c r="F9" s="196"/>
      <c r="G9" s="196"/>
    </row>
    <row r="10" spans="1:9" ht="12.75" customHeight="1">
      <c r="A10" s="21" t="s">
        <v>229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297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388" t="s">
        <v>236</v>
      </c>
      <c r="B6" s="473" t="s">
        <v>348</v>
      </c>
      <c r="C6" s="474"/>
      <c r="D6" s="474"/>
    </row>
    <row r="7" spans="1:5" ht="13.5" thickBot="1">
      <c r="A7" s="468"/>
      <c r="B7" s="198" t="s">
        <v>29</v>
      </c>
      <c r="C7" s="197" t="s">
        <v>30</v>
      </c>
      <c r="D7" s="199" t="s">
        <v>31</v>
      </c>
      <c r="E7" s="4"/>
    </row>
    <row r="8" spans="1:4" ht="12.75" customHeight="1">
      <c r="A8" s="325" t="s">
        <v>338</v>
      </c>
      <c r="B8" s="180">
        <v>-1.2249272699433555</v>
      </c>
      <c r="C8" s="180">
        <v>0.8266993263931335</v>
      </c>
      <c r="D8" s="181">
        <v>-0.19903544361939773</v>
      </c>
    </row>
    <row r="9" spans="1:4" ht="12.75" customHeight="1">
      <c r="A9" s="325" t="s">
        <v>339</v>
      </c>
      <c r="B9" s="182">
        <v>0.9108556069881901</v>
      </c>
      <c r="C9" s="182">
        <v>3.848448687350807</v>
      </c>
      <c r="D9" s="183">
        <v>2.3804193716886526</v>
      </c>
    </row>
    <row r="10" spans="1:4" ht="12.75" customHeight="1">
      <c r="A10" s="325" t="s">
        <v>340</v>
      </c>
      <c r="B10" s="182">
        <v>-0.4609665427509286</v>
      </c>
      <c r="C10" s="182">
        <v>1.3217182337038296</v>
      </c>
      <c r="D10" s="183">
        <v>0.425913472315632</v>
      </c>
    </row>
    <row r="11" spans="1:4" ht="12.75" customHeight="1">
      <c r="A11" s="325" t="s">
        <v>341</v>
      </c>
      <c r="B11" s="182">
        <v>3.75153751537515</v>
      </c>
      <c r="C11" s="182">
        <v>-0.5404362092260367</v>
      </c>
      <c r="D11" s="183">
        <v>1.5409086390297133</v>
      </c>
    </row>
    <row r="12" spans="1:4" ht="12.75" customHeight="1">
      <c r="A12" s="325" t="s">
        <v>230</v>
      </c>
      <c r="B12" s="182">
        <v>-1.933701657458553</v>
      </c>
      <c r="C12" s="182">
        <v>-1.182382500738985</v>
      </c>
      <c r="D12" s="183">
        <v>-1.5611257695690215</v>
      </c>
    </row>
    <row r="13" spans="1:4" ht="12.75" customHeight="1">
      <c r="A13" s="325" t="s">
        <v>342</v>
      </c>
      <c r="B13" s="182">
        <v>-14.5923811887331</v>
      </c>
      <c r="C13" s="182">
        <v>-2.9016657710907956</v>
      </c>
      <c r="D13" s="183">
        <v>-8.978907308262912</v>
      </c>
    </row>
    <row r="14" spans="1:4" ht="12.75" customHeight="1">
      <c r="A14" s="326" t="s">
        <v>343</v>
      </c>
      <c r="B14" s="182">
        <v>0.13783597518951662</v>
      </c>
      <c r="C14" s="182">
        <v>0.28901734104044596</v>
      </c>
      <c r="D14" s="183">
        <v>0.21348391984021337</v>
      </c>
    </row>
    <row r="15" spans="1:4" ht="12.75" customHeight="1">
      <c r="A15" s="327" t="s">
        <v>231</v>
      </c>
      <c r="B15" s="182">
        <v>-0.8923346986541829</v>
      </c>
      <c r="C15" s="182">
        <v>0.2355712603062292</v>
      </c>
      <c r="D15" s="183">
        <v>-0.3302025242148518</v>
      </c>
    </row>
    <row r="16" spans="1:4" ht="12.75" customHeight="1">
      <c r="A16" s="326" t="s">
        <v>344</v>
      </c>
      <c r="B16" s="182">
        <v>-1.7597765363128446</v>
      </c>
      <c r="C16" s="182">
        <v>7.9430022573363495</v>
      </c>
      <c r="D16" s="183">
        <v>3.0670971364402133</v>
      </c>
    </row>
    <row r="17" spans="1:4" ht="12.75" customHeight="1">
      <c r="A17" s="186"/>
      <c r="B17" s="184"/>
      <c r="C17" s="184"/>
      <c r="D17" s="185"/>
    </row>
    <row r="18" spans="1:4" ht="12.75" customHeight="1">
      <c r="A18" s="187" t="s">
        <v>252</v>
      </c>
      <c r="B18" s="203">
        <v>-1.3033707865168564</v>
      </c>
      <c r="C18" s="203">
        <v>1.2635379061371892</v>
      </c>
      <c r="D18" s="204">
        <v>-0.02251745102454914</v>
      </c>
    </row>
    <row r="19" spans="1:4" ht="12.75" customHeight="1">
      <c r="A19" s="324"/>
      <c r="B19" s="203"/>
      <c r="C19" s="203"/>
      <c r="D19" s="204"/>
    </row>
    <row r="20" spans="1:4" ht="12.75" customHeight="1">
      <c r="A20" s="325" t="s">
        <v>345</v>
      </c>
      <c r="B20" s="184">
        <v>0.5241379310344764</v>
      </c>
      <c r="C20" s="184">
        <v>-0.06873797085511989</v>
      </c>
      <c r="D20" s="185">
        <v>0.22721013494903103</v>
      </c>
    </row>
    <row r="21" spans="1:4" ht="12.75" customHeight="1">
      <c r="A21" s="325" t="s">
        <v>232</v>
      </c>
      <c r="B21" s="184">
        <v>0.9452660466534646</v>
      </c>
      <c r="C21" s="184">
        <v>-0.12150668286756373</v>
      </c>
      <c r="D21" s="185">
        <v>0.41086509929240156</v>
      </c>
    </row>
    <row r="22" spans="1:4" ht="12.75" customHeight="1">
      <c r="A22" s="325" t="s">
        <v>347</v>
      </c>
      <c r="B22" s="184">
        <v>2.2590150133295706</v>
      </c>
      <c r="C22" s="184">
        <v>1.8471872376154397</v>
      </c>
      <c r="D22" s="185">
        <v>2.052827016044264</v>
      </c>
    </row>
    <row r="23" spans="1:4" ht="12.75" customHeight="1">
      <c r="A23" s="325" t="s">
        <v>346</v>
      </c>
      <c r="B23" s="184">
        <v>0.07012622720898413</v>
      </c>
      <c r="C23" s="184">
        <v>-0.028153153153175552</v>
      </c>
      <c r="D23" s="185">
        <v>0.021076296192208632</v>
      </c>
    </row>
    <row r="24" spans="1:4" ht="12.75" customHeight="1">
      <c r="A24" s="130"/>
      <c r="B24" s="184"/>
      <c r="C24" s="184"/>
      <c r="D24" s="185"/>
    </row>
    <row r="25" spans="1:4" ht="12.75" customHeight="1">
      <c r="A25" s="190" t="s">
        <v>253</v>
      </c>
      <c r="B25" s="203">
        <v>0.8299942759015595</v>
      </c>
      <c r="C25" s="203">
        <v>0.38626609442061555</v>
      </c>
      <c r="D25" s="204">
        <v>0.608098440406361</v>
      </c>
    </row>
    <row r="26" spans="1:4" ht="12.75" customHeight="1">
      <c r="A26" s="191"/>
      <c r="B26" s="203"/>
      <c r="C26" s="203"/>
      <c r="D26" s="204"/>
    </row>
    <row r="27" spans="1:4" ht="12.75" customHeight="1" thickBot="1">
      <c r="A27" s="192" t="s">
        <v>278</v>
      </c>
      <c r="B27" s="206">
        <v>2.4654685875538513</v>
      </c>
      <c r="C27" s="206">
        <v>3.88090653236557</v>
      </c>
      <c r="D27" s="207">
        <v>3.174132304954029</v>
      </c>
    </row>
    <row r="28" spans="1:7" ht="12.75" customHeight="1">
      <c r="A28" s="131" t="s">
        <v>38</v>
      </c>
      <c r="B28" s="205"/>
      <c r="C28" s="205"/>
      <c r="D28" s="205"/>
      <c r="E28" s="16"/>
      <c r="F28" s="16"/>
      <c r="G28" s="16"/>
    </row>
    <row r="29" spans="1:4" ht="12.75" customHeight="1">
      <c r="A29" s="66" t="s">
        <v>167</v>
      </c>
      <c r="B29" s="5"/>
      <c r="C29" s="5"/>
      <c r="D29" s="5"/>
    </row>
    <row r="30" spans="1:9" ht="12.75" customHeight="1">
      <c r="A30" s="21" t="s">
        <v>237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298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 customHeight="1">
      <c r="A6" s="388" t="s">
        <v>228</v>
      </c>
      <c r="B6" s="470" t="s">
        <v>348</v>
      </c>
      <c r="C6" s="471"/>
      <c r="D6" s="472"/>
    </row>
    <row r="7" spans="1:5" ht="12.75" customHeight="1" thickBot="1">
      <c r="A7" s="390"/>
      <c r="B7" s="198" t="s">
        <v>29</v>
      </c>
      <c r="C7" s="197" t="s">
        <v>30</v>
      </c>
      <c r="D7" s="199" t="s">
        <v>31</v>
      </c>
      <c r="E7" s="4"/>
    </row>
    <row r="8" spans="1:4" ht="12.75" customHeight="1">
      <c r="A8" s="119" t="s">
        <v>245</v>
      </c>
      <c r="B8" s="180"/>
      <c r="C8" s="180"/>
      <c r="D8" s="181"/>
    </row>
    <row r="9" spans="1:4" ht="12.75" customHeight="1">
      <c r="A9" s="200" t="s">
        <v>224</v>
      </c>
      <c r="B9" s="182">
        <v>-1.24</v>
      </c>
      <c r="C9" s="182">
        <v>0.27</v>
      </c>
      <c r="D9" s="183">
        <f>(B9+C9)/2</f>
        <v>-0.485</v>
      </c>
    </row>
    <row r="10" spans="1:4" ht="12.75" customHeight="1">
      <c r="A10" s="113" t="s">
        <v>233</v>
      </c>
      <c r="B10" s="182">
        <v>-1.35</v>
      </c>
      <c r="C10" s="182">
        <v>6.63</v>
      </c>
      <c r="D10" s="183">
        <f>(B10+C10)/2</f>
        <v>2.6399999999999997</v>
      </c>
    </row>
    <row r="11" spans="1:4" ht="12.75" customHeight="1">
      <c r="A11" s="113" t="s">
        <v>234</v>
      </c>
      <c r="B11" s="182"/>
      <c r="C11" s="182"/>
      <c r="D11" s="183"/>
    </row>
    <row r="12" spans="1:4" ht="12.75" customHeight="1">
      <c r="A12" s="200" t="s">
        <v>225</v>
      </c>
      <c r="B12" s="182">
        <v>-1.36</v>
      </c>
      <c r="C12" s="182">
        <v>-1.19</v>
      </c>
      <c r="D12" s="183">
        <f>(B12+C12)/2</f>
        <v>-1.275</v>
      </c>
    </row>
    <row r="13" spans="1:4" ht="12.75" customHeight="1" thickBot="1">
      <c r="A13" s="153" t="s">
        <v>235</v>
      </c>
      <c r="B13" s="201">
        <v>0.08</v>
      </c>
      <c r="C13" s="201">
        <v>0.26</v>
      </c>
      <c r="D13" s="202">
        <f>(B13+C13)/2</f>
        <v>0.17</v>
      </c>
    </row>
    <row r="14" spans="1:7" ht="12.75" customHeight="1">
      <c r="A14" s="195" t="s">
        <v>38</v>
      </c>
      <c r="B14" s="196"/>
      <c r="C14" s="196"/>
      <c r="D14" s="196"/>
      <c r="E14" s="17"/>
      <c r="F14" s="17"/>
      <c r="G14" s="17"/>
    </row>
    <row r="15" spans="1:9" ht="12.75" customHeight="1">
      <c r="A15" s="21" t="s">
        <v>229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87" t="s">
        <v>250</v>
      </c>
      <c r="B1" s="387"/>
      <c r="C1" s="387"/>
      <c r="D1" s="387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95" t="s">
        <v>299</v>
      </c>
      <c r="B3" s="395"/>
      <c r="C3" s="395"/>
      <c r="D3" s="395"/>
      <c r="E3" s="77"/>
      <c r="F3" s="77"/>
      <c r="G3" s="77"/>
      <c r="H3" s="77"/>
      <c r="I3" s="77"/>
      <c r="J3" s="14"/>
    </row>
    <row r="4" spans="1:7" s="3" customFormat="1" ht="15" customHeight="1">
      <c r="A4" s="395" t="s">
        <v>242</v>
      </c>
      <c r="B4" s="395"/>
      <c r="C4" s="395"/>
      <c r="D4" s="395"/>
      <c r="E4" s="24"/>
      <c r="F4" s="24"/>
      <c r="G4" s="2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 customHeight="1">
      <c r="A6" s="388" t="s">
        <v>228</v>
      </c>
      <c r="B6" s="470" t="s">
        <v>348</v>
      </c>
      <c r="C6" s="471"/>
      <c r="D6" s="472"/>
    </row>
    <row r="7" spans="1:5" ht="12.75" customHeight="1" thickBot="1">
      <c r="A7" s="390"/>
      <c r="B7" s="328" t="s">
        <v>29</v>
      </c>
      <c r="C7" s="348" t="s">
        <v>30</v>
      </c>
      <c r="D7" s="349" t="s">
        <v>31</v>
      </c>
      <c r="E7" s="4"/>
    </row>
    <row r="8" spans="1:7" ht="12.75" customHeight="1">
      <c r="A8" s="131" t="s">
        <v>377</v>
      </c>
      <c r="B8" s="352">
        <v>-0.95</v>
      </c>
      <c r="C8" s="180">
        <v>3.99</v>
      </c>
      <c r="D8" s="180">
        <f>(B8+C8)/2</f>
        <v>1.52</v>
      </c>
      <c r="E8" s="350"/>
      <c r="F8" s="350"/>
      <c r="G8" s="351"/>
    </row>
    <row r="9" spans="1:7" ht="12.75" customHeight="1" thickBot="1">
      <c r="A9" s="128" t="s">
        <v>238</v>
      </c>
      <c r="B9" s="353">
        <v>2.8</v>
      </c>
      <c r="C9" s="201">
        <v>2.61</v>
      </c>
      <c r="D9" s="201">
        <f>(B9+C9)/2</f>
        <v>2.705</v>
      </c>
      <c r="E9" s="350"/>
      <c r="F9" s="350"/>
      <c r="G9" s="351"/>
    </row>
    <row r="10" spans="1:7" ht="12.75" customHeight="1">
      <c r="A10" s="195" t="s">
        <v>38</v>
      </c>
      <c r="B10" s="196"/>
      <c r="C10" s="196"/>
      <c r="D10" s="196"/>
      <c r="E10" s="17"/>
      <c r="F10" s="17"/>
      <c r="G10" s="17"/>
    </row>
    <row r="11" spans="1:9" ht="12.75" customHeight="1">
      <c r="A11" s="21" t="s">
        <v>229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60" zoomScaleNormal="75" workbookViewId="0" topLeftCell="A1">
      <selection activeCell="A3" sqref="A3:E3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87" t="s">
        <v>250</v>
      </c>
      <c r="B1" s="387"/>
      <c r="C1" s="387"/>
      <c r="D1" s="387"/>
      <c r="E1" s="387"/>
      <c r="F1" s="86"/>
      <c r="G1" s="61"/>
      <c r="H1" s="62"/>
      <c r="I1" s="62"/>
      <c r="J1" s="62"/>
    </row>
    <row r="2" spans="1:7" ht="12.75" customHeight="1">
      <c r="A2" s="21"/>
      <c r="B2" s="6"/>
      <c r="C2" s="6"/>
      <c r="D2" s="6"/>
      <c r="E2" s="6"/>
      <c r="F2" s="6"/>
      <c r="G2" s="61"/>
    </row>
    <row r="3" spans="1:7" ht="15" customHeight="1">
      <c r="A3" s="395" t="s">
        <v>283</v>
      </c>
      <c r="B3" s="395"/>
      <c r="C3" s="395"/>
      <c r="D3" s="395"/>
      <c r="E3" s="395"/>
      <c r="F3" s="77"/>
      <c r="G3" s="61"/>
    </row>
    <row r="4" spans="1:7" ht="15" customHeight="1">
      <c r="A4" s="395" t="s">
        <v>350</v>
      </c>
      <c r="B4" s="395"/>
      <c r="C4" s="395"/>
      <c r="D4" s="395"/>
      <c r="E4" s="395"/>
      <c r="F4" s="77"/>
      <c r="G4" s="61"/>
    </row>
    <row r="5" spans="1:7" ht="12.75" customHeight="1" thickBot="1">
      <c r="A5" s="103"/>
      <c r="B5" s="103"/>
      <c r="C5" s="103"/>
      <c r="D5" s="103"/>
      <c r="E5" s="103"/>
      <c r="F5" s="24"/>
      <c r="G5" s="61"/>
    </row>
    <row r="6" spans="1:7" ht="12.75" customHeight="1">
      <c r="A6" s="388" t="s">
        <v>0</v>
      </c>
      <c r="B6" s="396" t="s">
        <v>1</v>
      </c>
      <c r="C6" s="397"/>
      <c r="D6" s="391" t="s">
        <v>2</v>
      </c>
      <c r="E6" s="398"/>
      <c r="F6"/>
      <c r="G6" s="61"/>
    </row>
    <row r="7" spans="1:7" ht="12.75" customHeight="1">
      <c r="A7" s="389"/>
      <c r="B7" s="393" t="s">
        <v>3</v>
      </c>
      <c r="C7" s="385" t="s">
        <v>204</v>
      </c>
      <c r="D7" s="385" t="s">
        <v>3</v>
      </c>
      <c r="E7" s="399" t="s">
        <v>204</v>
      </c>
      <c r="F7"/>
      <c r="G7" s="61"/>
    </row>
    <row r="8" spans="1:7" ht="12.75" customHeight="1" thickBot="1">
      <c r="A8" s="390"/>
      <c r="B8" s="394"/>
      <c r="C8" s="386"/>
      <c r="D8" s="386"/>
      <c r="E8" s="400"/>
      <c r="F8"/>
      <c r="G8" s="61"/>
    </row>
    <row r="9" spans="1:7" ht="12.75" customHeight="1">
      <c r="A9" s="104" t="s">
        <v>4</v>
      </c>
      <c r="B9" s="105">
        <v>1089</v>
      </c>
      <c r="C9" s="106">
        <f aca="true" t="shared" si="0" ref="C9:C26">(B9/$B$28)*100</f>
        <v>16.40307275192047</v>
      </c>
      <c r="D9" s="105">
        <v>1340</v>
      </c>
      <c r="E9" s="107">
        <f aca="true" t="shared" si="1" ref="E9:E26">(D9/$D$28)*100</f>
        <v>15.738783180643646</v>
      </c>
      <c r="F9"/>
      <c r="G9" s="61"/>
    </row>
    <row r="10" spans="1:7" ht="12.75" customHeight="1">
      <c r="A10" s="108" t="s">
        <v>5</v>
      </c>
      <c r="B10" s="109">
        <v>327</v>
      </c>
      <c r="C10" s="110">
        <f t="shared" si="0"/>
        <v>4.925440578400361</v>
      </c>
      <c r="D10" s="109">
        <v>382</v>
      </c>
      <c r="E10" s="111">
        <f t="shared" si="1"/>
        <v>4.486727742541696</v>
      </c>
      <c r="F10"/>
      <c r="G10" s="61"/>
    </row>
    <row r="11" spans="1:7" ht="12.75" customHeight="1">
      <c r="A11" s="112" t="s">
        <v>6</v>
      </c>
      <c r="B11" s="109">
        <v>120</v>
      </c>
      <c r="C11" s="110">
        <f t="shared" si="0"/>
        <v>1.807501129688206</v>
      </c>
      <c r="D11" s="109">
        <v>172</v>
      </c>
      <c r="E11" s="111">
        <f t="shared" si="1"/>
        <v>2.0202020202020203</v>
      </c>
      <c r="F11"/>
      <c r="G11" s="61"/>
    </row>
    <row r="12" spans="1:7" ht="12.75" customHeight="1">
      <c r="A12" s="108" t="s">
        <v>7</v>
      </c>
      <c r="B12" s="109">
        <v>253</v>
      </c>
      <c r="C12" s="110">
        <f t="shared" si="0"/>
        <v>3.810814881759301</v>
      </c>
      <c r="D12" s="109">
        <v>358</v>
      </c>
      <c r="E12" s="111">
        <f t="shared" si="1"/>
        <v>4.204839088560019</v>
      </c>
      <c r="F12"/>
      <c r="G12" s="61"/>
    </row>
    <row r="13" spans="1:7" ht="12.75" customHeight="1">
      <c r="A13" s="108" t="s">
        <v>8</v>
      </c>
      <c r="B13" s="109">
        <v>443</v>
      </c>
      <c r="C13" s="110">
        <f t="shared" si="0"/>
        <v>6.672691670432294</v>
      </c>
      <c r="D13" s="109">
        <v>562</v>
      </c>
      <c r="E13" s="111">
        <f t="shared" si="1"/>
        <v>6.600892647404276</v>
      </c>
      <c r="F13"/>
      <c r="G13" s="61"/>
    </row>
    <row r="14" spans="1:7" ht="12.75" customHeight="1">
      <c r="A14" s="108" t="s">
        <v>9</v>
      </c>
      <c r="B14" s="109">
        <v>81</v>
      </c>
      <c r="C14" s="110">
        <f t="shared" si="0"/>
        <v>1.2200632625395391</v>
      </c>
      <c r="D14" s="109">
        <v>112</v>
      </c>
      <c r="E14" s="111">
        <f t="shared" si="1"/>
        <v>1.3154803852478272</v>
      </c>
      <c r="F14"/>
      <c r="G14" s="61"/>
    </row>
    <row r="15" spans="1:7" ht="12.75" customHeight="1">
      <c r="A15" s="108" t="s">
        <v>10</v>
      </c>
      <c r="B15" s="109">
        <v>328</v>
      </c>
      <c r="C15" s="110">
        <f t="shared" si="0"/>
        <v>4.940503087814429</v>
      </c>
      <c r="D15" s="109">
        <v>403</v>
      </c>
      <c r="E15" s="111">
        <f t="shared" si="1"/>
        <v>4.733380314775664</v>
      </c>
      <c r="F15"/>
      <c r="G15" s="61"/>
    </row>
    <row r="16" spans="1:7" ht="12.75" customHeight="1">
      <c r="A16" s="112" t="s">
        <v>11</v>
      </c>
      <c r="B16" s="109">
        <v>267</v>
      </c>
      <c r="C16" s="110">
        <f t="shared" si="0"/>
        <v>4.021690013556258</v>
      </c>
      <c r="D16" s="109">
        <v>327</v>
      </c>
      <c r="E16" s="111">
        <f t="shared" si="1"/>
        <v>3.8407329105003525</v>
      </c>
      <c r="F16"/>
      <c r="G16" s="61"/>
    </row>
    <row r="17" spans="1:7" ht="12.75" customHeight="1">
      <c r="A17" s="112" t="s">
        <v>12</v>
      </c>
      <c r="B17" s="109">
        <v>913</v>
      </c>
      <c r="C17" s="110">
        <f t="shared" si="0"/>
        <v>13.752071095044435</v>
      </c>
      <c r="D17" s="109">
        <v>1329</v>
      </c>
      <c r="E17" s="111">
        <f t="shared" si="1"/>
        <v>15.609584214235378</v>
      </c>
      <c r="F17"/>
      <c r="G17" s="61"/>
    </row>
    <row r="18" spans="1:9" ht="12.75" customHeight="1">
      <c r="A18" s="112" t="s">
        <v>18</v>
      </c>
      <c r="B18" s="109">
        <v>1092</v>
      </c>
      <c r="C18" s="110">
        <f t="shared" si="0"/>
        <v>16.448260280162675</v>
      </c>
      <c r="D18" s="109">
        <v>1328</v>
      </c>
      <c r="E18" s="111">
        <f t="shared" si="1"/>
        <v>15.597838853652807</v>
      </c>
      <c r="F18"/>
      <c r="G18" s="61"/>
      <c r="I18" s="73"/>
    </row>
    <row r="19" spans="1:9" ht="12.75" customHeight="1">
      <c r="A19" s="112" t="s">
        <v>13</v>
      </c>
      <c r="B19" s="109">
        <v>120</v>
      </c>
      <c r="C19" s="110">
        <f t="shared" si="0"/>
        <v>1.807501129688206</v>
      </c>
      <c r="D19" s="109">
        <v>150</v>
      </c>
      <c r="E19" s="111">
        <f t="shared" si="1"/>
        <v>1.7618040873854828</v>
      </c>
      <c r="F19"/>
      <c r="G19" s="61"/>
      <c r="I19" s="72"/>
    </row>
    <row r="20" spans="1:9" ht="12.75" customHeight="1">
      <c r="A20" s="112" t="s">
        <v>14</v>
      </c>
      <c r="B20" s="109">
        <v>234</v>
      </c>
      <c r="C20" s="110">
        <f t="shared" si="0"/>
        <v>3.524627202892002</v>
      </c>
      <c r="D20" s="109">
        <v>306</v>
      </c>
      <c r="E20" s="111">
        <f t="shared" si="1"/>
        <v>3.5940803382663846</v>
      </c>
      <c r="F20"/>
      <c r="G20" s="61"/>
      <c r="I20" s="72"/>
    </row>
    <row r="21" spans="1:9" ht="12.75" customHeight="1">
      <c r="A21" s="113" t="s">
        <v>39</v>
      </c>
      <c r="B21" s="109">
        <v>558</v>
      </c>
      <c r="C21" s="110">
        <f t="shared" si="0"/>
        <v>8.404880253050157</v>
      </c>
      <c r="D21" s="109">
        <v>693</v>
      </c>
      <c r="E21" s="111">
        <f t="shared" si="1"/>
        <v>8.13953488372093</v>
      </c>
      <c r="F21"/>
      <c r="G21" s="61"/>
      <c r="I21" s="72"/>
    </row>
    <row r="22" spans="1:9" ht="12.75" customHeight="1">
      <c r="A22" s="113" t="s">
        <v>15</v>
      </c>
      <c r="B22" s="109">
        <v>316</v>
      </c>
      <c r="C22" s="110">
        <f t="shared" si="0"/>
        <v>4.759752974845609</v>
      </c>
      <c r="D22" s="109">
        <v>407</v>
      </c>
      <c r="E22" s="111">
        <f t="shared" si="1"/>
        <v>4.7803617571059425</v>
      </c>
      <c r="F22"/>
      <c r="G22" s="61"/>
      <c r="I22" s="72"/>
    </row>
    <row r="23" spans="1:7" ht="12.75" customHeight="1">
      <c r="A23" s="112" t="s">
        <v>40</v>
      </c>
      <c r="B23" s="109">
        <v>141</v>
      </c>
      <c r="C23" s="110">
        <f t="shared" si="0"/>
        <v>2.123813827383642</v>
      </c>
      <c r="D23" s="109">
        <v>173</v>
      </c>
      <c r="E23" s="111">
        <f t="shared" si="1"/>
        <v>2.0319473807845903</v>
      </c>
      <c r="F23"/>
      <c r="G23" s="61"/>
    </row>
    <row r="24" spans="1:7" ht="12.75" customHeight="1">
      <c r="A24" s="112" t="s">
        <v>16</v>
      </c>
      <c r="B24" s="109">
        <v>297</v>
      </c>
      <c r="C24" s="110">
        <f t="shared" si="0"/>
        <v>4.47356529597831</v>
      </c>
      <c r="D24" s="109">
        <v>385</v>
      </c>
      <c r="E24" s="111">
        <f t="shared" si="1"/>
        <v>4.521963824289406</v>
      </c>
      <c r="F24"/>
      <c r="G24" s="61"/>
    </row>
    <row r="25" spans="1:7" ht="12.75" customHeight="1">
      <c r="A25" s="112" t="s">
        <v>17</v>
      </c>
      <c r="B25" s="109">
        <v>53</v>
      </c>
      <c r="C25" s="110">
        <f t="shared" si="0"/>
        <v>0.7983129989456242</v>
      </c>
      <c r="D25" s="109">
        <v>74</v>
      </c>
      <c r="E25" s="111">
        <f t="shared" si="1"/>
        <v>0.8691566831101715</v>
      </c>
      <c r="F25"/>
      <c r="G25" s="61"/>
    </row>
    <row r="26" spans="1:7" ht="12.75" customHeight="1">
      <c r="A26" s="113" t="s">
        <v>19</v>
      </c>
      <c r="B26" s="109">
        <v>7</v>
      </c>
      <c r="C26" s="110">
        <f t="shared" si="0"/>
        <v>0.10543756589847869</v>
      </c>
      <c r="D26" s="109">
        <v>13</v>
      </c>
      <c r="E26" s="111">
        <f t="shared" si="1"/>
        <v>0.1526896875734085</v>
      </c>
      <c r="F26"/>
      <c r="G26" s="61"/>
    </row>
    <row r="27" spans="1:7" ht="12.75" customHeight="1">
      <c r="A27" s="113"/>
      <c r="B27" s="114"/>
      <c r="C27" s="110"/>
      <c r="D27" s="109"/>
      <c r="E27" s="111"/>
      <c r="F27"/>
      <c r="G27" s="61"/>
    </row>
    <row r="28" spans="1:7" ht="12.75" customHeight="1" thickBot="1">
      <c r="A28" s="115" t="s">
        <v>257</v>
      </c>
      <c r="B28" s="116">
        <f>SUM(B9:B26)</f>
        <v>6639</v>
      </c>
      <c r="C28" s="117">
        <f>SUM(C9:C26)</f>
        <v>99.99999999999999</v>
      </c>
      <c r="D28" s="116">
        <f>SUM(D9:D26)</f>
        <v>8514</v>
      </c>
      <c r="E28" s="118">
        <f>SUM(E9:E26)</f>
        <v>99.99999999999999</v>
      </c>
      <c r="F28"/>
      <c r="G28" s="61"/>
    </row>
    <row r="29" spans="1:6" ht="12.75" customHeight="1">
      <c r="A29" s="119" t="s">
        <v>214</v>
      </c>
      <c r="B29" s="120"/>
      <c r="C29" s="121"/>
      <c r="D29" s="122"/>
      <c r="E29" s="123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60" zoomScaleNormal="75" workbookViewId="0" topLeftCell="A1">
      <selection activeCell="K25" sqref="K25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95" t="s">
        <v>300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s="15" customFormat="1" ht="12.75">
      <c r="A5" s="475" t="s">
        <v>184</v>
      </c>
      <c r="B5" s="477">
        <v>2009</v>
      </c>
      <c r="C5" s="478"/>
      <c r="D5" s="479"/>
      <c r="E5" s="477">
        <v>2010</v>
      </c>
      <c r="F5" s="478"/>
      <c r="G5" s="480"/>
      <c r="H5" s="38"/>
    </row>
    <row r="6" spans="1:8" s="15" customFormat="1" ht="13.5" thickBot="1">
      <c r="A6" s="476"/>
      <c r="B6" s="212" t="s">
        <v>29</v>
      </c>
      <c r="C6" s="212" t="s">
        <v>30</v>
      </c>
      <c r="D6" s="212" t="s">
        <v>31</v>
      </c>
      <c r="E6" s="212" t="s">
        <v>29</v>
      </c>
      <c r="F6" s="212" t="s">
        <v>30</v>
      </c>
      <c r="G6" s="213" t="s">
        <v>31</v>
      </c>
      <c r="H6" s="38"/>
    </row>
    <row r="7" spans="1:13" ht="12.75" customHeight="1">
      <c r="A7" s="208" t="s">
        <v>50</v>
      </c>
      <c r="B7" s="358">
        <v>143.57733333333334</v>
      </c>
      <c r="C7" s="51">
        <v>130.7535</v>
      </c>
      <c r="D7" s="182">
        <f>(B7+C7)/2</f>
        <v>137.16541666666666</v>
      </c>
      <c r="E7" s="180">
        <v>130.7535</v>
      </c>
      <c r="F7" s="180">
        <v>127.3895</v>
      </c>
      <c r="G7" s="181">
        <f>(E7+F7)/2</f>
        <v>129.07150000000001</v>
      </c>
      <c r="H7" s="39"/>
      <c r="K7" s="51"/>
      <c r="L7" s="51"/>
      <c r="M7" s="51"/>
    </row>
    <row r="8" spans="1:13" ht="12.75" customHeight="1">
      <c r="A8" s="209" t="s">
        <v>49</v>
      </c>
      <c r="B8" s="359">
        <v>117.9215</v>
      </c>
      <c r="C8" s="51">
        <v>117.50233333333334</v>
      </c>
      <c r="D8" s="182">
        <f aca="true" t="shared" si="0" ref="D8:D37">(B8+C8)/2</f>
        <v>117.71191666666667</v>
      </c>
      <c r="E8" s="182">
        <v>117.50233333333334</v>
      </c>
      <c r="F8" s="182">
        <v>117.44333333333333</v>
      </c>
      <c r="G8" s="183">
        <f aca="true" t="shared" si="1" ref="G8:G37">(E8+F8)/2</f>
        <v>117.47283333333334</v>
      </c>
      <c r="H8" s="39"/>
      <c r="K8" s="51"/>
      <c r="L8" s="51"/>
      <c r="M8" s="51"/>
    </row>
    <row r="9" spans="1:13" ht="12.75" customHeight="1">
      <c r="A9" s="209" t="s">
        <v>406</v>
      </c>
      <c r="B9" s="359">
        <v>116.5875</v>
      </c>
      <c r="C9" s="51">
        <v>114.23866666666667</v>
      </c>
      <c r="D9" s="182">
        <f t="shared" si="0"/>
        <v>115.41308333333333</v>
      </c>
      <c r="E9" s="182">
        <v>114.23866666666667</v>
      </c>
      <c r="F9" s="182">
        <v>114.2175</v>
      </c>
      <c r="G9" s="183">
        <f t="shared" si="1"/>
        <v>114.22808333333333</v>
      </c>
      <c r="H9" s="39"/>
      <c r="K9" s="51"/>
      <c r="L9" s="51"/>
      <c r="M9" s="51"/>
    </row>
    <row r="10" spans="1:13" ht="12.75" customHeight="1">
      <c r="A10" s="209" t="s">
        <v>407</v>
      </c>
      <c r="B10" s="359">
        <v>114.05433333333332</v>
      </c>
      <c r="C10" s="51">
        <v>110.19183333333335</v>
      </c>
      <c r="D10" s="182">
        <f t="shared" si="0"/>
        <v>112.12308333333334</v>
      </c>
      <c r="E10" s="182">
        <v>110.19183333333335</v>
      </c>
      <c r="F10" s="182">
        <v>108.858</v>
      </c>
      <c r="G10" s="183">
        <f t="shared" si="1"/>
        <v>109.52491666666668</v>
      </c>
      <c r="H10" s="39"/>
      <c r="K10" s="51"/>
      <c r="L10" s="51"/>
      <c r="M10" s="51"/>
    </row>
    <row r="11" spans="1:13" ht="12.75" customHeight="1">
      <c r="A11" s="209" t="s">
        <v>408</v>
      </c>
      <c r="B11" s="359">
        <v>112.2975</v>
      </c>
      <c r="C11" s="51">
        <v>112.57083333333333</v>
      </c>
      <c r="D11" s="182">
        <f t="shared" si="0"/>
        <v>112.43416666666667</v>
      </c>
      <c r="E11" s="182">
        <v>112.57083333333333</v>
      </c>
      <c r="F11" s="182">
        <v>112.75616666666667</v>
      </c>
      <c r="G11" s="183">
        <f t="shared" si="1"/>
        <v>112.6635</v>
      </c>
      <c r="H11" s="39"/>
      <c r="K11" s="51"/>
      <c r="L11" s="51"/>
      <c r="M11" s="51"/>
    </row>
    <row r="12" spans="1:13" ht="12.75" customHeight="1">
      <c r="A12" s="209" t="s">
        <v>157</v>
      </c>
      <c r="B12" s="359">
        <v>100.64833333333333</v>
      </c>
      <c r="C12" s="51">
        <v>97.70383333333332</v>
      </c>
      <c r="D12" s="182">
        <f t="shared" si="0"/>
        <v>99.17608333333332</v>
      </c>
      <c r="E12" s="182">
        <v>97.70383333333332</v>
      </c>
      <c r="F12" s="182">
        <v>98.813</v>
      </c>
      <c r="G12" s="183">
        <f t="shared" si="1"/>
        <v>98.25841666666666</v>
      </c>
      <c r="H12" s="39"/>
      <c r="K12" s="51"/>
      <c r="L12" s="51"/>
      <c r="M12" s="51"/>
    </row>
    <row r="13" spans="1:13" ht="12.75" customHeight="1">
      <c r="A13" s="209" t="s">
        <v>409</v>
      </c>
      <c r="B13" s="359">
        <v>103.63633333333335</v>
      </c>
      <c r="C13" s="51">
        <v>101.56683333333332</v>
      </c>
      <c r="D13" s="182">
        <f t="shared" si="0"/>
        <v>102.60158333333334</v>
      </c>
      <c r="E13" s="182">
        <v>101.56683333333332</v>
      </c>
      <c r="F13" s="182">
        <v>104.98166666666667</v>
      </c>
      <c r="G13" s="183">
        <f t="shared" si="1"/>
        <v>103.27425</v>
      </c>
      <c r="H13" s="39"/>
      <c r="K13" s="51"/>
      <c r="L13" s="51"/>
      <c r="M13" s="51"/>
    </row>
    <row r="14" spans="1:13" ht="12.75" customHeight="1">
      <c r="A14" s="209" t="s">
        <v>158</v>
      </c>
      <c r="B14" s="359">
        <v>113.81766666666665</v>
      </c>
      <c r="C14" s="51">
        <v>106.9085</v>
      </c>
      <c r="D14" s="182">
        <f t="shared" si="0"/>
        <v>110.36308333333332</v>
      </c>
      <c r="E14" s="182">
        <v>106.9085</v>
      </c>
      <c r="F14" s="182">
        <v>108.68183333333333</v>
      </c>
      <c r="G14" s="183">
        <f t="shared" si="1"/>
        <v>107.79516666666666</v>
      </c>
      <c r="H14" s="39"/>
      <c r="K14" s="51"/>
      <c r="L14" s="51"/>
      <c r="M14" s="51"/>
    </row>
    <row r="15" spans="1:13" ht="12.75" customHeight="1">
      <c r="A15" s="209" t="s">
        <v>410</v>
      </c>
      <c r="B15" s="359">
        <v>109.70549999999999</v>
      </c>
      <c r="C15" s="51">
        <v>108.88433333333334</v>
      </c>
      <c r="D15" s="182">
        <f t="shared" si="0"/>
        <v>109.29491666666667</v>
      </c>
      <c r="E15" s="182">
        <v>108.88433333333334</v>
      </c>
      <c r="F15" s="182">
        <v>108.65316666666668</v>
      </c>
      <c r="G15" s="183">
        <f t="shared" si="1"/>
        <v>108.76875000000001</v>
      </c>
      <c r="H15" s="39"/>
      <c r="K15" s="51"/>
      <c r="L15" s="51"/>
      <c r="M15" s="51"/>
    </row>
    <row r="16" spans="1:13" ht="12.75" customHeight="1">
      <c r="A16" s="209" t="s">
        <v>411</v>
      </c>
      <c r="B16" s="359">
        <v>106.16783333333332</v>
      </c>
      <c r="C16" s="51">
        <v>102.62133333333333</v>
      </c>
      <c r="D16" s="182">
        <f t="shared" si="0"/>
        <v>104.39458333333332</v>
      </c>
      <c r="E16" s="182">
        <v>102.62133333333333</v>
      </c>
      <c r="F16" s="182">
        <v>102.88866666666667</v>
      </c>
      <c r="G16" s="183">
        <f t="shared" si="1"/>
        <v>102.755</v>
      </c>
      <c r="H16" s="39"/>
      <c r="K16" s="51"/>
      <c r="L16" s="51"/>
      <c r="M16" s="51"/>
    </row>
    <row r="17" spans="1:13" ht="12.75" customHeight="1">
      <c r="A17" s="209" t="s">
        <v>412</v>
      </c>
      <c r="B17" s="359">
        <v>91.31583333333333</v>
      </c>
      <c r="C17" s="51">
        <v>92.94416666666666</v>
      </c>
      <c r="D17" s="182">
        <f t="shared" si="0"/>
        <v>92.13</v>
      </c>
      <c r="E17" s="182">
        <v>92.94416666666666</v>
      </c>
      <c r="F17" s="182">
        <v>93.27833333333335</v>
      </c>
      <c r="G17" s="183">
        <f t="shared" si="1"/>
        <v>93.11125000000001</v>
      </c>
      <c r="H17" s="37"/>
      <c r="K17" s="51"/>
      <c r="L17" s="51"/>
      <c r="M17" s="51"/>
    </row>
    <row r="18" spans="1:13" ht="12.75" customHeight="1">
      <c r="A18" s="209" t="s">
        <v>413</v>
      </c>
      <c r="B18" s="359">
        <v>103.85083333333334</v>
      </c>
      <c r="C18" s="51">
        <v>101.09049999999998</v>
      </c>
      <c r="D18" s="182">
        <f t="shared" si="0"/>
        <v>102.47066666666666</v>
      </c>
      <c r="E18" s="182">
        <v>101.09049999999998</v>
      </c>
      <c r="F18" s="182">
        <v>101.094</v>
      </c>
      <c r="G18" s="183">
        <f t="shared" si="1"/>
        <v>101.09224999999998</v>
      </c>
      <c r="H18" s="37"/>
      <c r="K18" s="51"/>
      <c r="L18" s="51"/>
      <c r="M18" s="51"/>
    </row>
    <row r="19" spans="1:13" ht="12.75" customHeight="1">
      <c r="A19" s="209" t="s">
        <v>414</v>
      </c>
      <c r="B19" s="359">
        <v>97.61016666666667</v>
      </c>
      <c r="C19" s="51">
        <v>98.33316666666667</v>
      </c>
      <c r="D19" s="182">
        <f t="shared" si="0"/>
        <v>97.97166666666666</v>
      </c>
      <c r="E19" s="182">
        <v>98.33316666666667</v>
      </c>
      <c r="F19" s="182">
        <v>103.2825</v>
      </c>
      <c r="G19" s="183">
        <f t="shared" si="1"/>
        <v>100.80783333333333</v>
      </c>
      <c r="H19" s="39"/>
      <c r="K19" s="51"/>
      <c r="L19" s="51"/>
      <c r="M19" s="51"/>
    </row>
    <row r="20" spans="1:13" ht="12.75" customHeight="1">
      <c r="A20" s="209" t="s">
        <v>415</v>
      </c>
      <c r="B20" s="359">
        <v>110.19316666666668</v>
      </c>
      <c r="C20" s="51">
        <v>109.05083333333333</v>
      </c>
      <c r="D20" s="182">
        <f t="shared" si="0"/>
        <v>109.62200000000001</v>
      </c>
      <c r="E20" s="182">
        <v>109.05083333333333</v>
      </c>
      <c r="F20" s="182">
        <v>111.00716666666666</v>
      </c>
      <c r="G20" s="183">
        <f t="shared" si="1"/>
        <v>110.029</v>
      </c>
      <c r="H20" s="39"/>
      <c r="K20" s="51"/>
      <c r="L20" s="51"/>
      <c r="M20" s="51"/>
    </row>
    <row r="21" spans="1:13" ht="12.75" customHeight="1">
      <c r="A21" s="209" t="s">
        <v>100</v>
      </c>
      <c r="B21" s="359">
        <v>119.4895</v>
      </c>
      <c r="C21" s="51">
        <v>110.90833333333332</v>
      </c>
      <c r="D21" s="182">
        <f t="shared" si="0"/>
        <v>115.19891666666666</v>
      </c>
      <c r="E21" s="182">
        <v>110.90833333333332</v>
      </c>
      <c r="F21" s="182">
        <v>110.12516666666666</v>
      </c>
      <c r="G21" s="183">
        <f t="shared" si="1"/>
        <v>110.51674999999999</v>
      </c>
      <c r="H21" s="39"/>
      <c r="K21" s="51"/>
      <c r="L21" s="51"/>
      <c r="M21" s="51"/>
    </row>
    <row r="22" spans="1:13" ht="12.75" customHeight="1">
      <c r="A22" s="209" t="s">
        <v>416</v>
      </c>
      <c r="B22" s="359">
        <v>111.1485</v>
      </c>
      <c r="C22" s="51">
        <v>104.52033333333334</v>
      </c>
      <c r="D22" s="182">
        <f t="shared" si="0"/>
        <v>107.83441666666667</v>
      </c>
      <c r="E22" s="182">
        <v>104.52033333333334</v>
      </c>
      <c r="F22" s="182">
        <v>105.02666666666666</v>
      </c>
      <c r="G22" s="183">
        <f t="shared" si="1"/>
        <v>104.7735</v>
      </c>
      <c r="H22" s="39"/>
      <c r="K22" s="51"/>
      <c r="L22" s="51"/>
      <c r="M22" s="51"/>
    </row>
    <row r="23" spans="1:13" ht="12.75" customHeight="1">
      <c r="A23" s="209" t="s">
        <v>45</v>
      </c>
      <c r="B23" s="359">
        <v>116.83616666666666</v>
      </c>
      <c r="C23" s="51">
        <v>116.20066666666668</v>
      </c>
      <c r="D23" s="182">
        <f t="shared" si="0"/>
        <v>116.51841666666667</v>
      </c>
      <c r="E23" s="182">
        <v>116.20066666666668</v>
      </c>
      <c r="F23" s="182">
        <v>115.0175</v>
      </c>
      <c r="G23" s="183">
        <f t="shared" si="1"/>
        <v>115.60908333333333</v>
      </c>
      <c r="H23" s="39"/>
      <c r="K23" s="51"/>
      <c r="L23" s="51"/>
      <c r="M23" s="51"/>
    </row>
    <row r="24" spans="1:13" ht="12.75" customHeight="1">
      <c r="A24" s="209" t="s">
        <v>417</v>
      </c>
      <c r="B24" s="359">
        <v>123.05916666666667</v>
      </c>
      <c r="C24" s="51">
        <v>119.66566666666665</v>
      </c>
      <c r="D24" s="182">
        <f t="shared" si="0"/>
        <v>121.36241666666666</v>
      </c>
      <c r="E24" s="182">
        <v>119.66566666666665</v>
      </c>
      <c r="F24" s="182">
        <v>121.35666666666668</v>
      </c>
      <c r="G24" s="183">
        <f t="shared" si="1"/>
        <v>120.51116666666667</v>
      </c>
      <c r="H24" s="39"/>
      <c r="K24" s="51"/>
      <c r="L24" s="51"/>
      <c r="M24" s="51"/>
    </row>
    <row r="25" spans="1:13" ht="12.75" customHeight="1">
      <c r="A25" s="209" t="s">
        <v>418</v>
      </c>
      <c r="B25" s="359">
        <v>72.96033333333334</v>
      </c>
      <c r="C25" s="51">
        <v>71.06133333333334</v>
      </c>
      <c r="D25" s="182">
        <f t="shared" si="0"/>
        <v>72.01083333333334</v>
      </c>
      <c r="E25" s="182">
        <v>71.06133333333334</v>
      </c>
      <c r="F25" s="182">
        <v>69.4925</v>
      </c>
      <c r="G25" s="183">
        <f t="shared" si="1"/>
        <v>70.27691666666666</v>
      </c>
      <c r="H25" s="39"/>
      <c r="K25" s="51"/>
      <c r="L25" s="51"/>
      <c r="M25" s="51"/>
    </row>
    <row r="26" spans="1:13" ht="12.75" customHeight="1">
      <c r="A26" s="209" t="s">
        <v>57</v>
      </c>
      <c r="B26" s="359">
        <v>116.86283333333331</v>
      </c>
      <c r="C26" s="51">
        <v>111.98433333333334</v>
      </c>
      <c r="D26" s="182">
        <f t="shared" si="0"/>
        <v>114.42358333333333</v>
      </c>
      <c r="E26" s="182">
        <v>111.98433333333334</v>
      </c>
      <c r="F26" s="182">
        <v>114.72383333333333</v>
      </c>
      <c r="G26" s="183">
        <f t="shared" si="1"/>
        <v>113.35408333333334</v>
      </c>
      <c r="H26" s="39"/>
      <c r="K26" s="51"/>
      <c r="L26" s="51"/>
      <c r="M26" s="51"/>
    </row>
    <row r="27" spans="1:14" ht="12.75" customHeight="1">
      <c r="A27" s="209" t="s">
        <v>159</v>
      </c>
      <c r="B27" s="359">
        <v>102.96816666666666</v>
      </c>
      <c r="C27" s="51">
        <v>101.41083333333334</v>
      </c>
      <c r="D27" s="182">
        <f t="shared" si="0"/>
        <v>102.18950000000001</v>
      </c>
      <c r="E27" s="182">
        <v>101.41083333333334</v>
      </c>
      <c r="F27" s="182">
        <v>101.669</v>
      </c>
      <c r="G27" s="183">
        <f t="shared" si="1"/>
        <v>101.53991666666667</v>
      </c>
      <c r="H27" s="39"/>
      <c r="K27" s="51"/>
      <c r="L27" s="51"/>
      <c r="M27" s="51"/>
      <c r="N27" s="51"/>
    </row>
    <row r="28" spans="1:13" ht="12.75" customHeight="1">
      <c r="A28" s="209" t="s">
        <v>160</v>
      </c>
      <c r="B28" s="359">
        <v>112.215</v>
      </c>
      <c r="C28" s="51">
        <v>110.7435</v>
      </c>
      <c r="D28" s="182">
        <f t="shared" si="0"/>
        <v>111.47925000000001</v>
      </c>
      <c r="E28" s="182">
        <v>110.7435</v>
      </c>
      <c r="F28" s="182">
        <v>114.54333333333331</v>
      </c>
      <c r="G28" s="183">
        <f t="shared" si="1"/>
        <v>112.64341666666665</v>
      </c>
      <c r="H28" s="37"/>
      <c r="K28" s="51"/>
      <c r="L28" s="51"/>
      <c r="M28" s="51"/>
    </row>
    <row r="29" spans="1:13" ht="12.75" customHeight="1">
      <c r="A29" s="209" t="s">
        <v>419</v>
      </c>
      <c r="B29" s="359">
        <v>113.94683333333334</v>
      </c>
      <c r="C29" s="51">
        <v>112.80083333333334</v>
      </c>
      <c r="D29" s="182">
        <f t="shared" si="0"/>
        <v>113.37383333333335</v>
      </c>
      <c r="E29" s="182">
        <v>112.80083333333334</v>
      </c>
      <c r="F29" s="182">
        <v>112.91799999999999</v>
      </c>
      <c r="G29" s="183">
        <f t="shared" si="1"/>
        <v>112.85941666666668</v>
      </c>
      <c r="H29" s="37"/>
      <c r="K29" s="51"/>
      <c r="L29" s="51"/>
      <c r="M29" s="51"/>
    </row>
    <row r="30" spans="1:13" ht="12.75" customHeight="1">
      <c r="A30" s="209" t="s">
        <v>420</v>
      </c>
      <c r="B30" s="359">
        <v>116.08216666666665</v>
      </c>
      <c r="C30" s="51">
        <v>114.01216666666669</v>
      </c>
      <c r="D30" s="182">
        <f t="shared" si="0"/>
        <v>115.04716666666667</v>
      </c>
      <c r="E30" s="182">
        <v>114.01216666666669</v>
      </c>
      <c r="F30" s="182">
        <v>114.51083333333334</v>
      </c>
      <c r="G30" s="183">
        <f t="shared" si="1"/>
        <v>114.26150000000001</v>
      </c>
      <c r="H30" s="37"/>
      <c r="K30" s="51"/>
      <c r="L30" s="51"/>
      <c r="M30" s="51"/>
    </row>
    <row r="31" spans="1:13" ht="12.75" customHeight="1">
      <c r="A31" s="209" t="s">
        <v>161</v>
      </c>
      <c r="B31" s="359">
        <v>104.18216666666666</v>
      </c>
      <c r="C31" s="51">
        <v>102.108</v>
      </c>
      <c r="D31" s="182">
        <f t="shared" si="0"/>
        <v>103.14508333333333</v>
      </c>
      <c r="E31" s="182">
        <v>102.108</v>
      </c>
      <c r="F31" s="182">
        <v>111.175</v>
      </c>
      <c r="G31" s="183">
        <f t="shared" si="1"/>
        <v>106.64150000000001</v>
      </c>
      <c r="H31" s="39"/>
      <c r="K31" s="51"/>
      <c r="L31" s="51"/>
      <c r="M31" s="51"/>
    </row>
    <row r="32" spans="1:13" ht="12.75" customHeight="1">
      <c r="A32" s="209" t="s">
        <v>51</v>
      </c>
      <c r="B32" s="359">
        <v>96.20233333333333</v>
      </c>
      <c r="C32" s="51">
        <v>88.8975</v>
      </c>
      <c r="D32" s="182">
        <f t="shared" si="0"/>
        <v>92.54991666666666</v>
      </c>
      <c r="E32" s="182">
        <v>88.8975</v>
      </c>
      <c r="F32" s="182">
        <v>83.81716666666667</v>
      </c>
      <c r="G32" s="183">
        <f t="shared" si="1"/>
        <v>86.35733333333333</v>
      </c>
      <c r="H32" s="39"/>
      <c r="K32" s="51"/>
      <c r="L32" s="51"/>
      <c r="M32" s="51"/>
    </row>
    <row r="33" spans="1:13" ht="12.75" customHeight="1">
      <c r="A33" s="209" t="s">
        <v>162</v>
      </c>
      <c r="B33" s="359">
        <v>113.53949999999999</v>
      </c>
      <c r="C33" s="51">
        <v>112.80183333333333</v>
      </c>
      <c r="D33" s="182">
        <f t="shared" si="0"/>
        <v>113.17066666666666</v>
      </c>
      <c r="E33" s="182">
        <v>112.80183333333333</v>
      </c>
      <c r="F33" s="182">
        <v>114.03</v>
      </c>
      <c r="G33" s="183">
        <f t="shared" si="1"/>
        <v>113.41591666666667</v>
      </c>
      <c r="H33" s="39"/>
      <c r="K33" s="51"/>
      <c r="L33" s="51"/>
      <c r="M33" s="51"/>
    </row>
    <row r="34" spans="1:36" ht="12.75" customHeight="1">
      <c r="A34" s="209" t="s">
        <v>163</v>
      </c>
      <c r="B34" s="359">
        <v>109.79433333333333</v>
      </c>
      <c r="C34" s="51">
        <v>107.95299999999999</v>
      </c>
      <c r="D34" s="182">
        <f t="shared" si="0"/>
        <v>108.87366666666665</v>
      </c>
      <c r="E34" s="182">
        <v>107.95299999999999</v>
      </c>
      <c r="F34" s="182">
        <v>106.67099999999999</v>
      </c>
      <c r="G34" s="183">
        <f t="shared" si="1"/>
        <v>107.31199999999998</v>
      </c>
      <c r="H34" s="39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ht="12.75" customHeight="1">
      <c r="A35" s="209" t="s">
        <v>421</v>
      </c>
      <c r="B35" s="359">
        <v>108.96916666666665</v>
      </c>
      <c r="C35" s="51">
        <v>110.32466666666669</v>
      </c>
      <c r="D35" s="182">
        <f t="shared" si="0"/>
        <v>109.64691666666667</v>
      </c>
      <c r="E35" s="182">
        <v>110.32466666666669</v>
      </c>
      <c r="F35" s="182">
        <v>111.53733333333334</v>
      </c>
      <c r="G35" s="183">
        <f t="shared" si="1"/>
        <v>110.93100000000001</v>
      </c>
      <c r="H35" s="39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ht="12.75" customHeight="1">
      <c r="A36" s="209" t="s">
        <v>422</v>
      </c>
      <c r="B36" s="359">
        <v>107.74400000000001</v>
      </c>
      <c r="C36" s="51">
        <v>106.3145</v>
      </c>
      <c r="D36" s="182">
        <f t="shared" si="0"/>
        <v>107.02925</v>
      </c>
      <c r="E36" s="182">
        <v>106.3145</v>
      </c>
      <c r="F36" s="182">
        <v>106.75883333333331</v>
      </c>
      <c r="G36" s="183">
        <f t="shared" si="1"/>
        <v>106.53666666666666</v>
      </c>
      <c r="H36" s="39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ht="12.75" customHeight="1">
      <c r="A37" s="209" t="s">
        <v>423</v>
      </c>
      <c r="B37" s="359">
        <v>113.78116666666666</v>
      </c>
      <c r="C37" s="51">
        <v>114.81533333333333</v>
      </c>
      <c r="D37" s="182">
        <f t="shared" si="0"/>
        <v>114.29825</v>
      </c>
      <c r="E37" s="182">
        <v>114.81533333333333</v>
      </c>
      <c r="F37" s="182">
        <v>114.86183333333332</v>
      </c>
      <c r="G37" s="183">
        <f t="shared" si="1"/>
        <v>114.83858333333333</v>
      </c>
      <c r="H37" s="39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12.75" customHeight="1">
      <c r="A38" s="209"/>
      <c r="B38" s="182"/>
      <c r="C38" s="182"/>
      <c r="D38" s="182"/>
      <c r="E38" s="182"/>
      <c r="F38" s="182"/>
      <c r="G38" s="183"/>
      <c r="H38" s="39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13" ht="12.75" customHeight="1">
      <c r="A39" s="210" t="s">
        <v>219</v>
      </c>
      <c r="B39" s="203">
        <v>110.983</v>
      </c>
      <c r="C39" s="203">
        <v>111.721333</v>
      </c>
      <c r="D39" s="203">
        <f>(B39+C39)/2</f>
        <v>111.35216650000001</v>
      </c>
      <c r="E39" s="203">
        <v>111.7545</v>
      </c>
      <c r="F39" s="203">
        <v>113.14416666666666</v>
      </c>
      <c r="G39" s="204">
        <f>(E39+F39)/2</f>
        <v>112.44933333333333</v>
      </c>
      <c r="H39" s="39"/>
      <c r="K39" s="51"/>
      <c r="L39" s="51"/>
      <c r="M39" s="51"/>
    </row>
    <row r="40" spans="1:13" ht="12.75" customHeight="1">
      <c r="A40" s="210" t="s">
        <v>220</v>
      </c>
      <c r="B40" s="203">
        <v>109.3795</v>
      </c>
      <c r="C40" s="203">
        <v>108.018833</v>
      </c>
      <c r="D40" s="203">
        <f>(B40+C40)/2</f>
        <v>108.69916649999999</v>
      </c>
      <c r="E40" s="203">
        <v>107.409333</v>
      </c>
      <c r="F40" s="203">
        <v>108.262</v>
      </c>
      <c r="G40" s="204">
        <f>(E40+F40)/2</f>
        <v>107.8356665</v>
      </c>
      <c r="H40" s="39"/>
      <c r="K40" s="51"/>
      <c r="L40" s="51"/>
      <c r="M40" s="51"/>
    </row>
    <row r="41" spans="1:13" ht="12.75" customHeight="1">
      <c r="A41" s="210" t="s">
        <v>218</v>
      </c>
      <c r="B41" s="188">
        <v>109.723833</v>
      </c>
      <c r="C41" s="188">
        <v>108.355167</v>
      </c>
      <c r="D41" s="188">
        <f>(B41+C41)/2</f>
        <v>109.0395</v>
      </c>
      <c r="E41" s="188">
        <v>107.582667</v>
      </c>
      <c r="F41" s="188">
        <v>107.76416666666667</v>
      </c>
      <c r="G41" s="189">
        <f>(E41+F41)/2</f>
        <v>107.67341683333333</v>
      </c>
      <c r="H41" s="39"/>
      <c r="K41" s="51"/>
      <c r="L41" s="51"/>
      <c r="M41" s="51"/>
    </row>
    <row r="42" spans="1:13" ht="12.75" customHeight="1">
      <c r="A42" s="210" t="s">
        <v>101</v>
      </c>
      <c r="B42" s="188">
        <v>108.3845</v>
      </c>
      <c r="C42" s="188">
        <v>106.667833</v>
      </c>
      <c r="D42" s="188">
        <f>(B42+C42)/2</f>
        <v>107.5261665</v>
      </c>
      <c r="E42" s="188">
        <v>106.409167</v>
      </c>
      <c r="F42" s="188">
        <v>108.61449999999998</v>
      </c>
      <c r="G42" s="189">
        <f>(E42+F42)/2</f>
        <v>107.5118335</v>
      </c>
      <c r="H42" s="39"/>
      <c r="K42" s="51"/>
      <c r="L42" s="51"/>
      <c r="M42" s="51"/>
    </row>
    <row r="43" spans="1:13" ht="12.75" customHeight="1">
      <c r="A43" s="210"/>
      <c r="B43" s="188"/>
      <c r="C43" s="188"/>
      <c r="D43" s="188"/>
      <c r="E43" s="188"/>
      <c r="F43" s="188"/>
      <c r="G43" s="189"/>
      <c r="H43" s="39"/>
      <c r="K43" s="51"/>
      <c r="L43" s="51"/>
      <c r="M43" s="51"/>
    </row>
    <row r="44" spans="1:13" ht="12.75" customHeight="1" thickBot="1">
      <c r="A44" s="192" t="s">
        <v>255</v>
      </c>
      <c r="B44" s="193">
        <v>106.229</v>
      </c>
      <c r="C44" s="193">
        <v>107.0367</v>
      </c>
      <c r="D44" s="193">
        <f>(B44+C44)/2</f>
        <v>106.63284999999999</v>
      </c>
      <c r="E44" s="193">
        <v>107.7265</v>
      </c>
      <c r="F44" s="193">
        <v>109.4496</v>
      </c>
      <c r="G44" s="194">
        <f>(E44+F44)/2</f>
        <v>108.58805000000001</v>
      </c>
      <c r="H44" s="39"/>
      <c r="K44" s="51"/>
      <c r="L44" s="51"/>
      <c r="M44" s="51"/>
    </row>
    <row r="45" spans="1:7" ht="12.75">
      <c r="A45" s="211" t="s">
        <v>38</v>
      </c>
      <c r="B45" s="211"/>
      <c r="C45" s="211"/>
      <c r="D45" s="211"/>
      <c r="E45" s="211"/>
      <c r="F45" s="211"/>
      <c r="G45" s="211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87" t="s">
        <v>250</v>
      </c>
      <c r="B1" s="387"/>
      <c r="C1" s="387"/>
      <c r="D1" s="387"/>
      <c r="E1" s="387"/>
      <c r="F1" s="387"/>
      <c r="G1" s="387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95" t="s">
        <v>301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2.75" customHeight="1" thickBot="1">
      <c r="A4" s="103"/>
      <c r="B4" s="103"/>
      <c r="C4" s="103"/>
      <c r="D4" s="103"/>
      <c r="E4" s="103"/>
      <c r="F4" s="103"/>
      <c r="G4" s="133"/>
      <c r="H4" s="14"/>
      <c r="I4" s="14"/>
      <c r="J4" s="14"/>
    </row>
    <row r="5" spans="1:8" s="15" customFormat="1" ht="12.75">
      <c r="A5" s="475" t="s">
        <v>184</v>
      </c>
      <c r="B5" s="477">
        <v>2009</v>
      </c>
      <c r="C5" s="478"/>
      <c r="D5" s="479"/>
      <c r="E5" s="477">
        <v>2010</v>
      </c>
      <c r="F5" s="478"/>
      <c r="G5" s="480"/>
      <c r="H5" s="38"/>
    </row>
    <row r="6" spans="1:8" s="15" customFormat="1" ht="13.5" thickBot="1">
      <c r="A6" s="476"/>
      <c r="B6" s="212" t="s">
        <v>29</v>
      </c>
      <c r="C6" s="212" t="s">
        <v>30</v>
      </c>
      <c r="D6" s="212" t="s">
        <v>31</v>
      </c>
      <c r="E6" s="212" t="s">
        <v>29</v>
      </c>
      <c r="F6" s="212" t="s">
        <v>30</v>
      </c>
      <c r="G6" s="213" t="s">
        <v>31</v>
      </c>
      <c r="H6" s="38"/>
    </row>
    <row r="7" spans="1:13" ht="12.75" customHeight="1">
      <c r="A7" s="208" t="s">
        <v>226</v>
      </c>
      <c r="B7" s="180">
        <v>116.373667</v>
      </c>
      <c r="C7" s="180">
        <v>117.433167</v>
      </c>
      <c r="D7" s="180">
        <f>(B7+C7)/2</f>
        <v>116.90341699999999</v>
      </c>
      <c r="E7" s="180">
        <v>118.7105</v>
      </c>
      <c r="F7" s="180">
        <v>120.073</v>
      </c>
      <c r="G7" s="181">
        <f>(E7+F7)/2</f>
        <v>119.39175</v>
      </c>
      <c r="H7" s="39"/>
      <c r="K7" s="51"/>
      <c r="L7" s="51"/>
      <c r="M7" s="51"/>
    </row>
    <row r="8" spans="1:13" ht="12.75" customHeight="1" thickBot="1">
      <c r="A8" s="214" t="s">
        <v>227</v>
      </c>
      <c r="B8" s="201">
        <v>113.406</v>
      </c>
      <c r="C8" s="201">
        <v>115.2105</v>
      </c>
      <c r="D8" s="201">
        <f>(B8+C8)/2</f>
        <v>114.30825</v>
      </c>
      <c r="E8" s="201">
        <v>116.454167</v>
      </c>
      <c r="F8" s="201">
        <v>116.887833</v>
      </c>
      <c r="G8" s="202">
        <f>(E8+F8)/2</f>
        <v>116.67099999999999</v>
      </c>
      <c r="H8" s="39"/>
      <c r="K8" s="51"/>
      <c r="L8" s="51"/>
      <c r="M8" s="51"/>
    </row>
    <row r="9" spans="1:7" ht="12.75">
      <c r="A9" s="211" t="s">
        <v>38</v>
      </c>
      <c r="B9" s="211"/>
      <c r="C9" s="211"/>
      <c r="D9" s="211"/>
      <c r="E9" s="211"/>
      <c r="F9" s="211"/>
      <c r="G9" s="21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87" t="s">
        <v>250</v>
      </c>
      <c r="B1" s="387"/>
      <c r="C1" s="387"/>
      <c r="D1" s="387"/>
      <c r="E1" s="30"/>
      <c r="F1" s="30"/>
      <c r="G1" s="30"/>
    </row>
    <row r="2" ht="12.75" customHeight="1"/>
    <row r="3" spans="1:10" ht="15" customHeight="1">
      <c r="A3" s="395" t="s">
        <v>302</v>
      </c>
      <c r="B3" s="395"/>
      <c r="C3" s="395"/>
      <c r="D3" s="395"/>
      <c r="E3" s="395"/>
      <c r="F3" s="395"/>
      <c r="G3" s="395"/>
      <c r="H3" s="77"/>
      <c r="I3" s="77"/>
      <c r="J3" s="14"/>
    </row>
    <row r="4" spans="1:10" ht="15" customHeight="1">
      <c r="A4" s="395" t="s">
        <v>243</v>
      </c>
      <c r="B4" s="395"/>
      <c r="C4" s="395"/>
      <c r="D4" s="395"/>
      <c r="E4" s="77"/>
      <c r="F4" s="77"/>
      <c r="G4" s="77"/>
      <c r="H4" s="77"/>
      <c r="I4" s="77"/>
      <c r="J4" s="1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475" t="s">
        <v>184</v>
      </c>
      <c r="B6" s="477" t="s">
        <v>348</v>
      </c>
      <c r="C6" s="478"/>
      <c r="D6" s="479"/>
    </row>
    <row r="7" spans="1:5" ht="13.5" thickBot="1">
      <c r="A7" s="476"/>
      <c r="B7" s="212" t="s">
        <v>29</v>
      </c>
      <c r="C7" s="212" t="s">
        <v>30</v>
      </c>
      <c r="D7" s="212" t="s">
        <v>31</v>
      </c>
      <c r="E7" s="50"/>
    </row>
    <row r="8" spans="1:4" ht="12.75" customHeight="1">
      <c r="A8" s="208" t="s">
        <v>50</v>
      </c>
      <c r="B8" s="358">
        <v>-8.931655878829533</v>
      </c>
      <c r="C8" s="51">
        <v>-2.572780078544746</v>
      </c>
      <c r="D8" s="181">
        <f>(B8+C8)/2</f>
        <v>-5.752217978687139</v>
      </c>
    </row>
    <row r="9" spans="1:4" ht="12.75" customHeight="1">
      <c r="A9" s="209" t="s">
        <v>49</v>
      </c>
      <c r="B9" s="359">
        <v>-0.35546246160933753</v>
      </c>
      <c r="C9" s="51">
        <v>-0.05021176884431661</v>
      </c>
      <c r="D9" s="183">
        <f aca="true" t="shared" si="0" ref="D9:D45">(B9+C9)/2</f>
        <v>-0.20283711522682707</v>
      </c>
    </row>
    <row r="10" spans="1:4" ht="12.75" customHeight="1">
      <c r="A10" s="209" t="s">
        <v>406</v>
      </c>
      <c r="B10" s="359">
        <v>-2.0146528001143618</v>
      </c>
      <c r="C10" s="51">
        <v>-0.018528460883069066</v>
      </c>
      <c r="D10" s="183">
        <f t="shared" si="0"/>
        <v>-1.0165906304987153</v>
      </c>
    </row>
    <row r="11" spans="1:4" ht="12.75" customHeight="1">
      <c r="A11" s="209" t="s">
        <v>407</v>
      </c>
      <c r="B11" s="359">
        <v>-3.386543840216478</v>
      </c>
      <c r="C11" s="51">
        <v>-1.2104647803603217</v>
      </c>
      <c r="D11" s="183">
        <f t="shared" si="0"/>
        <v>-2.2985043102883997</v>
      </c>
    </row>
    <row r="12" spans="1:4" ht="12.75" customHeight="1">
      <c r="A12" s="209" t="s">
        <v>408</v>
      </c>
      <c r="B12" s="359">
        <v>0.2434010849158052</v>
      </c>
      <c r="C12" s="51">
        <v>0.16463708035682423</v>
      </c>
      <c r="D12" s="183">
        <f t="shared" si="0"/>
        <v>0.2040190826363147</v>
      </c>
    </row>
    <row r="13" spans="1:4" ht="12.75" customHeight="1">
      <c r="A13" s="209" t="s">
        <v>157</v>
      </c>
      <c r="B13" s="359">
        <v>-2.9255327957078325</v>
      </c>
      <c r="C13" s="51">
        <v>1.1352335203497792</v>
      </c>
      <c r="D13" s="183">
        <f t="shared" si="0"/>
        <v>-0.8951496376790267</v>
      </c>
    </row>
    <row r="14" spans="1:4" ht="12.75" customHeight="1">
      <c r="A14" s="209" t="s">
        <v>409</v>
      </c>
      <c r="B14" s="359">
        <v>-1.9968865487972682</v>
      </c>
      <c r="C14" s="51">
        <v>3.362153983994134</v>
      </c>
      <c r="D14" s="183">
        <f t="shared" si="0"/>
        <v>0.6826337175984328</v>
      </c>
    </row>
    <row r="15" spans="1:4" ht="12.75" customHeight="1">
      <c r="A15" s="209" t="s">
        <v>158</v>
      </c>
      <c r="B15" s="359">
        <v>-6.070381575209458</v>
      </c>
      <c r="C15" s="51">
        <v>1.6587393269322144</v>
      </c>
      <c r="D15" s="183">
        <f t="shared" si="0"/>
        <v>-2.205821124138622</v>
      </c>
    </row>
    <row r="16" spans="1:4" ht="12.75" customHeight="1">
      <c r="A16" s="209" t="s">
        <v>410</v>
      </c>
      <c r="B16" s="359">
        <v>-0.748519141398236</v>
      </c>
      <c r="C16" s="51">
        <v>-0.21230480050696005</v>
      </c>
      <c r="D16" s="183">
        <f t="shared" si="0"/>
        <v>-0.480411970952598</v>
      </c>
    </row>
    <row r="17" spans="1:4" ht="12.75" customHeight="1">
      <c r="A17" s="209" t="s">
        <v>411</v>
      </c>
      <c r="B17" s="359">
        <v>-3.340465646374368</v>
      </c>
      <c r="C17" s="51">
        <v>0.26050463841177307</v>
      </c>
      <c r="D17" s="183">
        <f t="shared" si="0"/>
        <v>-1.5399805039812975</v>
      </c>
    </row>
    <row r="18" spans="1:4" ht="12.75" customHeight="1">
      <c r="A18" s="209" t="s">
        <v>412</v>
      </c>
      <c r="B18" s="359">
        <v>1.783188384635739</v>
      </c>
      <c r="C18" s="51">
        <v>0.35953484618904497</v>
      </c>
      <c r="D18" s="183">
        <f t="shared" si="0"/>
        <v>1.071361615412392</v>
      </c>
    </row>
    <row r="19" spans="1:4" ht="12.75" customHeight="1">
      <c r="A19" s="209" t="s">
        <v>413</v>
      </c>
      <c r="B19" s="359">
        <v>-2.657978992304697</v>
      </c>
      <c r="C19" s="51">
        <v>0.003462244226724284</v>
      </c>
      <c r="D19" s="183">
        <f t="shared" si="0"/>
        <v>-1.3272583740389863</v>
      </c>
    </row>
    <row r="20" spans="1:4" ht="12.75" customHeight="1">
      <c r="A20" s="209" t="s">
        <v>414</v>
      </c>
      <c r="B20" s="359">
        <v>0.7407015321149938</v>
      </c>
      <c r="C20" s="51">
        <v>5.033228869879435</v>
      </c>
      <c r="D20" s="183">
        <f t="shared" si="0"/>
        <v>2.8869652009972144</v>
      </c>
    </row>
    <row r="21" spans="1:4" ht="12.75" customHeight="1">
      <c r="A21" s="209" t="s">
        <v>415</v>
      </c>
      <c r="B21" s="359">
        <v>-1.0366644029651153</v>
      </c>
      <c r="C21" s="51">
        <v>1.7939645883800366</v>
      </c>
      <c r="D21" s="183">
        <f t="shared" si="0"/>
        <v>0.37865009270746064</v>
      </c>
    </row>
    <row r="22" spans="1:4" ht="12.75" customHeight="1">
      <c r="A22" s="209" t="s">
        <v>100</v>
      </c>
      <c r="B22" s="359">
        <v>-7.181523620624983</v>
      </c>
      <c r="C22" s="51">
        <v>-0.7061387031332116</v>
      </c>
      <c r="D22" s="183">
        <f t="shared" si="0"/>
        <v>-3.943831161879097</v>
      </c>
    </row>
    <row r="23" spans="1:4" ht="12.75" customHeight="1">
      <c r="A23" s="209" t="s">
        <v>416</v>
      </c>
      <c r="B23" s="359">
        <v>-5.963343334967776</v>
      </c>
      <c r="C23" s="51">
        <v>0.48443524545461597</v>
      </c>
      <c r="D23" s="183">
        <f t="shared" si="0"/>
        <v>-2.73945404475658</v>
      </c>
    </row>
    <row r="24" spans="1:4" ht="12.75" customHeight="1">
      <c r="A24" s="209" t="s">
        <v>45</v>
      </c>
      <c r="B24" s="359">
        <v>-0.5439240417849888</v>
      </c>
      <c r="C24" s="51">
        <v>-1.0182098783139617</v>
      </c>
      <c r="D24" s="183">
        <f t="shared" si="0"/>
        <v>-0.7810669600494753</v>
      </c>
    </row>
    <row r="25" spans="1:4" ht="12.75" customHeight="1">
      <c r="A25" s="209" t="s">
        <v>417</v>
      </c>
      <c r="B25" s="359">
        <v>-2.7576165936439927</v>
      </c>
      <c r="C25" s="51">
        <v>1.41310373067187</v>
      </c>
      <c r="D25" s="183">
        <f t="shared" si="0"/>
        <v>-0.6722564314860614</v>
      </c>
    </row>
    <row r="26" spans="1:4" ht="12.75" customHeight="1">
      <c r="A26" s="209" t="s">
        <v>418</v>
      </c>
      <c r="B26" s="359">
        <v>-2.6027841612565745</v>
      </c>
      <c r="C26" s="51">
        <v>-2.2077172770939617</v>
      </c>
      <c r="D26" s="183">
        <f t="shared" si="0"/>
        <v>-2.4052507191752683</v>
      </c>
    </row>
    <row r="27" spans="1:4" ht="12.75" customHeight="1">
      <c r="A27" s="209" t="s">
        <v>57</v>
      </c>
      <c r="B27" s="359">
        <v>-4.174552217200485</v>
      </c>
      <c r="C27" s="51">
        <v>2.446324337035233</v>
      </c>
      <c r="D27" s="183">
        <f t="shared" si="0"/>
        <v>-0.8641139400826261</v>
      </c>
    </row>
    <row r="28" spans="1:4" ht="12.75" customHeight="1">
      <c r="A28" s="209" t="s">
        <v>159</v>
      </c>
      <c r="B28" s="359">
        <v>-1.5124415474685395</v>
      </c>
      <c r="C28" s="51">
        <v>0.2545750371837199</v>
      </c>
      <c r="D28" s="183">
        <f t="shared" si="0"/>
        <v>-0.6289332551424098</v>
      </c>
    </row>
    <row r="29" spans="1:4" ht="12.75" customHeight="1">
      <c r="A29" s="209" t="s">
        <v>160</v>
      </c>
      <c r="B29" s="359">
        <v>-1.3113220157732977</v>
      </c>
      <c r="C29" s="51">
        <v>3.431202132254544</v>
      </c>
      <c r="D29" s="183">
        <f t="shared" si="0"/>
        <v>1.059940058240623</v>
      </c>
    </row>
    <row r="30" spans="1:4" ht="12.75" customHeight="1">
      <c r="A30" s="209" t="s">
        <v>419</v>
      </c>
      <c r="B30" s="359">
        <v>-1.0057322055169011</v>
      </c>
      <c r="C30" s="51">
        <v>0.1038703910284187</v>
      </c>
      <c r="D30" s="183">
        <f t="shared" si="0"/>
        <v>-0.45093090724424123</v>
      </c>
    </row>
    <row r="31" spans="1:4" ht="12.75" customHeight="1">
      <c r="A31" s="209" t="s">
        <v>420</v>
      </c>
      <c r="B31" s="359">
        <v>-1.7832196447056599</v>
      </c>
      <c r="C31" s="51">
        <v>0.4373802211167382</v>
      </c>
      <c r="D31" s="183">
        <f t="shared" si="0"/>
        <v>-0.6729197117944609</v>
      </c>
    </row>
    <row r="32" spans="1:4" ht="12.75" customHeight="1">
      <c r="A32" s="209" t="s">
        <v>161</v>
      </c>
      <c r="B32" s="359">
        <v>-1.9909037535214658</v>
      </c>
      <c r="C32" s="51">
        <v>8.879813530771333</v>
      </c>
      <c r="D32" s="183">
        <f t="shared" si="0"/>
        <v>3.4444548886249335</v>
      </c>
    </row>
    <row r="33" spans="1:4" ht="12.75" customHeight="1">
      <c r="A33" s="209" t="s">
        <v>51</v>
      </c>
      <c r="B33" s="359">
        <v>-7.593197670188181</v>
      </c>
      <c r="C33" s="51">
        <v>-5.714821376679129</v>
      </c>
      <c r="D33" s="183">
        <f t="shared" si="0"/>
        <v>-6.654009523433656</v>
      </c>
    </row>
    <row r="34" spans="1:4" ht="12.75" customHeight="1">
      <c r="A34" s="209" t="s">
        <v>162</v>
      </c>
      <c r="B34" s="359">
        <v>-0.649700471348434</v>
      </c>
      <c r="C34" s="51">
        <v>1.0887825404728941</v>
      </c>
      <c r="D34" s="183">
        <f t="shared" si="0"/>
        <v>0.21954103456223006</v>
      </c>
    </row>
    <row r="35" spans="1:4" ht="12.75" customHeight="1">
      <c r="A35" s="209" t="s">
        <v>163</v>
      </c>
      <c r="B35" s="359">
        <v>-1.6770750160147958</v>
      </c>
      <c r="C35" s="51">
        <v>-1.1875538428760632</v>
      </c>
      <c r="D35" s="183">
        <f t="shared" si="0"/>
        <v>-1.4323144294454295</v>
      </c>
    </row>
    <row r="36" spans="1:4" ht="12.75" customHeight="1">
      <c r="A36" s="209" t="s">
        <v>421</v>
      </c>
      <c r="B36" s="359">
        <v>1.2439298578344349</v>
      </c>
      <c r="C36" s="51">
        <v>1.0991799960117554</v>
      </c>
      <c r="D36" s="183">
        <f t="shared" si="0"/>
        <v>1.1715549269230952</v>
      </c>
    </row>
    <row r="37" spans="1:4" ht="12.75">
      <c r="A37" s="209" t="s">
        <v>422</v>
      </c>
      <c r="B37" s="359">
        <v>-1.3267560142560313</v>
      </c>
      <c r="C37" s="51">
        <v>0.4179423628322746</v>
      </c>
      <c r="D37" s="183">
        <f t="shared" si="0"/>
        <v>-0.45440682571187835</v>
      </c>
    </row>
    <row r="38" spans="1:4" ht="14.25" customHeight="1">
      <c r="A38" s="209" t="s">
        <v>423</v>
      </c>
      <c r="B38" s="359">
        <v>0.9089084748940559</v>
      </c>
      <c r="C38" s="51">
        <v>0.04049981709759555</v>
      </c>
      <c r="D38" s="183">
        <f t="shared" si="0"/>
        <v>0.4747041459958257</v>
      </c>
    </row>
    <row r="39" spans="1:4" ht="12.75">
      <c r="A39" s="209"/>
      <c r="B39" s="182"/>
      <c r="C39" s="182"/>
      <c r="D39" s="183"/>
    </row>
    <row r="40" spans="1:4" ht="12.75">
      <c r="A40" s="210" t="s">
        <v>219</v>
      </c>
      <c r="B40" s="203">
        <v>0.6951515096906634</v>
      </c>
      <c r="C40" s="203">
        <v>1.2735559346276883</v>
      </c>
      <c r="D40" s="183">
        <f t="shared" si="0"/>
        <v>0.9843537221591758</v>
      </c>
    </row>
    <row r="41" spans="1:4" ht="12.75">
      <c r="A41" s="210" t="s">
        <v>220</v>
      </c>
      <c r="B41" s="203">
        <v>-1.8012214354609313</v>
      </c>
      <c r="C41" s="203">
        <v>0.22511537409407087</v>
      </c>
      <c r="D41" s="183">
        <f t="shared" si="0"/>
        <v>-0.7880530306834302</v>
      </c>
    </row>
    <row r="42" spans="1:4" ht="12.75">
      <c r="A42" s="210" t="s">
        <v>218</v>
      </c>
      <c r="B42" s="188">
        <v>-1.9514137826373585</v>
      </c>
      <c r="C42" s="188">
        <v>-0.5454288426626914</v>
      </c>
      <c r="D42" s="183">
        <f t="shared" si="0"/>
        <v>-1.248421312650025</v>
      </c>
    </row>
    <row r="43" spans="1:4" ht="12.75">
      <c r="A43" s="210" t="s">
        <v>101</v>
      </c>
      <c r="B43" s="188">
        <v>-1.8225235158163817</v>
      </c>
      <c r="C43" s="188">
        <v>1.8249803574803818</v>
      </c>
      <c r="D43" s="183">
        <f t="shared" si="0"/>
        <v>0.0012284208320000323</v>
      </c>
    </row>
    <row r="44" spans="1:4" ht="12.75">
      <c r="A44" s="210"/>
      <c r="B44" s="188"/>
      <c r="C44" s="188"/>
      <c r="D44" s="183"/>
    </row>
    <row r="45" spans="1:9" ht="13.5" thickBot="1">
      <c r="A45" s="192" t="s">
        <v>255</v>
      </c>
      <c r="B45" s="193">
        <v>1.4096903858645025</v>
      </c>
      <c r="C45" s="193">
        <v>2.25427353421771</v>
      </c>
      <c r="D45" s="202">
        <f t="shared" si="0"/>
        <v>1.8319819600411062</v>
      </c>
      <c r="E45" s="22"/>
      <c r="F45" s="22"/>
      <c r="G45" s="22"/>
      <c r="H45" s="22"/>
      <c r="I45" s="22"/>
    </row>
    <row r="46" spans="1:7" ht="12.75">
      <c r="A46" s="211" t="s">
        <v>38</v>
      </c>
      <c r="B46" s="211"/>
      <c r="C46" s="211"/>
      <c r="D46" s="211"/>
      <c r="E46" s="33"/>
      <c r="F46" s="33"/>
      <c r="G46" s="33"/>
    </row>
  </sheetData>
  <mergeCells count="5">
    <mergeCell ref="A1:D1"/>
    <mergeCell ref="A6:A7"/>
    <mergeCell ref="B6:D6"/>
    <mergeCell ref="A4:D4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87" t="s">
        <v>250</v>
      </c>
      <c r="B1" s="387"/>
      <c r="C1" s="387"/>
      <c r="D1" s="387"/>
      <c r="E1" s="30"/>
      <c r="F1" s="30"/>
      <c r="G1" s="30"/>
    </row>
    <row r="2" ht="12.75" customHeight="1"/>
    <row r="3" spans="1:10" ht="15" customHeight="1">
      <c r="A3" s="395" t="s">
        <v>303</v>
      </c>
      <c r="B3" s="395"/>
      <c r="C3" s="395"/>
      <c r="D3" s="395"/>
      <c r="E3" s="77"/>
      <c r="F3" s="77"/>
      <c r="G3" s="77"/>
      <c r="H3" s="77"/>
      <c r="I3" s="77"/>
      <c r="J3" s="14"/>
    </row>
    <row r="4" spans="1:10" ht="15" customHeight="1">
      <c r="A4" s="395" t="s">
        <v>243</v>
      </c>
      <c r="B4" s="395"/>
      <c r="C4" s="395"/>
      <c r="D4" s="395"/>
      <c r="E4" s="77"/>
      <c r="F4" s="77"/>
      <c r="G4" s="77"/>
      <c r="H4" s="77"/>
      <c r="I4" s="77"/>
      <c r="J4" s="14"/>
    </row>
    <row r="5" spans="1:10" ht="12.75" customHeight="1" thickBot="1">
      <c r="A5" s="103"/>
      <c r="B5" s="103"/>
      <c r="C5" s="103"/>
      <c r="D5" s="103"/>
      <c r="E5" s="24"/>
      <c r="F5" s="24"/>
      <c r="G5" s="61"/>
      <c r="H5" s="14"/>
      <c r="I5" s="14"/>
      <c r="J5" s="14"/>
    </row>
    <row r="6" spans="1:4" ht="12.75">
      <c r="A6" s="481" t="s">
        <v>184</v>
      </c>
      <c r="B6" s="483" t="s">
        <v>348</v>
      </c>
      <c r="C6" s="484"/>
      <c r="D6" s="484"/>
    </row>
    <row r="7" spans="1:5" ht="12.75" customHeight="1" thickBot="1">
      <c r="A7" s="482"/>
      <c r="B7" s="215" t="s">
        <v>29</v>
      </c>
      <c r="C7" s="215" t="s">
        <v>30</v>
      </c>
      <c r="D7" s="216" t="s">
        <v>31</v>
      </c>
      <c r="E7" s="50"/>
    </row>
    <row r="8" spans="1:4" ht="12.75" customHeight="1">
      <c r="A8" s="208" t="s">
        <v>226</v>
      </c>
      <c r="B8" s="180">
        <v>2.0080427645199137</v>
      </c>
      <c r="C8" s="180">
        <v>2.247944994960407</v>
      </c>
      <c r="D8" s="181">
        <f>(B8+C8)/2</f>
        <v>2.1279938797401603</v>
      </c>
    </row>
    <row r="9" spans="1:4" ht="13.5" thickBot="1">
      <c r="A9" s="214" t="s">
        <v>227</v>
      </c>
      <c r="B9" s="201">
        <v>2.6878357406133646</v>
      </c>
      <c r="C9" s="201">
        <v>1.4558855312666854</v>
      </c>
      <c r="D9" s="202">
        <f>(B9+C9)/2</f>
        <v>2.071860635940025</v>
      </c>
    </row>
    <row r="10" spans="1:4" ht="12.75">
      <c r="A10" s="211" t="s">
        <v>38</v>
      </c>
      <c r="B10" s="164"/>
      <c r="C10" s="164"/>
      <c r="D10" s="16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87" t="s">
        <v>250</v>
      </c>
      <c r="B1" s="387"/>
      <c r="C1" s="387"/>
      <c r="D1" s="387"/>
      <c r="E1" s="387"/>
    </row>
    <row r="2" ht="12.75" customHeight="1"/>
    <row r="3" spans="1:5" ht="15" customHeight="1">
      <c r="A3" s="485" t="s">
        <v>304</v>
      </c>
      <c r="B3" s="485"/>
      <c r="C3" s="485"/>
      <c r="D3" s="485"/>
      <c r="E3" s="485"/>
    </row>
    <row r="4" spans="1:5" ht="15" customHeight="1">
      <c r="A4" s="485" t="s">
        <v>280</v>
      </c>
      <c r="B4" s="485"/>
      <c r="C4" s="485"/>
      <c r="D4" s="485"/>
      <c r="E4" s="485"/>
    </row>
    <row r="5" spans="1:5" ht="14.25" customHeight="1" thickBot="1">
      <c r="A5" s="217"/>
      <c r="B5" s="218"/>
      <c r="C5" s="218"/>
      <c r="D5" s="218"/>
      <c r="E5" s="218"/>
    </row>
    <row r="6" spans="1:5" ht="12.75" customHeight="1" thickBot="1">
      <c r="A6" s="224" t="s">
        <v>106</v>
      </c>
      <c r="B6" s="225" t="s">
        <v>102</v>
      </c>
      <c r="C6" s="225" t="s">
        <v>103</v>
      </c>
      <c r="D6" s="225" t="s">
        <v>104</v>
      </c>
      <c r="E6" s="226" t="s">
        <v>105</v>
      </c>
    </row>
    <row r="7" spans="1:8" ht="12.75">
      <c r="A7" s="119">
        <v>1996</v>
      </c>
      <c r="B7" s="180">
        <v>462.55</v>
      </c>
      <c r="C7" s="180">
        <v>392.8</v>
      </c>
      <c r="D7" s="180">
        <v>70.1</v>
      </c>
      <c r="E7" s="181">
        <v>15.155118365582096</v>
      </c>
      <c r="G7"/>
      <c r="H7"/>
    </row>
    <row r="8" spans="1:8" ht="12.75">
      <c r="A8" s="113">
        <v>1997</v>
      </c>
      <c r="B8" s="182">
        <v>454.925</v>
      </c>
      <c r="C8" s="182">
        <v>386.9</v>
      </c>
      <c r="D8" s="182">
        <v>68.3</v>
      </c>
      <c r="E8" s="183">
        <v>15.013463757762269</v>
      </c>
      <c r="G8"/>
      <c r="H8"/>
    </row>
    <row r="9" spans="1:8" ht="12.75">
      <c r="A9" s="113">
        <v>1998</v>
      </c>
      <c r="B9" s="182">
        <v>470.6</v>
      </c>
      <c r="C9" s="182">
        <v>408</v>
      </c>
      <c r="D9" s="182">
        <v>63.1</v>
      </c>
      <c r="E9" s="183">
        <v>13.408414789630259</v>
      </c>
      <c r="G9"/>
      <c r="H9"/>
    </row>
    <row r="10" spans="1:8" ht="12.75">
      <c r="A10" s="113">
        <v>1999</v>
      </c>
      <c r="B10" s="182">
        <v>450.825</v>
      </c>
      <c r="C10" s="182">
        <v>404</v>
      </c>
      <c r="D10" s="182">
        <v>50.85</v>
      </c>
      <c r="E10" s="183">
        <v>11.279321244385294</v>
      </c>
      <c r="G10"/>
      <c r="H10"/>
    </row>
    <row r="11" spans="1:8" ht="12.75">
      <c r="A11" s="113">
        <v>2000</v>
      </c>
      <c r="B11" s="182">
        <v>463.425</v>
      </c>
      <c r="C11" s="182">
        <v>420.2</v>
      </c>
      <c r="D11" s="182">
        <v>43.475</v>
      </c>
      <c r="E11" s="183">
        <v>9.3812375249501</v>
      </c>
      <c r="G11"/>
      <c r="H11"/>
    </row>
    <row r="12" spans="1:8" ht="12.75">
      <c r="A12" s="113">
        <v>2001</v>
      </c>
      <c r="B12" s="182">
        <v>480.9</v>
      </c>
      <c r="C12" s="182">
        <v>436.8</v>
      </c>
      <c r="D12" s="182">
        <v>43.725</v>
      </c>
      <c r="E12" s="183">
        <v>9.092326887086713</v>
      </c>
      <c r="G12"/>
      <c r="H12"/>
    </row>
    <row r="13" spans="1:8" ht="12.75">
      <c r="A13" s="113">
        <v>2002</v>
      </c>
      <c r="B13" s="182">
        <v>489.575</v>
      </c>
      <c r="C13" s="182">
        <v>441</v>
      </c>
      <c r="D13" s="182">
        <v>47.8</v>
      </c>
      <c r="E13" s="183">
        <v>9.763570443752235</v>
      </c>
      <c r="G13"/>
      <c r="H13"/>
    </row>
    <row r="14" spans="1:8" ht="12.75">
      <c r="A14" s="113">
        <v>2003</v>
      </c>
      <c r="B14" s="182">
        <v>504</v>
      </c>
      <c r="C14" s="182">
        <v>451.5</v>
      </c>
      <c r="D14" s="182">
        <v>54</v>
      </c>
      <c r="E14" s="183">
        <v>10.714285714285714</v>
      </c>
      <c r="G14"/>
      <c r="H14"/>
    </row>
    <row r="15" spans="1:8" ht="12.75">
      <c r="A15" s="113">
        <v>2004</v>
      </c>
      <c r="B15" s="182">
        <v>508.05</v>
      </c>
      <c r="C15" s="182">
        <v>455.9</v>
      </c>
      <c r="D15" s="182">
        <v>52.175</v>
      </c>
      <c r="E15" s="183">
        <v>10.269658498179313</v>
      </c>
      <c r="G15"/>
      <c r="H15"/>
    </row>
    <row r="16" spans="1:8" ht="12.75">
      <c r="A16" s="113">
        <v>2005</v>
      </c>
      <c r="B16" s="182">
        <v>520.85</v>
      </c>
      <c r="C16" s="182">
        <v>490.7</v>
      </c>
      <c r="D16" s="182">
        <v>30.15</v>
      </c>
      <c r="E16" s="183">
        <v>5.788614764327542</v>
      </c>
      <c r="G16"/>
      <c r="H16"/>
    </row>
    <row r="17" spans="1:8" ht="12.75">
      <c r="A17" s="113">
        <v>2006</v>
      </c>
      <c r="B17" s="182">
        <v>527.375</v>
      </c>
      <c r="C17" s="182">
        <v>496.9</v>
      </c>
      <c r="D17" s="182">
        <v>30.475</v>
      </c>
      <c r="E17" s="183">
        <v>5.77862052619104</v>
      </c>
      <c r="G17"/>
      <c r="H17"/>
    </row>
    <row r="18" spans="1:8" ht="12.75">
      <c r="A18" s="113">
        <v>2007</v>
      </c>
      <c r="B18" s="184">
        <v>529</v>
      </c>
      <c r="C18" s="184">
        <v>495.6</v>
      </c>
      <c r="D18" s="184">
        <v>33.4</v>
      </c>
      <c r="E18" s="185">
        <v>6.313799621928162</v>
      </c>
      <c r="G18"/>
      <c r="H18"/>
    </row>
    <row r="19" spans="1:9" ht="14.25">
      <c r="A19" s="113" t="s">
        <v>424</v>
      </c>
      <c r="B19" s="184">
        <v>548.65</v>
      </c>
      <c r="C19" s="184">
        <v>509</v>
      </c>
      <c r="D19" s="184">
        <v>39.7</v>
      </c>
      <c r="E19" s="185">
        <v>7.235942768613872</v>
      </c>
      <c r="G19"/>
      <c r="H19"/>
      <c r="I19" s="51"/>
    </row>
    <row r="20" spans="1:8" ht="12.75">
      <c r="A20" s="113">
        <v>2009</v>
      </c>
      <c r="B20" s="184">
        <v>467.6</v>
      </c>
      <c r="C20" s="184">
        <v>415.6</v>
      </c>
      <c r="D20" s="184">
        <v>52</v>
      </c>
      <c r="E20" s="185">
        <v>11.12061591</v>
      </c>
      <c r="G20"/>
      <c r="H20"/>
    </row>
    <row r="21" spans="1:8" ht="13.5" thickBot="1">
      <c r="A21" s="219">
        <v>2010</v>
      </c>
      <c r="B21" s="220">
        <v>438.425</v>
      </c>
      <c r="C21" s="220">
        <v>392.275</v>
      </c>
      <c r="D21" s="220">
        <v>46.2</v>
      </c>
      <c r="E21" s="221">
        <v>10.537720248617209</v>
      </c>
      <c r="G21"/>
      <c r="H21"/>
    </row>
    <row r="22" spans="1:10" ht="12.75">
      <c r="A22" s="222" t="s">
        <v>217</v>
      </c>
      <c r="B22" s="164"/>
      <c r="C22" s="164"/>
      <c r="D22" s="223"/>
      <c r="E22" s="164"/>
      <c r="G22"/>
      <c r="H22"/>
      <c r="J22" s="51"/>
    </row>
    <row r="23" spans="1:8" ht="14.25">
      <c r="A23" s="300" t="s">
        <v>281</v>
      </c>
      <c r="B23" s="22"/>
      <c r="C23" s="22"/>
      <c r="D23" s="299"/>
      <c r="E23" s="22"/>
      <c r="G23"/>
      <c r="H2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87" t="s">
        <v>250</v>
      </c>
      <c r="B1" s="387"/>
      <c r="C1" s="387"/>
      <c r="D1" s="387"/>
      <c r="E1" s="387"/>
      <c r="F1" s="387"/>
      <c r="G1" s="387"/>
      <c r="H1" s="387"/>
      <c r="I1" s="387"/>
      <c r="J1" s="387"/>
      <c r="L1" s="65"/>
      <c r="M1" s="65"/>
      <c r="N1" s="65"/>
    </row>
    <row r="2" ht="12.75" customHeight="1"/>
    <row r="3" spans="1:10" ht="15" customHeight="1">
      <c r="A3" s="448" t="s">
        <v>305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15" customHeight="1">
      <c r="A4" s="448" t="s">
        <v>185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0" ht="13.5" thickBot="1">
      <c r="A5" s="227"/>
      <c r="B5" s="227"/>
      <c r="C5" s="227"/>
      <c r="D5" s="227"/>
      <c r="E5" s="227"/>
      <c r="F5" s="227"/>
      <c r="G5" s="227"/>
      <c r="H5" s="228"/>
      <c r="I5" s="228"/>
      <c r="J5" s="160"/>
    </row>
    <row r="6" spans="1:10" ht="12.75">
      <c r="A6" s="388" t="s">
        <v>21</v>
      </c>
      <c r="B6" s="486">
        <v>2009</v>
      </c>
      <c r="C6" s="478"/>
      <c r="D6" s="487"/>
      <c r="E6" s="486">
        <v>2010</v>
      </c>
      <c r="F6" s="478"/>
      <c r="G6" s="487"/>
      <c r="H6" s="486" t="s">
        <v>348</v>
      </c>
      <c r="I6" s="478"/>
      <c r="J6" s="487"/>
    </row>
    <row r="7" spans="1:11" ht="13.5" thickBot="1">
      <c r="A7" s="390"/>
      <c r="B7" s="136" t="s">
        <v>102</v>
      </c>
      <c r="C7" s="136" t="s">
        <v>103</v>
      </c>
      <c r="D7" s="136" t="s">
        <v>104</v>
      </c>
      <c r="E7" s="136" t="s">
        <v>102</v>
      </c>
      <c r="F7" s="136" t="s">
        <v>103</v>
      </c>
      <c r="G7" s="136" t="s">
        <v>104</v>
      </c>
      <c r="H7" s="136" t="s">
        <v>102</v>
      </c>
      <c r="I7" s="136" t="s">
        <v>103</v>
      </c>
      <c r="J7" s="136" t="s">
        <v>104</v>
      </c>
      <c r="K7" s="4"/>
    </row>
    <row r="8" spans="1:11" ht="12.75">
      <c r="A8" s="119" t="s">
        <v>452</v>
      </c>
      <c r="B8" s="105">
        <v>111900</v>
      </c>
      <c r="C8" s="105">
        <v>100100</v>
      </c>
      <c r="D8" s="105">
        <f>B8-C8</f>
        <v>11800</v>
      </c>
      <c r="E8" s="105">
        <v>99700</v>
      </c>
      <c r="F8" s="105">
        <v>90300</v>
      </c>
      <c r="G8" s="105">
        <f>E8-F8</f>
        <v>9400</v>
      </c>
      <c r="H8" s="180">
        <f aca="true" t="shared" si="0" ref="H8:J18">B8*100/E8-100</f>
        <v>12.236710130391174</v>
      </c>
      <c r="I8" s="180">
        <f t="shared" si="0"/>
        <v>10.852713178294579</v>
      </c>
      <c r="J8" s="180">
        <f t="shared" si="0"/>
        <v>25.531914893617028</v>
      </c>
      <c r="K8" s="35"/>
    </row>
    <row r="9" spans="1:11" ht="12.75">
      <c r="A9" s="113" t="s">
        <v>453</v>
      </c>
      <c r="B9" s="109">
        <v>27400</v>
      </c>
      <c r="C9" s="109">
        <v>23900</v>
      </c>
      <c r="D9" s="109">
        <f aca="true" t="shared" si="1" ref="D9:D18">B9-C9</f>
        <v>3500</v>
      </c>
      <c r="E9" s="109">
        <v>29300</v>
      </c>
      <c r="F9" s="109">
        <v>24800</v>
      </c>
      <c r="G9" s="109">
        <f aca="true" t="shared" si="2" ref="G9:G18">E9-F9</f>
        <v>4500</v>
      </c>
      <c r="H9" s="182">
        <f t="shared" si="0"/>
        <v>-6.484641638225256</v>
      </c>
      <c r="I9" s="182">
        <f t="shared" si="0"/>
        <v>-3.6290322580645125</v>
      </c>
      <c r="J9" s="182">
        <f t="shared" si="0"/>
        <v>-22.22222222222223</v>
      </c>
      <c r="K9" s="35"/>
    </row>
    <row r="10" spans="1:11" ht="12.75">
      <c r="A10" s="113" t="s">
        <v>454</v>
      </c>
      <c r="B10" s="109">
        <v>52200</v>
      </c>
      <c r="C10" s="109">
        <v>40000</v>
      </c>
      <c r="D10" s="109">
        <f t="shared" si="1"/>
        <v>12200</v>
      </c>
      <c r="E10" s="109">
        <v>47800</v>
      </c>
      <c r="F10" s="109">
        <v>40200</v>
      </c>
      <c r="G10" s="109">
        <f t="shared" si="2"/>
        <v>7600</v>
      </c>
      <c r="H10" s="182">
        <f t="shared" si="0"/>
        <v>9.205020920502093</v>
      </c>
      <c r="I10" s="182">
        <f t="shared" si="0"/>
        <v>-0.4975124378109399</v>
      </c>
      <c r="J10" s="182">
        <f t="shared" si="0"/>
        <v>60.52631578947367</v>
      </c>
      <c r="K10" s="35"/>
    </row>
    <row r="11" spans="1:11" ht="12.75">
      <c r="A11" s="113" t="s">
        <v>455</v>
      </c>
      <c r="B11" s="109">
        <v>12500</v>
      </c>
      <c r="C11" s="109">
        <v>10800</v>
      </c>
      <c r="D11" s="109">
        <f t="shared" si="1"/>
        <v>1700</v>
      </c>
      <c r="E11" s="109">
        <v>12600</v>
      </c>
      <c r="F11" s="109">
        <v>10800</v>
      </c>
      <c r="G11" s="109">
        <f t="shared" si="2"/>
        <v>1800</v>
      </c>
      <c r="H11" s="182">
        <f t="shared" si="0"/>
        <v>-0.7936507936507979</v>
      </c>
      <c r="I11" s="182">
        <f t="shared" si="0"/>
        <v>0</v>
      </c>
      <c r="J11" s="182">
        <f t="shared" si="0"/>
        <v>-5.555555555555557</v>
      </c>
      <c r="K11" s="35"/>
    </row>
    <row r="12" spans="1:11" ht="12.75">
      <c r="A12" s="113" t="s">
        <v>456</v>
      </c>
      <c r="B12" s="109">
        <v>39500</v>
      </c>
      <c r="C12" s="109">
        <v>35000</v>
      </c>
      <c r="D12" s="109">
        <f t="shared" si="1"/>
        <v>4500</v>
      </c>
      <c r="E12" s="109">
        <v>36100</v>
      </c>
      <c r="F12" s="109">
        <v>32900</v>
      </c>
      <c r="G12" s="109">
        <f t="shared" si="2"/>
        <v>3200</v>
      </c>
      <c r="H12" s="182">
        <f t="shared" si="0"/>
        <v>9.418282548476455</v>
      </c>
      <c r="I12" s="182">
        <f t="shared" si="0"/>
        <v>6.38297872340425</v>
      </c>
      <c r="J12" s="182">
        <f t="shared" si="0"/>
        <v>40.625</v>
      </c>
      <c r="K12" s="35"/>
    </row>
    <row r="13" spans="1:11" ht="12.75">
      <c r="A13" s="113" t="s">
        <v>457</v>
      </c>
      <c r="B13" s="109">
        <v>10400</v>
      </c>
      <c r="C13" s="109">
        <v>9600</v>
      </c>
      <c r="D13" s="109">
        <f t="shared" si="1"/>
        <v>800</v>
      </c>
      <c r="E13" s="109">
        <v>10200</v>
      </c>
      <c r="F13" s="109">
        <v>9500</v>
      </c>
      <c r="G13" s="109">
        <f t="shared" si="2"/>
        <v>700</v>
      </c>
      <c r="H13" s="182">
        <f t="shared" si="0"/>
        <v>1.9607843137254832</v>
      </c>
      <c r="I13" s="182">
        <f t="shared" si="0"/>
        <v>1.05263157894737</v>
      </c>
      <c r="J13" s="182">
        <f t="shared" si="0"/>
        <v>14.285714285714292</v>
      </c>
      <c r="K13" s="35"/>
    </row>
    <row r="14" spans="1:11" ht="12.75">
      <c r="A14" s="113" t="s">
        <v>458</v>
      </c>
      <c r="B14" s="109">
        <v>140300</v>
      </c>
      <c r="C14" s="109">
        <v>129600</v>
      </c>
      <c r="D14" s="109">
        <f t="shared" si="1"/>
        <v>10700</v>
      </c>
      <c r="E14" s="109">
        <v>137900</v>
      </c>
      <c r="F14" s="109">
        <v>126700</v>
      </c>
      <c r="G14" s="109">
        <f t="shared" si="2"/>
        <v>11200</v>
      </c>
      <c r="H14" s="182">
        <f t="shared" si="0"/>
        <v>1.7403915881073289</v>
      </c>
      <c r="I14" s="182">
        <f t="shared" si="0"/>
        <v>2.288871349644836</v>
      </c>
      <c r="J14" s="182">
        <f t="shared" si="0"/>
        <v>-4.464285714285708</v>
      </c>
      <c r="K14" s="35"/>
    </row>
    <row r="15" spans="1:11" ht="12.75">
      <c r="A15" s="113" t="s">
        <v>368</v>
      </c>
      <c r="B15" s="109">
        <v>14200</v>
      </c>
      <c r="C15" s="109">
        <v>13700</v>
      </c>
      <c r="D15" s="109">
        <f t="shared" si="1"/>
        <v>500</v>
      </c>
      <c r="E15" s="109">
        <v>15400</v>
      </c>
      <c r="F15" s="109">
        <v>14700</v>
      </c>
      <c r="G15" s="109">
        <f t="shared" si="2"/>
        <v>700</v>
      </c>
      <c r="H15" s="182">
        <f t="shared" si="0"/>
        <v>-7.79220779220779</v>
      </c>
      <c r="I15" s="182">
        <f t="shared" si="0"/>
        <v>-6.802721088435376</v>
      </c>
      <c r="J15" s="182">
        <f t="shared" si="0"/>
        <v>-28.57142857142857</v>
      </c>
      <c r="K15" s="35"/>
    </row>
    <row r="16" spans="1:11" ht="12.75">
      <c r="A16" s="108" t="s">
        <v>459</v>
      </c>
      <c r="B16" s="109">
        <v>59300</v>
      </c>
      <c r="C16" s="109">
        <v>53100</v>
      </c>
      <c r="D16" s="109">
        <f t="shared" si="1"/>
        <v>6200</v>
      </c>
      <c r="E16" s="109">
        <v>49500</v>
      </c>
      <c r="F16" s="109">
        <v>42400</v>
      </c>
      <c r="G16" s="109">
        <f t="shared" si="2"/>
        <v>7100</v>
      </c>
      <c r="H16" s="182">
        <f t="shared" si="0"/>
        <v>19.797979797979792</v>
      </c>
      <c r="I16" s="182">
        <f t="shared" si="0"/>
        <v>25.23584905660377</v>
      </c>
      <c r="J16" s="182">
        <f t="shared" si="0"/>
        <v>-12.676056338028175</v>
      </c>
      <c r="K16" s="35"/>
    </row>
    <row r="17" spans="1:11" ht="12.75">
      <c r="A17" s="108" t="s">
        <v>460</v>
      </c>
      <c r="B17" s="109">
        <v>50900</v>
      </c>
      <c r="C17" s="109">
        <v>44500</v>
      </c>
      <c r="D17" s="109">
        <f t="shared" si="1"/>
        <v>6400</v>
      </c>
      <c r="E17" s="109">
        <v>59400</v>
      </c>
      <c r="F17" s="109">
        <v>53200</v>
      </c>
      <c r="G17" s="109">
        <f t="shared" si="2"/>
        <v>6200</v>
      </c>
      <c r="H17" s="182">
        <f t="shared" si="0"/>
        <v>-14.309764309764304</v>
      </c>
      <c r="I17" s="182">
        <f t="shared" si="0"/>
        <v>-16.35338345864662</v>
      </c>
      <c r="J17" s="182">
        <f t="shared" si="0"/>
        <v>3.225806451612897</v>
      </c>
      <c r="K17" s="35"/>
    </row>
    <row r="18" spans="1:11" ht="13.5" thickBot="1">
      <c r="A18" s="219" t="s">
        <v>203</v>
      </c>
      <c r="B18" s="229">
        <v>4800</v>
      </c>
      <c r="C18" s="229">
        <v>4600</v>
      </c>
      <c r="D18" s="229">
        <f t="shared" si="1"/>
        <v>200</v>
      </c>
      <c r="E18" s="229">
        <v>3900</v>
      </c>
      <c r="F18" s="229">
        <v>3500</v>
      </c>
      <c r="G18" s="229">
        <f t="shared" si="2"/>
        <v>400</v>
      </c>
      <c r="H18" s="220">
        <f t="shared" si="0"/>
        <v>23.07692307692308</v>
      </c>
      <c r="I18" s="220">
        <f t="shared" si="0"/>
        <v>31.428571428571416</v>
      </c>
      <c r="J18" s="220">
        <f t="shared" si="0"/>
        <v>-50</v>
      </c>
      <c r="K18" s="35"/>
    </row>
    <row r="19" spans="1:10" ht="12.75">
      <c r="A19" s="195" t="s">
        <v>38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4" ht="12.75" customHeight="1">
      <c r="A20" s="21" t="s">
        <v>461</v>
      </c>
      <c r="B20" s="74"/>
      <c r="C20" s="4"/>
      <c r="D20" s="74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49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/>
  <dimension ref="A1:O19"/>
  <sheetViews>
    <sheetView showGridLines="0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87" t="s">
        <v>250</v>
      </c>
      <c r="B1" s="387"/>
      <c r="C1" s="387"/>
      <c r="D1" s="387"/>
      <c r="E1" s="86"/>
      <c r="F1" s="86"/>
      <c r="G1" s="86"/>
      <c r="H1" s="86"/>
      <c r="I1" s="86"/>
      <c r="J1" s="86"/>
      <c r="K1" s="86"/>
      <c r="M1" s="65"/>
      <c r="N1" s="65"/>
      <c r="O1" s="65"/>
    </row>
    <row r="2" spans="2:4" ht="12.75" customHeight="1">
      <c r="B2" s="32"/>
      <c r="C2" s="32"/>
      <c r="D2" s="32"/>
    </row>
    <row r="3" spans="1:4" ht="15" customHeight="1">
      <c r="A3" s="448" t="s">
        <v>306</v>
      </c>
      <c r="B3" s="448"/>
      <c r="C3" s="448"/>
      <c r="D3" s="448"/>
    </row>
    <row r="4" spans="1:4" ht="13.5" thickBot="1">
      <c r="A4" s="227"/>
      <c r="B4" s="232"/>
      <c r="C4" s="233"/>
      <c r="D4" s="234"/>
    </row>
    <row r="5" spans="1:4" ht="12.75" customHeight="1">
      <c r="A5" s="388" t="s">
        <v>21</v>
      </c>
      <c r="B5" s="396" t="s">
        <v>168</v>
      </c>
      <c r="C5" s="397"/>
      <c r="D5" s="235" t="s">
        <v>164</v>
      </c>
    </row>
    <row r="6" spans="1:5" ht="12.75" customHeight="1" thickBot="1">
      <c r="A6" s="390"/>
      <c r="B6" s="136">
        <v>2009</v>
      </c>
      <c r="C6" s="136">
        <v>2010</v>
      </c>
      <c r="D6" s="236" t="s">
        <v>462</v>
      </c>
      <c r="E6" s="4"/>
    </row>
    <row r="7" spans="1:6" ht="12.75">
      <c r="A7" s="119" t="s">
        <v>452</v>
      </c>
      <c r="B7" s="369">
        <v>0.10545129579982127</v>
      </c>
      <c r="C7" s="369">
        <v>0.09428284854563691</v>
      </c>
      <c r="D7" s="369">
        <f>(C7/B7)-1</f>
        <v>-0.10591095319857868</v>
      </c>
      <c r="E7" s="51"/>
      <c r="F7" s="51"/>
    </row>
    <row r="8" spans="1:6" ht="12.75">
      <c r="A8" s="113" t="s">
        <v>453</v>
      </c>
      <c r="B8" s="370">
        <v>0.12773722627737227</v>
      </c>
      <c r="C8" s="370">
        <v>0.15358361774744028</v>
      </c>
      <c r="D8" s="370">
        <f aca="true" t="shared" si="0" ref="D8:D17">(C8/B8)-1</f>
        <v>0.20234032179424677</v>
      </c>
      <c r="E8" s="51"/>
      <c r="F8" s="51"/>
    </row>
    <row r="9" spans="1:6" ht="12.75">
      <c r="A9" s="113" t="s">
        <v>454</v>
      </c>
      <c r="B9" s="370">
        <v>0.23371647509578544</v>
      </c>
      <c r="C9" s="370">
        <v>0.1589958158995816</v>
      </c>
      <c r="D9" s="370">
        <f t="shared" si="0"/>
        <v>-0.3197064270526099</v>
      </c>
      <c r="E9" s="51"/>
      <c r="F9" s="51"/>
    </row>
    <row r="10" spans="1:6" ht="12.75">
      <c r="A10" s="113" t="s">
        <v>455</v>
      </c>
      <c r="B10" s="370">
        <v>0.136</v>
      </c>
      <c r="C10" s="370">
        <v>0.14285714285714285</v>
      </c>
      <c r="D10" s="370">
        <f t="shared" si="0"/>
        <v>0.05042016806722671</v>
      </c>
      <c r="E10" s="51"/>
      <c r="F10" s="51"/>
    </row>
    <row r="11" spans="1:6" ht="12.75">
      <c r="A11" s="113" t="s">
        <v>456</v>
      </c>
      <c r="B11" s="370">
        <v>0.11392405063291139</v>
      </c>
      <c r="C11" s="370">
        <v>0.0886426592797784</v>
      </c>
      <c r="D11" s="370">
        <f t="shared" si="0"/>
        <v>-0.2219144352108341</v>
      </c>
      <c r="E11" s="51"/>
      <c r="F11" s="51"/>
    </row>
    <row r="12" spans="1:6" ht="12.75">
      <c r="A12" s="113" t="s">
        <v>457</v>
      </c>
      <c r="B12" s="370">
        <v>0.07692307692307693</v>
      </c>
      <c r="C12" s="370">
        <v>0.06862745098039216</v>
      </c>
      <c r="D12" s="370">
        <f t="shared" si="0"/>
        <v>-0.10784313725490191</v>
      </c>
      <c r="E12" s="51"/>
      <c r="F12" s="51"/>
    </row>
    <row r="13" spans="1:6" ht="12.75">
      <c r="A13" s="113" t="s">
        <v>458</v>
      </c>
      <c r="B13" s="370">
        <v>0.07626514611546685</v>
      </c>
      <c r="C13" s="370">
        <v>0.08121827411167512</v>
      </c>
      <c r="D13" s="370">
        <f t="shared" si="0"/>
        <v>0.06494615494093647</v>
      </c>
      <c r="E13" s="51"/>
      <c r="F13" s="51"/>
    </row>
    <row r="14" spans="1:6" ht="12.75">
      <c r="A14" s="113" t="s">
        <v>368</v>
      </c>
      <c r="B14" s="370">
        <v>0.035211267605633804</v>
      </c>
      <c r="C14" s="370">
        <v>0.045454545454545456</v>
      </c>
      <c r="D14" s="370">
        <f t="shared" si="0"/>
        <v>0.2909090909090908</v>
      </c>
      <c r="E14" s="51"/>
      <c r="F14" s="51"/>
    </row>
    <row r="15" spans="1:6" ht="12.75">
      <c r="A15" s="108" t="s">
        <v>459</v>
      </c>
      <c r="B15" s="370">
        <v>0.1045531197301855</v>
      </c>
      <c r="C15" s="370">
        <v>0.14343434343434344</v>
      </c>
      <c r="D15" s="370">
        <f t="shared" si="0"/>
        <v>0.37188009123493004</v>
      </c>
      <c r="E15" s="51"/>
      <c r="F15" s="51"/>
    </row>
    <row r="16" spans="1:6" ht="12.75">
      <c r="A16" s="108" t="s">
        <v>460</v>
      </c>
      <c r="B16" s="370">
        <v>0.12573673870333987</v>
      </c>
      <c r="C16" s="370">
        <v>0.10437710437710437</v>
      </c>
      <c r="D16" s="370">
        <f t="shared" si="0"/>
        <v>-0.1698758417508417</v>
      </c>
      <c r="E16" s="51"/>
      <c r="F16" s="51"/>
    </row>
    <row r="17" spans="1:6" ht="13.5" thickBot="1">
      <c r="A17" s="219" t="s">
        <v>203</v>
      </c>
      <c r="B17" s="370">
        <v>0.041666666666666664</v>
      </c>
      <c r="C17" s="370">
        <v>0.10256410256410256</v>
      </c>
      <c r="D17" s="370">
        <f t="shared" si="0"/>
        <v>1.4615384615384617</v>
      </c>
      <c r="E17" s="51"/>
      <c r="F17" s="51"/>
    </row>
    <row r="18" spans="1:4" ht="12.75">
      <c r="A18" s="211" t="s">
        <v>38</v>
      </c>
      <c r="B18" s="211"/>
      <c r="C18" s="164"/>
      <c r="D18" s="164"/>
    </row>
    <row r="19" spans="1:11" ht="12.75" customHeight="1">
      <c r="A19" s="21" t="s">
        <v>461</v>
      </c>
      <c r="B19" s="74"/>
      <c r="C19" s="4"/>
      <c r="D19" s="74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02"/>
  <dimension ref="A1:F27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87" t="s">
        <v>250</v>
      </c>
      <c r="B1" s="387"/>
      <c r="C1" s="387"/>
      <c r="D1" s="387"/>
      <c r="E1" s="387"/>
    </row>
    <row r="2" ht="12.75" customHeight="1"/>
    <row r="3" spans="1:6" ht="15" customHeight="1">
      <c r="A3" s="488" t="s">
        <v>310</v>
      </c>
      <c r="B3" s="488"/>
      <c r="C3" s="488"/>
      <c r="D3" s="488"/>
      <c r="E3" s="488"/>
      <c r="F3" s="42"/>
    </row>
    <row r="4" spans="1:6" ht="14.25" customHeight="1" thickBot="1">
      <c r="A4" s="237"/>
      <c r="B4" s="237"/>
      <c r="C4" s="237"/>
      <c r="D4" s="237"/>
      <c r="E4" s="237"/>
      <c r="F4" s="42"/>
    </row>
    <row r="5" spans="1:5" ht="12.75" customHeight="1">
      <c r="A5" s="489" t="s">
        <v>107</v>
      </c>
      <c r="B5" s="246" t="s">
        <v>108</v>
      </c>
      <c r="C5" s="246" t="s">
        <v>109</v>
      </c>
      <c r="D5" s="247" t="s">
        <v>110</v>
      </c>
      <c r="E5" s="492" t="s">
        <v>111</v>
      </c>
    </row>
    <row r="6" spans="1:5" ht="12.75" customHeight="1">
      <c r="A6" s="490"/>
      <c r="B6" s="495" t="s">
        <v>117</v>
      </c>
      <c r="C6" s="495" t="s">
        <v>117</v>
      </c>
      <c r="D6" s="495" t="s">
        <v>117</v>
      </c>
      <c r="E6" s="493"/>
    </row>
    <row r="7" spans="1:5" ht="13.5" thickBot="1">
      <c r="A7" s="491"/>
      <c r="B7" s="496"/>
      <c r="C7" s="496"/>
      <c r="D7" s="496"/>
      <c r="E7" s="494"/>
    </row>
    <row r="8" spans="1:6" ht="12.75">
      <c r="A8" s="238" t="s">
        <v>112</v>
      </c>
      <c r="B8" s="180">
        <v>13733.587</v>
      </c>
      <c r="C8" s="180">
        <v>13260.703</v>
      </c>
      <c r="D8" s="180">
        <f>B8-C8</f>
        <v>472.884</v>
      </c>
      <c r="E8" s="181">
        <f>B8/C8*100</f>
        <v>103.56605528379603</v>
      </c>
      <c r="F8" s="44"/>
    </row>
    <row r="9" spans="1:6" ht="12.75">
      <c r="A9" s="239" t="s">
        <v>113</v>
      </c>
      <c r="B9" s="182">
        <v>509.385</v>
      </c>
      <c r="C9" s="182">
        <v>588.184</v>
      </c>
      <c r="D9" s="182">
        <f>B9-C9</f>
        <v>-78.79899999999998</v>
      </c>
      <c r="E9" s="183">
        <f>B9/C9*100</f>
        <v>86.60300178175537</v>
      </c>
      <c r="F9" s="44"/>
    </row>
    <row r="10" spans="1:6" ht="12.75">
      <c r="A10" s="240" t="s">
        <v>114</v>
      </c>
      <c r="B10" s="188">
        <f>SUM(B8:B9)</f>
        <v>14242.972</v>
      </c>
      <c r="C10" s="188">
        <f>SUM(C8:C9)</f>
        <v>13848.886999999999</v>
      </c>
      <c r="D10" s="188">
        <f>B10-C10</f>
        <v>394.08500000000095</v>
      </c>
      <c r="E10" s="189">
        <f>B10/C10*100</f>
        <v>102.84560773728603</v>
      </c>
      <c r="F10" s="45"/>
    </row>
    <row r="11" spans="1:6" ht="12.75">
      <c r="A11" s="240" t="s">
        <v>115</v>
      </c>
      <c r="B11" s="188">
        <v>12398.829</v>
      </c>
      <c r="C11" s="188">
        <v>20686.421</v>
      </c>
      <c r="D11" s="188">
        <f>B11-C11</f>
        <v>-8287.591999999999</v>
      </c>
      <c r="E11" s="189">
        <f>B11/C11*100</f>
        <v>59.937042758628955</v>
      </c>
      <c r="F11" s="44"/>
    </row>
    <row r="12" spans="1:6" ht="12.75">
      <c r="A12" s="239"/>
      <c r="B12" s="182"/>
      <c r="C12" s="182"/>
      <c r="D12" s="182"/>
      <c r="E12" s="183"/>
      <c r="F12" s="69"/>
    </row>
    <row r="13" spans="1:5" ht="13.5" thickBot="1">
      <c r="A13" s="241" t="s">
        <v>116</v>
      </c>
      <c r="B13" s="193">
        <f>SUM(B10:B11)</f>
        <v>26641.801</v>
      </c>
      <c r="C13" s="193">
        <f>SUM(C10:C11)</f>
        <v>34535.308</v>
      </c>
      <c r="D13" s="193">
        <f>SUM(D10:D11)</f>
        <v>-7893.506999999998</v>
      </c>
      <c r="E13" s="194">
        <f>B13/C13*100</f>
        <v>77.14366120609088</v>
      </c>
    </row>
    <row r="14" spans="1:5" ht="12.75">
      <c r="A14" s="242" t="s">
        <v>179</v>
      </c>
      <c r="B14" s="243"/>
      <c r="C14" s="244"/>
      <c r="D14" s="244"/>
      <c r="E14" s="245"/>
    </row>
    <row r="27" spans="2:4" ht="12.75">
      <c r="B27" s="302"/>
      <c r="D27" s="302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87" t="s">
        <v>250</v>
      </c>
      <c r="B1" s="387"/>
      <c r="C1" s="387"/>
      <c r="D1" s="387"/>
      <c r="E1" s="387"/>
    </row>
    <row r="2" ht="12.75" customHeight="1"/>
    <row r="3" spans="1:6" ht="15" customHeight="1">
      <c r="A3" s="488" t="s">
        <v>312</v>
      </c>
      <c r="B3" s="488"/>
      <c r="C3" s="488"/>
      <c r="D3" s="488"/>
      <c r="E3" s="488"/>
      <c r="F3" s="44"/>
    </row>
    <row r="4" spans="1:6" ht="14.25" customHeight="1" thickBot="1">
      <c r="A4" s="248"/>
      <c r="B4" s="249"/>
      <c r="C4" s="249"/>
      <c r="D4" s="249"/>
      <c r="E4" s="249"/>
      <c r="F4" s="44"/>
    </row>
    <row r="5" spans="1:6" ht="12.75">
      <c r="A5" s="489" t="s">
        <v>24</v>
      </c>
      <c r="B5" s="252" t="s">
        <v>108</v>
      </c>
      <c r="C5" s="252" t="s">
        <v>109</v>
      </c>
      <c r="D5" s="253" t="s">
        <v>110</v>
      </c>
      <c r="E5" s="492" t="s">
        <v>111</v>
      </c>
      <c r="F5" s="44"/>
    </row>
    <row r="6" spans="1:6" ht="12.75" customHeight="1">
      <c r="A6" s="490"/>
      <c r="B6" s="495" t="s">
        <v>117</v>
      </c>
      <c r="C6" s="495" t="s">
        <v>117</v>
      </c>
      <c r="D6" s="495" t="s">
        <v>117</v>
      </c>
      <c r="E6" s="493"/>
      <c r="F6" s="44"/>
    </row>
    <row r="7" spans="1:6" ht="13.5" thickBot="1">
      <c r="A7" s="491"/>
      <c r="B7" s="497"/>
      <c r="C7" s="496"/>
      <c r="D7" s="496"/>
      <c r="E7" s="494"/>
      <c r="F7" s="44"/>
    </row>
    <row r="8" spans="1:6" ht="12.75">
      <c r="A8" s="250" t="s">
        <v>118</v>
      </c>
      <c r="B8" s="180"/>
      <c r="C8" s="180"/>
      <c r="D8" s="180"/>
      <c r="E8" s="181"/>
      <c r="F8" s="44"/>
    </row>
    <row r="9" spans="1:6" ht="12.75">
      <c r="A9" s="239" t="s">
        <v>180</v>
      </c>
      <c r="B9" s="182">
        <v>2611.925</v>
      </c>
      <c r="C9" s="182">
        <v>991.118</v>
      </c>
      <c r="D9" s="182">
        <f aca="true" t="shared" si="0" ref="D9:D32">B9-C9</f>
        <v>1620.8070000000002</v>
      </c>
      <c r="E9" s="183">
        <f aca="true" t="shared" si="1" ref="E9:E32">B9/C9*100</f>
        <v>263.53320189926933</v>
      </c>
      <c r="F9" s="44"/>
    </row>
    <row r="10" spans="1:6" ht="12.75">
      <c r="A10" s="239" t="s">
        <v>181</v>
      </c>
      <c r="B10" s="182">
        <v>562.03</v>
      </c>
      <c r="C10" s="182">
        <v>1510.734</v>
      </c>
      <c r="D10" s="182">
        <f t="shared" si="0"/>
        <v>-948.704</v>
      </c>
      <c r="E10" s="183">
        <f t="shared" si="1"/>
        <v>37.202445963352915</v>
      </c>
      <c r="F10" s="44"/>
    </row>
    <row r="11" spans="1:6" ht="12.75">
      <c r="A11" s="239" t="s">
        <v>119</v>
      </c>
      <c r="B11" s="182">
        <v>223.593</v>
      </c>
      <c r="C11" s="182">
        <v>619.123</v>
      </c>
      <c r="D11" s="182">
        <f t="shared" si="0"/>
        <v>-395.5300000000001</v>
      </c>
      <c r="E11" s="183">
        <f t="shared" si="1"/>
        <v>36.114471599342934</v>
      </c>
      <c r="F11" s="44"/>
    </row>
    <row r="12" spans="1:6" ht="12.75">
      <c r="A12" s="239" t="s">
        <v>246</v>
      </c>
      <c r="B12" s="182">
        <v>156.048</v>
      </c>
      <c r="C12" s="182">
        <v>194.734</v>
      </c>
      <c r="D12" s="182">
        <f t="shared" si="0"/>
        <v>-38.68600000000001</v>
      </c>
      <c r="E12" s="183">
        <f t="shared" si="1"/>
        <v>80.13392627892408</v>
      </c>
      <c r="F12" s="44"/>
    </row>
    <row r="13" spans="1:6" ht="12.75">
      <c r="A13" s="239" t="s">
        <v>189</v>
      </c>
      <c r="B13" s="182">
        <v>2025.001</v>
      </c>
      <c r="C13" s="182">
        <v>1080.703</v>
      </c>
      <c r="D13" s="182">
        <f t="shared" si="0"/>
        <v>944.298</v>
      </c>
      <c r="E13" s="183">
        <f t="shared" si="1"/>
        <v>187.37812331417604</v>
      </c>
      <c r="F13" s="44"/>
    </row>
    <row r="14" spans="1:6" ht="12.75">
      <c r="A14" s="239" t="s">
        <v>120</v>
      </c>
      <c r="B14" s="182">
        <v>795.101</v>
      </c>
      <c r="C14" s="182">
        <v>743.244</v>
      </c>
      <c r="D14" s="182">
        <f t="shared" si="0"/>
        <v>51.85699999999997</v>
      </c>
      <c r="E14" s="183">
        <f t="shared" si="1"/>
        <v>106.97711653239044</v>
      </c>
      <c r="F14" s="44"/>
    </row>
    <row r="15" spans="1:6" ht="12.75">
      <c r="A15" s="239" t="s">
        <v>247</v>
      </c>
      <c r="B15" s="182">
        <v>376.029</v>
      </c>
      <c r="C15" s="182">
        <v>575.985</v>
      </c>
      <c r="D15" s="182">
        <f t="shared" si="0"/>
        <v>-199.95600000000002</v>
      </c>
      <c r="E15" s="183">
        <f t="shared" si="1"/>
        <v>65.28451261751607</v>
      </c>
      <c r="F15" s="44"/>
    </row>
    <row r="16" spans="1:6" ht="12.75">
      <c r="A16" s="239" t="s">
        <v>121</v>
      </c>
      <c r="B16" s="182">
        <v>747.962</v>
      </c>
      <c r="C16" s="182">
        <v>959.221</v>
      </c>
      <c r="D16" s="182">
        <f t="shared" si="0"/>
        <v>-211.25900000000001</v>
      </c>
      <c r="E16" s="183">
        <f t="shared" si="1"/>
        <v>77.97598259420926</v>
      </c>
      <c r="F16" s="44"/>
    </row>
    <row r="17" spans="1:6" ht="12.75">
      <c r="A17" s="239" t="s">
        <v>122</v>
      </c>
      <c r="B17" s="182">
        <v>1862.795</v>
      </c>
      <c r="C17" s="182">
        <v>754.841</v>
      </c>
      <c r="D17" s="182">
        <f t="shared" si="0"/>
        <v>1107.9540000000002</v>
      </c>
      <c r="E17" s="183">
        <f t="shared" si="1"/>
        <v>246.7797854117622</v>
      </c>
      <c r="F17" s="44"/>
    </row>
    <row r="18" spans="1:6" ht="12.75">
      <c r="A18" s="239" t="s">
        <v>123</v>
      </c>
      <c r="B18" s="182">
        <v>1001.581</v>
      </c>
      <c r="C18" s="182">
        <v>1297.323</v>
      </c>
      <c r="D18" s="182">
        <f t="shared" si="0"/>
        <v>-295.7420000000001</v>
      </c>
      <c r="E18" s="183">
        <f t="shared" si="1"/>
        <v>77.20367248557221</v>
      </c>
      <c r="F18" s="44"/>
    </row>
    <row r="19" spans="1:6" ht="12.75">
      <c r="A19" s="239" t="s">
        <v>124</v>
      </c>
      <c r="B19" s="182">
        <v>2459.858</v>
      </c>
      <c r="C19" s="182">
        <v>1565.444</v>
      </c>
      <c r="D19" s="182">
        <f t="shared" si="0"/>
        <v>894.4140000000002</v>
      </c>
      <c r="E19" s="183">
        <f t="shared" si="1"/>
        <v>157.1348448108013</v>
      </c>
      <c r="F19" s="44"/>
    </row>
    <row r="20" spans="1:6" ht="12.75">
      <c r="A20" s="239" t="s">
        <v>188</v>
      </c>
      <c r="B20" s="182">
        <v>490.701</v>
      </c>
      <c r="C20" s="182">
        <v>1338.16</v>
      </c>
      <c r="D20" s="182">
        <f t="shared" si="0"/>
        <v>-847.4590000000001</v>
      </c>
      <c r="E20" s="183">
        <f t="shared" si="1"/>
        <v>36.66983021462306</v>
      </c>
      <c r="F20" s="44"/>
    </row>
    <row r="21" spans="1:6" ht="12.75">
      <c r="A21" s="239" t="s">
        <v>125</v>
      </c>
      <c r="B21" s="182">
        <v>347.628</v>
      </c>
      <c r="C21" s="182">
        <v>629.633</v>
      </c>
      <c r="D21" s="182">
        <f t="shared" si="0"/>
        <v>-282.00500000000005</v>
      </c>
      <c r="E21" s="183">
        <f t="shared" si="1"/>
        <v>55.2112103399917</v>
      </c>
      <c r="F21" s="44"/>
    </row>
    <row r="22" spans="1:8" ht="12.75">
      <c r="A22" s="239" t="s">
        <v>126</v>
      </c>
      <c r="B22" s="182">
        <v>265.974</v>
      </c>
      <c r="C22" s="182">
        <v>1420.19</v>
      </c>
      <c r="D22" s="182">
        <f t="shared" si="0"/>
        <v>-1154.2160000000001</v>
      </c>
      <c r="E22" s="183">
        <f t="shared" si="1"/>
        <v>18.728057513431303</v>
      </c>
      <c r="H22" s="78"/>
    </row>
    <row r="23" spans="1:5" ht="12.75">
      <c r="A23" s="239" t="s">
        <v>166</v>
      </c>
      <c r="B23" s="182">
        <v>122.38</v>
      </c>
      <c r="C23" s="182">
        <v>55.937</v>
      </c>
      <c r="D23" s="182">
        <f t="shared" si="0"/>
        <v>66.443</v>
      </c>
      <c r="E23" s="183">
        <f t="shared" si="1"/>
        <v>218.78184386005682</v>
      </c>
    </row>
    <row r="24" spans="1:5" ht="12.75">
      <c r="A24" s="239"/>
      <c r="B24" s="182"/>
      <c r="C24" s="182"/>
      <c r="D24" s="182"/>
      <c r="E24" s="183"/>
    </row>
    <row r="25" spans="1:6" ht="12.75">
      <c r="A25" s="240" t="s">
        <v>127</v>
      </c>
      <c r="B25" s="182"/>
      <c r="C25" s="182"/>
      <c r="D25" s="182"/>
      <c r="E25" s="183"/>
      <c r="F25" s="44"/>
    </row>
    <row r="26" spans="1:6" ht="12.75">
      <c r="A26" s="239" t="s">
        <v>128</v>
      </c>
      <c r="B26" s="182">
        <v>284.272</v>
      </c>
      <c r="C26" s="182">
        <v>302.148</v>
      </c>
      <c r="D26" s="182">
        <f t="shared" si="0"/>
        <v>-17.876000000000033</v>
      </c>
      <c r="E26" s="183">
        <f t="shared" si="1"/>
        <v>94.08369408369407</v>
      </c>
      <c r="F26" s="44"/>
    </row>
    <row r="27" spans="1:6" ht="12.75">
      <c r="A27" s="239" t="s">
        <v>129</v>
      </c>
      <c r="B27" s="182">
        <v>1737.364</v>
      </c>
      <c r="C27" s="182">
        <v>3686.58</v>
      </c>
      <c r="D27" s="182">
        <f t="shared" si="0"/>
        <v>-1949.216</v>
      </c>
      <c r="E27" s="183">
        <f t="shared" si="1"/>
        <v>47.12671364787961</v>
      </c>
      <c r="F27" s="44"/>
    </row>
    <row r="28" spans="1:6" ht="12.75">
      <c r="A28" s="239" t="s">
        <v>130</v>
      </c>
      <c r="B28" s="182">
        <v>155.84</v>
      </c>
      <c r="C28" s="182">
        <v>122.842</v>
      </c>
      <c r="D28" s="182">
        <f t="shared" si="0"/>
        <v>32.998000000000005</v>
      </c>
      <c r="E28" s="183">
        <f t="shared" si="1"/>
        <v>126.86214812523404</v>
      </c>
      <c r="F28" s="44"/>
    </row>
    <row r="29" spans="1:6" ht="12.75">
      <c r="A29" s="239" t="s">
        <v>131</v>
      </c>
      <c r="B29" s="182">
        <v>3588.012</v>
      </c>
      <c r="C29" s="182">
        <v>879.037</v>
      </c>
      <c r="D29" s="182">
        <f t="shared" si="0"/>
        <v>2708.9750000000004</v>
      </c>
      <c r="E29" s="183">
        <f t="shared" si="1"/>
        <v>408.17531002676793</v>
      </c>
      <c r="F29" s="44"/>
    </row>
    <row r="30" spans="1:6" ht="12.75">
      <c r="A30" s="239" t="s">
        <v>132</v>
      </c>
      <c r="B30" s="182">
        <v>4898.471</v>
      </c>
      <c r="C30" s="182">
        <v>1349.497</v>
      </c>
      <c r="D30" s="182">
        <f t="shared" si="0"/>
        <v>3548.9739999999993</v>
      </c>
      <c r="E30" s="183">
        <f t="shared" si="1"/>
        <v>362.9849492070008</v>
      </c>
      <c r="F30" s="44"/>
    </row>
    <row r="31" spans="1:7" ht="12.75">
      <c r="A31" s="239" t="s">
        <v>133</v>
      </c>
      <c r="B31" s="182">
        <v>260.145</v>
      </c>
      <c r="C31" s="182">
        <v>1969.573</v>
      </c>
      <c r="D31" s="182">
        <f t="shared" si="0"/>
        <v>-1709.428</v>
      </c>
      <c r="E31" s="183">
        <f t="shared" si="1"/>
        <v>13.208192841798702</v>
      </c>
      <c r="F31" s="44"/>
      <c r="G31" s="78"/>
    </row>
    <row r="32" spans="1:7" ht="13.5" thickBot="1">
      <c r="A32" s="251" t="s">
        <v>134</v>
      </c>
      <c r="B32" s="201">
        <v>238.006</v>
      </c>
      <c r="C32" s="201">
        <v>1449.489</v>
      </c>
      <c r="D32" s="201">
        <f t="shared" si="0"/>
        <v>-1211.483</v>
      </c>
      <c r="E32" s="202">
        <f t="shared" si="1"/>
        <v>16.419993528753928</v>
      </c>
      <c r="F32" s="44"/>
      <c r="G32" s="78"/>
    </row>
    <row r="33" spans="1:5" ht="12.75">
      <c r="A33" s="242" t="s">
        <v>179</v>
      </c>
      <c r="B33" s="243"/>
      <c r="C33" s="244"/>
      <c r="D33" s="244"/>
      <c r="E33" s="245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7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ht="12.75" customHeight="1"/>
    <row r="3" spans="1:7" ht="15" customHeight="1">
      <c r="A3" s="488" t="s">
        <v>311</v>
      </c>
      <c r="B3" s="488"/>
      <c r="C3" s="488"/>
      <c r="D3" s="488"/>
      <c r="E3" s="488"/>
      <c r="F3" s="488"/>
      <c r="G3" s="506"/>
    </row>
    <row r="4" spans="1:7" ht="15" customHeight="1" thickBot="1">
      <c r="A4" s="297"/>
      <c r="B4" s="297"/>
      <c r="C4" s="297"/>
      <c r="D4" s="297"/>
      <c r="E4" s="297"/>
      <c r="F4" s="297"/>
      <c r="G4" s="298"/>
    </row>
    <row r="5" spans="1:7" ht="12.75">
      <c r="A5" s="498" t="s">
        <v>107</v>
      </c>
      <c r="B5" s="501" t="s">
        <v>135</v>
      </c>
      <c r="C5" s="502"/>
      <c r="D5" s="498"/>
      <c r="E5" s="501" t="s">
        <v>139</v>
      </c>
      <c r="F5" s="502"/>
      <c r="G5" s="502"/>
    </row>
    <row r="6" spans="1:7" ht="12.75">
      <c r="A6" s="499"/>
      <c r="B6" s="503"/>
      <c r="C6" s="504"/>
      <c r="D6" s="505"/>
      <c r="E6" s="503"/>
      <c r="F6" s="504"/>
      <c r="G6" s="504"/>
    </row>
    <row r="7" spans="1:7" ht="13.5" thickBot="1">
      <c r="A7" s="500"/>
      <c r="B7" s="259" t="s">
        <v>136</v>
      </c>
      <c r="C7" s="259" t="s">
        <v>137</v>
      </c>
      <c r="D7" s="259" t="s">
        <v>138</v>
      </c>
      <c r="E7" s="259" t="s">
        <v>136</v>
      </c>
      <c r="F7" s="259" t="s">
        <v>137</v>
      </c>
      <c r="G7" s="260" t="s">
        <v>138</v>
      </c>
    </row>
    <row r="8" spans="1:7" ht="12.75">
      <c r="A8" s="255" t="s">
        <v>112</v>
      </c>
      <c r="B8" s="180">
        <v>11578.265</v>
      </c>
      <c r="C8" s="180">
        <f>D8-B8</f>
        <v>2155.322</v>
      </c>
      <c r="D8" s="180">
        <v>13733.587</v>
      </c>
      <c r="E8" s="180">
        <v>7398.863</v>
      </c>
      <c r="F8" s="180">
        <f>G8-E8</f>
        <v>5861.839999999999</v>
      </c>
      <c r="G8" s="181">
        <v>13260.703</v>
      </c>
    </row>
    <row r="9" spans="1:7" ht="12.75">
      <c r="A9" s="256" t="s">
        <v>113</v>
      </c>
      <c r="B9" s="182">
        <v>134.145</v>
      </c>
      <c r="C9" s="182">
        <f>D9-B9</f>
        <v>375.24</v>
      </c>
      <c r="D9" s="182">
        <v>509.385</v>
      </c>
      <c r="E9" s="182">
        <v>35.007</v>
      </c>
      <c r="F9" s="182">
        <f>G9-E9</f>
        <v>553.177</v>
      </c>
      <c r="G9" s="183">
        <v>588.184</v>
      </c>
    </row>
    <row r="10" spans="1:7" s="67" customFormat="1" ht="12.75">
      <c r="A10" s="257" t="s">
        <v>114</v>
      </c>
      <c r="B10" s="188">
        <f>SUM(B8:B9)</f>
        <v>11712.41</v>
      </c>
      <c r="C10" s="188">
        <f>SUM(C8:C9)</f>
        <v>2530.562</v>
      </c>
      <c r="D10" s="188">
        <v>14242.972</v>
      </c>
      <c r="E10" s="188">
        <f>SUM(E8:E9)</f>
        <v>7433.87</v>
      </c>
      <c r="F10" s="188">
        <f>SUM(F8:F9)</f>
        <v>6415.016999999999</v>
      </c>
      <c r="G10" s="189">
        <v>13848.886999999999</v>
      </c>
    </row>
    <row r="11" spans="1:7" s="67" customFormat="1" ht="12.75">
      <c r="A11" s="257" t="s">
        <v>115</v>
      </c>
      <c r="B11" s="188">
        <v>8833.78</v>
      </c>
      <c r="C11" s="188">
        <f>D11-B11</f>
        <v>3565.048999999999</v>
      </c>
      <c r="D11" s="188">
        <v>12398.829</v>
      </c>
      <c r="E11" s="188">
        <v>6870.81</v>
      </c>
      <c r="F11" s="188">
        <f>G11-E11</f>
        <v>13815.610999999997</v>
      </c>
      <c r="G11" s="189">
        <v>20686.421</v>
      </c>
    </row>
    <row r="12" spans="1:7" ht="12.75">
      <c r="A12" s="256"/>
      <c r="B12" s="188"/>
      <c r="C12" s="188"/>
      <c r="D12" s="188"/>
      <c r="E12" s="188"/>
      <c r="F12" s="188"/>
      <c r="G12" s="189"/>
    </row>
    <row r="13" spans="1:7" ht="13.5" thickBot="1">
      <c r="A13" s="258" t="s">
        <v>116</v>
      </c>
      <c r="B13" s="193">
        <f>SUM(B10:B11)</f>
        <v>20546.190000000002</v>
      </c>
      <c r="C13" s="193">
        <f>SUM(C10:C11)</f>
        <v>6095.610999999999</v>
      </c>
      <c r="D13" s="193">
        <v>26641.801</v>
      </c>
      <c r="E13" s="193">
        <f>SUM(E10:E11)</f>
        <v>14304.68</v>
      </c>
      <c r="F13" s="193">
        <f>SUM(F10:F11)</f>
        <v>20230.627999999997</v>
      </c>
      <c r="G13" s="194">
        <v>34535.308</v>
      </c>
    </row>
    <row r="14" spans="1:7" ht="12.75">
      <c r="A14" s="242" t="s">
        <v>179</v>
      </c>
      <c r="B14" s="243"/>
      <c r="C14" s="244"/>
      <c r="D14" s="244"/>
      <c r="E14" s="245"/>
      <c r="F14" s="243"/>
      <c r="G14" s="244"/>
    </row>
    <row r="15" ht="12.75">
      <c r="C15" s="71"/>
    </row>
    <row r="16" ht="12.75">
      <c r="C16" s="71"/>
    </row>
    <row r="17" ht="12.75">
      <c r="C17" s="71"/>
    </row>
    <row r="18" ht="12.75">
      <c r="C18" s="71"/>
    </row>
    <row r="19" ht="12.75">
      <c r="C19" s="71"/>
    </row>
    <row r="20" ht="12.75">
      <c r="C20" s="71"/>
    </row>
    <row r="21" ht="12.75">
      <c r="C21" s="71"/>
    </row>
    <row r="25" ht="12.75">
      <c r="B25" s="303"/>
    </row>
    <row r="27" ht="12.75">
      <c r="E27" s="304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60" zoomScaleNormal="75" workbookViewId="0" topLeftCell="A34">
      <selection activeCell="H72" sqref="H72"/>
    </sheetView>
  </sheetViews>
  <sheetFormatPr defaultColWidth="11.421875" defaultRowHeight="12.75"/>
  <cols>
    <col min="1" max="1" width="60.2812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95" t="s">
        <v>321</v>
      </c>
      <c r="B3" s="395"/>
      <c r="C3" s="395"/>
      <c r="D3" s="395"/>
      <c r="E3" s="395"/>
      <c r="F3" s="395"/>
      <c r="G3" s="61"/>
      <c r="H3" s="73"/>
      <c r="J3" s="14"/>
      <c r="K3" s="9"/>
    </row>
    <row r="4" spans="1:8" ht="13.5" thickBot="1">
      <c r="A4" s="128"/>
      <c r="B4" s="129"/>
      <c r="C4" s="129"/>
      <c r="D4" s="129"/>
      <c r="E4" s="129"/>
      <c r="F4" s="228"/>
      <c r="G4" s="290"/>
      <c r="H4" s="293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215</v>
      </c>
      <c r="G7" s="289"/>
      <c r="H7" s="292"/>
    </row>
    <row r="8" spans="1:10" ht="12.75" customHeight="1">
      <c r="A8" s="211" t="s">
        <v>360</v>
      </c>
      <c r="B8" s="305">
        <v>4335</v>
      </c>
      <c r="C8" s="106">
        <f>(B8/$B$22)*100</f>
        <v>14.371912608162319</v>
      </c>
      <c r="D8" s="305">
        <v>5002</v>
      </c>
      <c r="E8" s="106">
        <f>(D8/$D$22)*100</f>
        <v>14.424130572697388</v>
      </c>
      <c r="F8" s="309">
        <v>20.563641526746625</v>
      </c>
      <c r="G8" s="290"/>
      <c r="H8" s="292"/>
      <c r="J8" s="14"/>
    </row>
    <row r="9" spans="1:10" ht="12.75" customHeight="1">
      <c r="A9" s="33" t="s">
        <v>361</v>
      </c>
      <c r="B9" s="307">
        <v>708</v>
      </c>
      <c r="C9" s="110">
        <f aca="true" t="shared" si="0" ref="C9:C20">(B9/$B$22)*100</f>
        <v>2.347246626661804</v>
      </c>
      <c r="D9" s="307">
        <v>886</v>
      </c>
      <c r="E9" s="110">
        <f aca="true" t="shared" si="1" ref="E9:E20">(D9/$D$22)*100</f>
        <v>2.5549339638964184</v>
      </c>
      <c r="F9" s="310">
        <v>4.123719462851496</v>
      </c>
      <c r="G9" s="291"/>
      <c r="H9" s="292"/>
      <c r="J9" s="14"/>
    </row>
    <row r="10" spans="1:10" ht="12.75" customHeight="1">
      <c r="A10" s="33" t="s">
        <v>362</v>
      </c>
      <c r="B10" s="307">
        <v>1351</v>
      </c>
      <c r="C10" s="110">
        <f t="shared" si="0"/>
        <v>4.478997447203527</v>
      </c>
      <c r="D10" s="307">
        <v>1608</v>
      </c>
      <c r="E10" s="110">
        <f t="shared" si="1"/>
        <v>4.636945613933906</v>
      </c>
      <c r="F10" s="310">
        <v>9.724646554511775</v>
      </c>
      <c r="G10" s="291"/>
      <c r="H10" s="292"/>
      <c r="J10" s="14"/>
    </row>
    <row r="11" spans="1:10" ht="12.75" customHeight="1">
      <c r="A11" s="33" t="s">
        <v>363</v>
      </c>
      <c r="B11" s="307">
        <v>1606</v>
      </c>
      <c r="C11" s="110">
        <f t="shared" si="0"/>
        <v>5.324404071213076</v>
      </c>
      <c r="D11" s="307">
        <v>1831</v>
      </c>
      <c r="E11" s="110">
        <f t="shared" si="1"/>
        <v>5.280004613876232</v>
      </c>
      <c r="F11" s="310">
        <v>5.612154618140991</v>
      </c>
      <c r="G11" s="290"/>
      <c r="H11" s="292"/>
      <c r="J11" s="14"/>
    </row>
    <row r="12" spans="1:10" ht="12.75" customHeight="1">
      <c r="A12" s="33" t="s">
        <v>364</v>
      </c>
      <c r="B12" s="307">
        <v>1592</v>
      </c>
      <c r="C12" s="110">
        <f t="shared" si="0"/>
        <v>5.277989589894904</v>
      </c>
      <c r="D12" s="307">
        <v>1592</v>
      </c>
      <c r="E12" s="110">
        <f t="shared" si="1"/>
        <v>4.590806851606206</v>
      </c>
      <c r="F12" s="310">
        <v>5.796620908477603</v>
      </c>
      <c r="G12" s="290"/>
      <c r="H12" s="292"/>
      <c r="J12" s="14"/>
    </row>
    <row r="13" spans="1:10" ht="12.75" customHeight="1">
      <c r="A13" s="33" t="s">
        <v>365</v>
      </c>
      <c r="B13" s="307">
        <v>605</v>
      </c>
      <c r="C13" s="110">
        <f t="shared" si="0"/>
        <v>2.0057686569638298</v>
      </c>
      <c r="D13" s="307">
        <v>605</v>
      </c>
      <c r="E13" s="110">
        <f t="shared" si="1"/>
        <v>1.7446219505161773</v>
      </c>
      <c r="F13" s="310">
        <v>3.6327942260311183</v>
      </c>
      <c r="G13" s="290"/>
      <c r="H13" s="292"/>
      <c r="J13" s="14"/>
    </row>
    <row r="14" spans="1:10" ht="12.75" customHeight="1">
      <c r="A14" s="33" t="s">
        <v>366</v>
      </c>
      <c r="B14" s="307">
        <v>11259</v>
      </c>
      <c r="C14" s="110">
        <f t="shared" si="0"/>
        <v>37.327188940092164</v>
      </c>
      <c r="D14" s="307">
        <v>11259</v>
      </c>
      <c r="E14" s="110">
        <f t="shared" si="1"/>
        <v>32.46727031547379</v>
      </c>
      <c r="F14" s="310">
        <v>12.212101763411066</v>
      </c>
      <c r="G14" s="290"/>
      <c r="H14" s="292"/>
      <c r="J14" s="14"/>
    </row>
    <row r="15" spans="1:10" ht="12.75" customHeight="1">
      <c r="A15" s="33" t="s">
        <v>367</v>
      </c>
      <c r="B15" s="307">
        <v>780</v>
      </c>
      <c r="C15" s="110">
        <f t="shared" si="0"/>
        <v>2.5859496734409704</v>
      </c>
      <c r="D15" s="307">
        <v>780</v>
      </c>
      <c r="E15" s="110">
        <f t="shared" si="1"/>
        <v>2.2492646634754023</v>
      </c>
      <c r="F15" s="310">
        <v>3.977630302503049</v>
      </c>
      <c r="G15" s="290"/>
      <c r="H15" s="292"/>
      <c r="J15" s="14"/>
    </row>
    <row r="16" spans="1:10" ht="12.75" customHeight="1">
      <c r="A16" s="33" t="s">
        <v>165</v>
      </c>
      <c r="B16" s="307">
        <v>1943</v>
      </c>
      <c r="C16" s="110">
        <f t="shared" si="0"/>
        <v>6.441666942943342</v>
      </c>
      <c r="D16" s="307">
        <v>1943</v>
      </c>
      <c r="E16" s="110">
        <f t="shared" si="1"/>
        <v>5.602975950170137</v>
      </c>
      <c r="F16" s="310">
        <v>9.70458802036056</v>
      </c>
      <c r="G16" s="29"/>
      <c r="H16" s="14"/>
      <c r="J16" s="14"/>
    </row>
    <row r="17" spans="1:10" ht="12.75" customHeight="1">
      <c r="A17" s="33" t="s">
        <v>368</v>
      </c>
      <c r="B17" s="307">
        <v>896</v>
      </c>
      <c r="C17" s="110">
        <f t="shared" si="0"/>
        <v>2.9705268043629616</v>
      </c>
      <c r="D17" s="307">
        <v>896</v>
      </c>
      <c r="E17" s="110">
        <f t="shared" si="1"/>
        <v>2.583770690351231</v>
      </c>
      <c r="F17" s="310">
        <v>5.682769850480207</v>
      </c>
      <c r="G17" s="29"/>
      <c r="H17" s="14"/>
      <c r="J17" s="14"/>
    </row>
    <row r="18" spans="1:10" ht="12.75" customHeight="1">
      <c r="A18" s="33" t="s">
        <v>369</v>
      </c>
      <c r="B18" s="307">
        <v>4120</v>
      </c>
      <c r="C18" s="110">
        <f t="shared" si="0"/>
        <v>13.659118787918972</v>
      </c>
      <c r="D18" s="307">
        <v>4120</v>
      </c>
      <c r="E18" s="110">
        <f t="shared" si="1"/>
        <v>11.880731299382893</v>
      </c>
      <c r="F18" s="310">
        <v>8.693191424402142</v>
      </c>
      <c r="H18" s="14"/>
      <c r="J18" s="14"/>
    </row>
    <row r="19" spans="1:10" ht="12.75" customHeight="1">
      <c r="A19" s="33" t="s">
        <v>61</v>
      </c>
      <c r="B19" s="307">
        <v>550</v>
      </c>
      <c r="C19" s="110">
        <f t="shared" si="0"/>
        <v>1.8234260517852998</v>
      </c>
      <c r="D19" s="307">
        <v>550</v>
      </c>
      <c r="E19" s="110">
        <f t="shared" si="1"/>
        <v>1.586019955014707</v>
      </c>
      <c r="F19" s="310">
        <v>6.847609308341691</v>
      </c>
      <c r="H19" s="14"/>
      <c r="J19" s="14"/>
    </row>
    <row r="20" spans="1:10" ht="12.75" customHeight="1">
      <c r="A20" s="33" t="s">
        <v>370</v>
      </c>
      <c r="B20" s="307">
        <v>418</v>
      </c>
      <c r="C20" s="110">
        <f t="shared" si="0"/>
        <v>1.385803799356828</v>
      </c>
      <c r="D20" s="307">
        <v>532</v>
      </c>
      <c r="E20" s="110">
        <f t="shared" si="1"/>
        <v>1.5341138473960436</v>
      </c>
      <c r="F20" s="310">
        <v>3.4285320337416714</v>
      </c>
      <c r="H20" s="14"/>
      <c r="J20" s="14"/>
    </row>
    <row r="21" spans="1:10" ht="12.75" customHeight="1">
      <c r="A21" s="22"/>
      <c r="B21" s="109"/>
      <c r="C21" s="110"/>
      <c r="D21" s="109"/>
      <c r="E21" s="110"/>
      <c r="F21" s="311"/>
      <c r="H21" s="14"/>
      <c r="J21" s="14"/>
    </row>
    <row r="22" spans="1:10" ht="12.75" customHeight="1" thickBot="1">
      <c r="A22" s="115" t="s">
        <v>251</v>
      </c>
      <c r="B22" s="116">
        <f>SUM(B8:B20)</f>
        <v>30163</v>
      </c>
      <c r="C22" s="117">
        <f>SUM(C8:C20)</f>
        <v>99.99999999999999</v>
      </c>
      <c r="D22" s="116">
        <v>34678</v>
      </c>
      <c r="E22" s="117">
        <v>100</v>
      </c>
      <c r="F22" s="118">
        <f>SUM(F8:F20)</f>
        <v>100</v>
      </c>
      <c r="H22" s="14"/>
      <c r="J22" s="14"/>
    </row>
    <row r="23" spans="1:10" ht="12.75" customHeight="1">
      <c r="A23" s="131" t="s">
        <v>316</v>
      </c>
      <c r="B23" s="121"/>
      <c r="C23" s="121"/>
      <c r="D23" s="124"/>
      <c r="E23" s="124"/>
      <c r="F23" s="132"/>
      <c r="H23" s="14"/>
      <c r="J23" s="14"/>
    </row>
    <row r="24" spans="1:10" ht="12.75" customHeight="1">
      <c r="A24" s="21" t="s">
        <v>317</v>
      </c>
      <c r="B24" s="74"/>
      <c r="C24" s="4"/>
      <c r="D24" s="74"/>
      <c r="E24" s="4"/>
      <c r="F24" s="4"/>
      <c r="H24" s="14"/>
      <c r="J24" s="14"/>
    </row>
    <row r="25" spans="1:6" ht="12.75" customHeight="1">
      <c r="A25" s="21" t="s">
        <v>318</v>
      </c>
      <c r="B25" s="74"/>
      <c r="C25" s="4"/>
      <c r="D25" s="74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94" t="s">
        <v>258</v>
      </c>
      <c r="B27" s="81" t="s">
        <v>319</v>
      </c>
      <c r="C27" s="403" t="s">
        <v>165</v>
      </c>
      <c r="D27" s="403"/>
      <c r="E27" s="81"/>
      <c r="F27" s="3"/>
    </row>
    <row r="28" spans="1:6" ht="12.75" customHeight="1">
      <c r="A28" s="294" t="s">
        <v>259</v>
      </c>
      <c r="B28" s="312" t="s">
        <v>320</v>
      </c>
      <c r="C28" s="404" t="s">
        <v>61</v>
      </c>
      <c r="D28" s="404"/>
      <c r="E28" s="312"/>
      <c r="F28" s="3"/>
    </row>
    <row r="29" spans="1:6" ht="12.75" customHeight="1">
      <c r="A29" s="294"/>
      <c r="B29" s="80"/>
      <c r="C29" s="80"/>
      <c r="F29" s="3"/>
    </row>
    <row r="30" spans="1:6" ht="12.75" customHeight="1">
      <c r="A30" s="2"/>
      <c r="B30" s="80"/>
      <c r="C30" s="80"/>
      <c r="F30" s="3"/>
    </row>
    <row r="31" spans="1:6" ht="12.75" customHeight="1">
      <c r="A31" s="2"/>
      <c r="B31" s="81"/>
      <c r="C31" s="402"/>
      <c r="D31" s="402"/>
      <c r="E31" s="40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94"/>
      <c r="B33" s="80"/>
      <c r="C33" s="80"/>
      <c r="F33" s="3"/>
    </row>
    <row r="34" spans="1:6" ht="12.75" customHeight="1">
      <c r="A34" s="2"/>
      <c r="B34" s="80"/>
      <c r="C34" s="80"/>
      <c r="F34" s="3"/>
    </row>
    <row r="35" spans="1:6" ht="12.75" customHeight="1">
      <c r="A35" s="2"/>
      <c r="B35" s="20"/>
      <c r="C35" s="401"/>
      <c r="D35" s="401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2"/>
      <c r="G40" s="82"/>
      <c r="H40" s="82"/>
      <c r="I40" s="83"/>
      <c r="J40" s="82"/>
      <c r="K40" s="83"/>
      <c r="L40" s="82"/>
      <c r="M40" s="82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C35:D35"/>
    <mergeCell ref="C31:E31"/>
    <mergeCell ref="C27:D27"/>
    <mergeCell ref="C28:D28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view="pageBreakPreview" zoomScale="60" zoomScaleNormal="75" workbookViewId="0" topLeftCell="A1">
      <selection activeCell="H26" sqref="H26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87" t="s">
        <v>250</v>
      </c>
      <c r="B1" s="387"/>
      <c r="C1" s="387"/>
      <c r="D1" s="387"/>
      <c r="E1" s="387"/>
      <c r="F1" s="387"/>
      <c r="G1" s="387"/>
    </row>
    <row r="2" ht="12.75" customHeight="1"/>
    <row r="3" spans="1:7" ht="15" customHeight="1">
      <c r="A3" s="488" t="s">
        <v>313</v>
      </c>
      <c r="B3" s="488"/>
      <c r="C3" s="488"/>
      <c r="D3" s="488"/>
      <c r="E3" s="488"/>
      <c r="F3" s="488"/>
      <c r="G3" s="488"/>
    </row>
    <row r="4" spans="1:7" ht="14.25" customHeight="1" thickBot="1">
      <c r="A4" s="254"/>
      <c r="B4" s="254"/>
      <c r="C4" s="254"/>
      <c r="D4" s="254"/>
      <c r="E4" s="254"/>
      <c r="F4" s="254"/>
      <c r="G4" s="254"/>
    </row>
    <row r="5" spans="1:7" ht="12.75">
      <c r="A5" s="507" t="s">
        <v>21</v>
      </c>
      <c r="B5" s="510" t="s">
        <v>135</v>
      </c>
      <c r="C5" s="511"/>
      <c r="D5" s="507"/>
      <c r="E5" s="510" t="s">
        <v>139</v>
      </c>
      <c r="F5" s="511"/>
      <c r="G5" s="511"/>
    </row>
    <row r="6" spans="1:7" ht="12.75">
      <c r="A6" s="508"/>
      <c r="B6" s="512"/>
      <c r="C6" s="513"/>
      <c r="D6" s="514"/>
      <c r="E6" s="512"/>
      <c r="F6" s="513"/>
      <c r="G6" s="513"/>
    </row>
    <row r="7" spans="1:7" ht="13.5" thickBot="1">
      <c r="A7" s="509"/>
      <c r="B7" s="259" t="s">
        <v>171</v>
      </c>
      <c r="C7" s="259" t="s">
        <v>140</v>
      </c>
      <c r="D7" s="259" t="s">
        <v>138</v>
      </c>
      <c r="E7" s="259" t="s">
        <v>171</v>
      </c>
      <c r="F7" s="259" t="s">
        <v>140</v>
      </c>
      <c r="G7" s="260" t="s">
        <v>138</v>
      </c>
    </row>
    <row r="8" spans="1:7" ht="12.75">
      <c r="A8" s="255" t="s">
        <v>141</v>
      </c>
      <c r="B8" s="180">
        <v>272.64</v>
      </c>
      <c r="C8" s="180">
        <f>D8-B8</f>
        <v>11.632000000000005</v>
      </c>
      <c r="D8" s="182">
        <v>284.272</v>
      </c>
      <c r="E8" s="180">
        <v>295.629</v>
      </c>
      <c r="F8" s="180">
        <f aca="true" t="shared" si="0" ref="F8:F29">G8-E8</f>
        <v>6.5190000000000055</v>
      </c>
      <c r="G8" s="181">
        <v>302.148</v>
      </c>
    </row>
    <row r="9" spans="1:7" ht="12.75">
      <c r="A9" s="256" t="s">
        <v>182</v>
      </c>
      <c r="B9" s="182">
        <v>2292.438</v>
      </c>
      <c r="C9" s="182">
        <f aca="true" t="shared" si="1" ref="C9:C29">D9-B9</f>
        <v>319.4870000000001</v>
      </c>
      <c r="D9" s="182">
        <v>2611.925</v>
      </c>
      <c r="E9" s="182">
        <v>819.039</v>
      </c>
      <c r="F9" s="182">
        <f t="shared" si="0"/>
        <v>172.07900000000006</v>
      </c>
      <c r="G9" s="183">
        <v>991.118</v>
      </c>
    </row>
    <row r="10" spans="1:7" ht="12.75">
      <c r="A10" s="256" t="s">
        <v>142</v>
      </c>
      <c r="B10" s="182">
        <v>1298.489</v>
      </c>
      <c r="C10" s="182">
        <f t="shared" si="1"/>
        <v>438.875</v>
      </c>
      <c r="D10" s="182">
        <v>1737.364</v>
      </c>
      <c r="E10" s="182">
        <v>364.739</v>
      </c>
      <c r="F10" s="182">
        <f t="shared" si="0"/>
        <v>3321.841</v>
      </c>
      <c r="G10" s="183">
        <v>3686.58</v>
      </c>
    </row>
    <row r="11" spans="1:7" ht="12.75">
      <c r="A11" s="256" t="s">
        <v>183</v>
      </c>
      <c r="B11" s="182">
        <v>482.37</v>
      </c>
      <c r="C11" s="182">
        <f t="shared" si="1"/>
        <v>79.65999999999997</v>
      </c>
      <c r="D11" s="182">
        <v>562.03</v>
      </c>
      <c r="E11" s="182">
        <v>1502.287</v>
      </c>
      <c r="F11" s="182">
        <f t="shared" si="0"/>
        <v>8.446999999999889</v>
      </c>
      <c r="G11" s="183">
        <v>1510.734</v>
      </c>
    </row>
    <row r="12" spans="1:7" ht="12.75">
      <c r="A12" s="256" t="s">
        <v>143</v>
      </c>
      <c r="B12" s="182">
        <v>96.787</v>
      </c>
      <c r="C12" s="182">
        <f t="shared" si="1"/>
        <v>59.053</v>
      </c>
      <c r="D12" s="182">
        <v>155.84</v>
      </c>
      <c r="E12" s="182">
        <v>74.961</v>
      </c>
      <c r="F12" s="182">
        <f t="shared" si="0"/>
        <v>47.881</v>
      </c>
      <c r="G12" s="183">
        <v>122.842</v>
      </c>
    </row>
    <row r="13" spans="1:7" ht="12.75">
      <c r="A13" s="256" t="s">
        <v>144</v>
      </c>
      <c r="B13" s="182">
        <v>3418.198</v>
      </c>
      <c r="C13" s="182">
        <f t="shared" si="1"/>
        <v>169.8140000000003</v>
      </c>
      <c r="D13" s="182">
        <v>3588.012</v>
      </c>
      <c r="E13" s="182">
        <v>554.006</v>
      </c>
      <c r="F13" s="182">
        <f t="shared" si="0"/>
        <v>325.03100000000006</v>
      </c>
      <c r="G13" s="183">
        <v>879.037</v>
      </c>
    </row>
    <row r="14" spans="1:7" ht="12.75">
      <c r="A14" s="256" t="s">
        <v>145</v>
      </c>
      <c r="B14" s="182">
        <v>4500.884</v>
      </c>
      <c r="C14" s="182">
        <f t="shared" si="1"/>
        <v>397.58699999999953</v>
      </c>
      <c r="D14" s="182">
        <v>4898.471</v>
      </c>
      <c r="E14" s="182">
        <v>455.118</v>
      </c>
      <c r="F14" s="182">
        <f t="shared" si="0"/>
        <v>894.3790000000001</v>
      </c>
      <c r="G14" s="183">
        <v>1349.497</v>
      </c>
    </row>
    <row r="15" spans="1:7" ht="12.75">
      <c r="A15" s="256" t="s">
        <v>146</v>
      </c>
      <c r="B15" s="182">
        <v>132.535</v>
      </c>
      <c r="C15" s="182">
        <f t="shared" si="1"/>
        <v>91.05799999999999</v>
      </c>
      <c r="D15" s="182">
        <v>223.593</v>
      </c>
      <c r="E15" s="182">
        <v>143.542</v>
      </c>
      <c r="F15" s="182">
        <f t="shared" si="0"/>
        <v>475.581</v>
      </c>
      <c r="G15" s="183">
        <v>619.123</v>
      </c>
    </row>
    <row r="16" spans="1:7" ht="12.75">
      <c r="A16" s="256" t="s">
        <v>147</v>
      </c>
      <c r="B16" s="182">
        <v>189.54</v>
      </c>
      <c r="C16" s="182">
        <f t="shared" si="1"/>
        <v>70.60499999999999</v>
      </c>
      <c r="D16" s="182">
        <v>260.145</v>
      </c>
      <c r="E16" s="182">
        <v>1377.319</v>
      </c>
      <c r="F16" s="182">
        <f t="shared" si="0"/>
        <v>592.2540000000001</v>
      </c>
      <c r="G16" s="183">
        <v>1969.573</v>
      </c>
    </row>
    <row r="17" spans="1:7" ht="12.75">
      <c r="A17" s="256" t="s">
        <v>248</v>
      </c>
      <c r="B17" s="182">
        <v>124.151</v>
      </c>
      <c r="C17" s="182">
        <f t="shared" si="1"/>
        <v>31.897000000000006</v>
      </c>
      <c r="D17" s="182">
        <v>156.048</v>
      </c>
      <c r="E17" s="182">
        <v>189.428</v>
      </c>
      <c r="F17" s="182">
        <f t="shared" si="0"/>
        <v>5.306000000000012</v>
      </c>
      <c r="G17" s="183">
        <v>194.734</v>
      </c>
    </row>
    <row r="18" spans="1:7" ht="12.75">
      <c r="A18" s="256" t="s">
        <v>148</v>
      </c>
      <c r="B18" s="182">
        <v>120.794</v>
      </c>
      <c r="C18" s="182">
        <f t="shared" si="1"/>
        <v>117.212</v>
      </c>
      <c r="D18" s="182">
        <v>238.006</v>
      </c>
      <c r="E18" s="182">
        <v>341.564</v>
      </c>
      <c r="F18" s="182">
        <f t="shared" si="0"/>
        <v>1107.925</v>
      </c>
      <c r="G18" s="183">
        <v>1449.489</v>
      </c>
    </row>
    <row r="19" spans="1:7" ht="12.75">
      <c r="A19" s="256" t="s">
        <v>190</v>
      </c>
      <c r="B19" s="182">
        <v>1439.661</v>
      </c>
      <c r="C19" s="182">
        <f t="shared" si="1"/>
        <v>585.3399999999999</v>
      </c>
      <c r="D19" s="182">
        <v>2025.001</v>
      </c>
      <c r="E19" s="182">
        <v>469.397</v>
      </c>
      <c r="F19" s="182">
        <f t="shared" si="0"/>
        <v>611.306</v>
      </c>
      <c r="G19" s="183">
        <v>1080.703</v>
      </c>
    </row>
    <row r="20" spans="1:7" ht="12.75">
      <c r="A20" s="256" t="s">
        <v>149</v>
      </c>
      <c r="B20" s="182">
        <v>685.865</v>
      </c>
      <c r="C20" s="182">
        <f t="shared" si="1"/>
        <v>109.23599999999999</v>
      </c>
      <c r="D20" s="182">
        <v>795.101</v>
      </c>
      <c r="E20" s="182">
        <v>291.826</v>
      </c>
      <c r="F20" s="182">
        <f t="shared" si="0"/>
        <v>451.418</v>
      </c>
      <c r="G20" s="183">
        <v>743.244</v>
      </c>
    </row>
    <row r="21" spans="1:7" ht="12.75">
      <c r="A21" s="256" t="s">
        <v>150</v>
      </c>
      <c r="B21" s="182">
        <v>279.878</v>
      </c>
      <c r="C21" s="182">
        <f t="shared" si="1"/>
        <v>96.15100000000001</v>
      </c>
      <c r="D21" s="182">
        <v>376.029</v>
      </c>
      <c r="E21" s="182">
        <v>488.649</v>
      </c>
      <c r="F21" s="182">
        <f t="shared" si="0"/>
        <v>87.33600000000001</v>
      </c>
      <c r="G21" s="183">
        <v>575.985</v>
      </c>
    </row>
    <row r="22" spans="1:7" ht="12.75">
      <c r="A22" s="256" t="s">
        <v>151</v>
      </c>
      <c r="B22" s="182">
        <v>238.359</v>
      </c>
      <c r="C22" s="182">
        <f t="shared" si="1"/>
        <v>109.26899999999998</v>
      </c>
      <c r="D22" s="182">
        <v>347.628</v>
      </c>
      <c r="E22" s="182">
        <v>422.394</v>
      </c>
      <c r="F22" s="182">
        <f t="shared" si="0"/>
        <v>207.23900000000003</v>
      </c>
      <c r="G22" s="183">
        <v>629.633</v>
      </c>
    </row>
    <row r="23" spans="1:7" ht="12.75">
      <c r="A23" s="256" t="s">
        <v>152</v>
      </c>
      <c r="B23" s="182">
        <v>602.772</v>
      </c>
      <c r="C23" s="182">
        <f t="shared" si="1"/>
        <v>145.18999999999994</v>
      </c>
      <c r="D23" s="182">
        <v>747.962</v>
      </c>
      <c r="E23" s="182">
        <v>934.825</v>
      </c>
      <c r="F23" s="182">
        <f t="shared" si="0"/>
        <v>24.395999999999958</v>
      </c>
      <c r="G23" s="183">
        <v>959.221</v>
      </c>
    </row>
    <row r="24" spans="1:7" ht="12.75">
      <c r="A24" s="256" t="s">
        <v>153</v>
      </c>
      <c r="B24" s="182">
        <v>1287.883</v>
      </c>
      <c r="C24" s="182">
        <f t="shared" si="1"/>
        <v>574.912</v>
      </c>
      <c r="D24" s="182">
        <v>1862.795</v>
      </c>
      <c r="E24" s="182">
        <v>479.738</v>
      </c>
      <c r="F24" s="182">
        <f t="shared" si="0"/>
        <v>275.103</v>
      </c>
      <c r="G24" s="183">
        <v>754.841</v>
      </c>
    </row>
    <row r="25" spans="1:7" ht="12.75">
      <c r="A25" s="256" t="s">
        <v>154</v>
      </c>
      <c r="B25" s="182">
        <v>683.451</v>
      </c>
      <c r="C25" s="182">
        <f t="shared" si="1"/>
        <v>318.13</v>
      </c>
      <c r="D25" s="182">
        <v>1001.581</v>
      </c>
      <c r="E25" s="182">
        <v>1100.183</v>
      </c>
      <c r="F25" s="182">
        <f t="shared" si="0"/>
        <v>197.1400000000001</v>
      </c>
      <c r="G25" s="183">
        <v>1297.323</v>
      </c>
    </row>
    <row r="26" spans="1:7" ht="12.75">
      <c r="A26" s="256" t="s">
        <v>155</v>
      </c>
      <c r="B26" s="182">
        <v>1634.605</v>
      </c>
      <c r="C26" s="182">
        <f t="shared" si="1"/>
        <v>825.2530000000002</v>
      </c>
      <c r="D26" s="182">
        <v>2459.858</v>
      </c>
      <c r="E26" s="182">
        <v>1341.928</v>
      </c>
      <c r="F26" s="182">
        <f t="shared" si="0"/>
        <v>223.51599999999985</v>
      </c>
      <c r="G26" s="183">
        <v>1565.444</v>
      </c>
    </row>
    <row r="27" spans="1:7" ht="12.75">
      <c r="A27" s="256" t="s">
        <v>187</v>
      </c>
      <c r="B27" s="182">
        <v>419.604</v>
      </c>
      <c r="C27" s="182">
        <f t="shared" si="1"/>
        <v>71.09700000000004</v>
      </c>
      <c r="D27" s="182">
        <v>490.701</v>
      </c>
      <c r="E27" s="182">
        <v>456.522</v>
      </c>
      <c r="F27" s="182">
        <f t="shared" si="0"/>
        <v>881.6380000000001</v>
      </c>
      <c r="G27" s="183">
        <v>1338.16</v>
      </c>
    </row>
    <row r="28" spans="1:7" ht="12.75">
      <c r="A28" s="261" t="s">
        <v>186</v>
      </c>
      <c r="B28" s="182"/>
      <c r="C28" s="182"/>
      <c r="D28" s="182"/>
      <c r="E28" s="182"/>
      <c r="F28" s="182"/>
      <c r="G28" s="183"/>
    </row>
    <row r="29" spans="1:8" ht="13.5" thickBot="1">
      <c r="A29" s="262" t="s">
        <v>156</v>
      </c>
      <c r="B29" s="201">
        <v>200.796</v>
      </c>
      <c r="C29" s="201">
        <f t="shared" si="1"/>
        <v>65.178</v>
      </c>
      <c r="D29" s="201">
        <v>265.974</v>
      </c>
      <c r="E29" s="201">
        <v>1293.156</v>
      </c>
      <c r="F29" s="201">
        <f t="shared" si="0"/>
        <v>127.0340000000001</v>
      </c>
      <c r="G29" s="202">
        <v>1420.19</v>
      </c>
      <c r="H29" s="70"/>
    </row>
    <row r="30" spans="1:7" ht="12.75">
      <c r="A30" s="242" t="s">
        <v>179</v>
      </c>
      <c r="B30" s="243"/>
      <c r="C30" s="244"/>
      <c r="D30" s="244"/>
      <c r="E30" s="245"/>
      <c r="F30" s="243"/>
      <c r="G30" s="244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/>
  <dimension ref="A1:AG625"/>
  <sheetViews>
    <sheetView showGridLines="0" view="pageBreakPreview" zoomScale="50" zoomScaleNormal="75" zoomScaleSheetLayoutView="50" workbookViewId="0" topLeftCell="A1">
      <selection activeCell="H26" sqref="H26"/>
    </sheetView>
  </sheetViews>
  <sheetFormatPr defaultColWidth="11.421875" defaultRowHeight="12.75"/>
  <cols>
    <col min="1" max="1" width="34.57421875" style="9" customWidth="1"/>
    <col min="2" max="2" width="16.4218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95" t="s">
        <v>307</v>
      </c>
      <c r="B3" s="395"/>
      <c r="C3" s="395"/>
      <c r="D3" s="395"/>
      <c r="E3" s="395"/>
      <c r="F3" s="395"/>
      <c r="G3" s="515"/>
      <c r="H3" s="515"/>
      <c r="I3" s="515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63"/>
      <c r="B4" s="263"/>
      <c r="C4" s="263"/>
      <c r="D4" s="263"/>
      <c r="E4" s="263"/>
      <c r="F4" s="263"/>
      <c r="G4" s="234"/>
      <c r="H4" s="234"/>
      <c r="I4" s="234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65"/>
      <c r="B5" s="462">
        <v>2009</v>
      </c>
      <c r="C5" s="463"/>
      <c r="D5" s="463"/>
      <c r="E5" s="464"/>
      <c r="F5" s="462">
        <v>2010</v>
      </c>
      <c r="G5" s="463"/>
      <c r="H5" s="463"/>
      <c r="I5" s="46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66" t="s">
        <v>64</v>
      </c>
      <c r="B6" s="518" t="s">
        <v>42</v>
      </c>
      <c r="C6" s="267" t="s">
        <v>43</v>
      </c>
      <c r="D6" s="518" t="s">
        <v>269</v>
      </c>
      <c r="E6" s="518" t="s">
        <v>44</v>
      </c>
      <c r="F6" s="518" t="s">
        <v>42</v>
      </c>
      <c r="G6" s="267" t="s">
        <v>43</v>
      </c>
      <c r="H6" s="518" t="s">
        <v>268</v>
      </c>
      <c r="I6" s="520" t="s">
        <v>44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68"/>
      <c r="B7" s="519"/>
      <c r="C7" s="269" t="s">
        <v>266</v>
      </c>
      <c r="D7" s="519"/>
      <c r="E7" s="519"/>
      <c r="F7" s="519"/>
      <c r="G7" s="269" t="s">
        <v>270</v>
      </c>
      <c r="H7" s="519"/>
      <c r="I7" s="52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365" t="s">
        <v>428</v>
      </c>
      <c r="B8" s="364">
        <v>815.26</v>
      </c>
      <c r="C8" s="109">
        <v>135.97</v>
      </c>
      <c r="D8" s="109">
        <v>36.27</v>
      </c>
      <c r="E8" s="109">
        <v>987.49</v>
      </c>
      <c r="F8" s="109">
        <v>744.93</v>
      </c>
      <c r="G8" s="109">
        <v>131.42</v>
      </c>
      <c r="H8" s="109">
        <v>34.37</v>
      </c>
      <c r="I8" s="120">
        <v>910.72</v>
      </c>
      <c r="J8" s="79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366" t="s">
        <v>429</v>
      </c>
      <c r="B9" s="364">
        <v>15848.86</v>
      </c>
      <c r="C9" s="109">
        <v>2514.26</v>
      </c>
      <c r="D9" s="109">
        <v>523.11</v>
      </c>
      <c r="E9" s="109">
        <v>18886.22</v>
      </c>
      <c r="F9" s="109">
        <v>15527.82</v>
      </c>
      <c r="G9" s="109">
        <v>2245.22</v>
      </c>
      <c r="H9" s="109">
        <v>494.35</v>
      </c>
      <c r="I9" s="155">
        <v>18267.39</v>
      </c>
      <c r="J9" s="79"/>
      <c r="K9" s="32"/>
      <c r="L9" s="87"/>
      <c r="M9" s="32"/>
      <c r="N9" s="32"/>
      <c r="O9" s="32"/>
      <c r="P9" s="32"/>
      <c r="Q9" s="32"/>
      <c r="R9" s="32"/>
      <c r="S9" s="32"/>
      <c r="T9" s="32"/>
    </row>
    <row r="10" spans="1:20" ht="12.75">
      <c r="A10" s="366" t="s">
        <v>82</v>
      </c>
      <c r="B10" s="364">
        <v>9378.44</v>
      </c>
      <c r="C10" s="109">
        <v>1834.64</v>
      </c>
      <c r="D10" s="109">
        <v>367.16</v>
      </c>
      <c r="E10" s="109">
        <v>11580.23</v>
      </c>
      <c r="F10" s="109">
        <v>8750.44</v>
      </c>
      <c r="G10" s="109">
        <v>1675.92</v>
      </c>
      <c r="H10" s="109">
        <v>319.74</v>
      </c>
      <c r="I10" s="155">
        <v>10746.1</v>
      </c>
      <c r="J10" s="79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366" t="s">
        <v>47</v>
      </c>
      <c r="B11" s="364">
        <v>2591.63</v>
      </c>
      <c r="C11" s="109">
        <v>296.43</v>
      </c>
      <c r="D11" s="109">
        <v>101.28</v>
      </c>
      <c r="E11" s="109">
        <v>2989.34</v>
      </c>
      <c r="F11" s="109">
        <v>2460.66</v>
      </c>
      <c r="G11" s="109">
        <v>288.5</v>
      </c>
      <c r="H11" s="109">
        <v>92.8</v>
      </c>
      <c r="I11" s="155">
        <v>2841.96</v>
      </c>
      <c r="J11" s="79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366" t="s">
        <v>205</v>
      </c>
      <c r="B12" s="364">
        <v>213.11</v>
      </c>
      <c r="C12" s="109">
        <v>13.9</v>
      </c>
      <c r="D12" s="109">
        <v>5.68</v>
      </c>
      <c r="E12" s="109">
        <v>232.69</v>
      </c>
      <c r="F12" s="109">
        <v>246.51</v>
      </c>
      <c r="G12" s="109">
        <v>10.54</v>
      </c>
      <c r="H12" s="109">
        <v>7.28</v>
      </c>
      <c r="I12" s="155">
        <v>264.32</v>
      </c>
      <c r="J12" s="79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366" t="s">
        <v>48</v>
      </c>
      <c r="B13" s="364">
        <v>5550.36</v>
      </c>
      <c r="C13" s="109">
        <v>990.38</v>
      </c>
      <c r="D13" s="109">
        <v>192.69</v>
      </c>
      <c r="E13" s="109">
        <v>6733.43</v>
      </c>
      <c r="F13" s="109">
        <v>5630.36</v>
      </c>
      <c r="G13" s="109">
        <v>924.09</v>
      </c>
      <c r="H13" s="109">
        <v>217.34</v>
      </c>
      <c r="I13" s="155">
        <v>6771.78</v>
      </c>
      <c r="J13" s="79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366" t="s">
        <v>49</v>
      </c>
      <c r="B14" s="364">
        <v>4407.03</v>
      </c>
      <c r="C14" s="109">
        <v>787.26</v>
      </c>
      <c r="D14" s="109">
        <v>202.79</v>
      </c>
      <c r="E14" s="109">
        <v>5397.08</v>
      </c>
      <c r="F14" s="109">
        <v>3904.86</v>
      </c>
      <c r="G14" s="109">
        <v>813.85</v>
      </c>
      <c r="H14" s="109">
        <v>199.8</v>
      </c>
      <c r="I14" s="155">
        <v>4918.51</v>
      </c>
      <c r="J14" s="79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366" t="s">
        <v>430</v>
      </c>
      <c r="B15" s="364">
        <v>2772.76</v>
      </c>
      <c r="C15" s="109">
        <v>390.78</v>
      </c>
      <c r="D15" s="109">
        <v>97.41</v>
      </c>
      <c r="E15" s="109">
        <v>3260.94</v>
      </c>
      <c r="F15" s="109">
        <v>2701.97</v>
      </c>
      <c r="G15" s="109">
        <v>408.43</v>
      </c>
      <c r="H15" s="109">
        <v>89.89</v>
      </c>
      <c r="I15" s="155">
        <v>3200.29</v>
      </c>
      <c r="J15" s="79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366" t="s">
        <v>431</v>
      </c>
      <c r="B16" s="364">
        <v>943.08</v>
      </c>
      <c r="C16" s="109">
        <v>55.1</v>
      </c>
      <c r="D16" s="109">
        <v>17.66</v>
      </c>
      <c r="E16" s="109">
        <v>1015.83</v>
      </c>
      <c r="F16" s="109">
        <v>924.71</v>
      </c>
      <c r="G16" s="109">
        <v>54.76</v>
      </c>
      <c r="H16" s="109">
        <v>20.78</v>
      </c>
      <c r="I16" s="155">
        <v>1000.26</v>
      </c>
      <c r="J16" s="79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366" t="s">
        <v>432</v>
      </c>
      <c r="B17" s="364">
        <v>723.61</v>
      </c>
      <c r="C17" s="109">
        <v>740.02</v>
      </c>
      <c r="D17" s="109">
        <v>40</v>
      </c>
      <c r="E17" s="109">
        <v>1503.63</v>
      </c>
      <c r="F17" s="109">
        <v>763.02</v>
      </c>
      <c r="G17" s="109">
        <v>709.52</v>
      </c>
      <c r="H17" s="109">
        <v>42.99</v>
      </c>
      <c r="I17" s="155">
        <v>1515.53</v>
      </c>
      <c r="J17" s="79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366" t="s">
        <v>50</v>
      </c>
      <c r="B18" s="364">
        <v>242.81</v>
      </c>
      <c r="C18" s="109">
        <v>29.54</v>
      </c>
      <c r="D18" s="109">
        <v>15.13</v>
      </c>
      <c r="E18" s="109">
        <v>287.48</v>
      </c>
      <c r="F18" s="109">
        <v>241.24</v>
      </c>
      <c r="G18" s="109">
        <v>27.1</v>
      </c>
      <c r="H18" s="109">
        <v>14.23</v>
      </c>
      <c r="I18" s="155">
        <v>282.57</v>
      </c>
      <c r="J18" s="79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366" t="s">
        <v>32</v>
      </c>
      <c r="B19" s="364">
        <v>273.09</v>
      </c>
      <c r="C19" s="109">
        <v>38.53</v>
      </c>
      <c r="D19" s="109">
        <v>20.28</v>
      </c>
      <c r="E19" s="109">
        <v>331.9</v>
      </c>
      <c r="F19" s="109">
        <v>277.5</v>
      </c>
      <c r="G19" s="109">
        <v>36.68</v>
      </c>
      <c r="H19" s="109">
        <v>16.97</v>
      </c>
      <c r="I19" s="155">
        <v>331.15</v>
      </c>
      <c r="J19" s="79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366" t="s">
        <v>433</v>
      </c>
      <c r="B20" s="364">
        <v>177.62</v>
      </c>
      <c r="C20" s="109">
        <v>76.97</v>
      </c>
      <c r="D20" s="109">
        <v>14.23</v>
      </c>
      <c r="E20" s="109">
        <v>268.82</v>
      </c>
      <c r="F20" s="109">
        <v>152.88</v>
      </c>
      <c r="G20" s="109">
        <v>82.13</v>
      </c>
      <c r="H20" s="109">
        <v>15.03</v>
      </c>
      <c r="I20" s="155">
        <v>250.05</v>
      </c>
      <c r="J20" s="79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366" t="s">
        <v>87</v>
      </c>
      <c r="B21" s="364">
        <v>229.6</v>
      </c>
      <c r="C21" s="109">
        <v>22.55</v>
      </c>
      <c r="D21" s="109">
        <v>20.38</v>
      </c>
      <c r="E21" s="109">
        <v>272.53</v>
      </c>
      <c r="F21" s="109">
        <v>216.68</v>
      </c>
      <c r="G21" s="109">
        <v>19.74</v>
      </c>
      <c r="H21" s="109">
        <v>16.22</v>
      </c>
      <c r="I21" s="155">
        <v>252.63</v>
      </c>
      <c r="J21" s="79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366" t="s">
        <v>53</v>
      </c>
      <c r="B22" s="364">
        <v>1323.35</v>
      </c>
      <c r="C22" s="109">
        <v>311.35</v>
      </c>
      <c r="D22" s="109">
        <v>62.95</v>
      </c>
      <c r="E22" s="109">
        <v>1697.65</v>
      </c>
      <c r="F22" s="109">
        <v>1300.31</v>
      </c>
      <c r="G22" s="109">
        <v>284.3</v>
      </c>
      <c r="H22" s="109">
        <v>53.34</v>
      </c>
      <c r="I22" s="155">
        <v>1637.95</v>
      </c>
      <c r="J22" s="79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66" t="s">
        <v>434</v>
      </c>
      <c r="B23" s="364">
        <v>1127.58</v>
      </c>
      <c r="C23" s="109">
        <v>135.01</v>
      </c>
      <c r="D23" s="109">
        <v>33.4</v>
      </c>
      <c r="E23" s="109">
        <v>1295.99</v>
      </c>
      <c r="F23" s="109">
        <v>1120.11</v>
      </c>
      <c r="G23" s="109">
        <v>113.14</v>
      </c>
      <c r="H23" s="109">
        <v>27.18</v>
      </c>
      <c r="I23" s="155">
        <v>1260.43</v>
      </c>
      <c r="J23" s="79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66" t="s">
        <v>435</v>
      </c>
      <c r="B24" s="364">
        <v>165.28</v>
      </c>
      <c r="C24" s="109">
        <v>110.06</v>
      </c>
      <c r="D24" s="109">
        <v>22.55</v>
      </c>
      <c r="E24" s="109">
        <v>297.89</v>
      </c>
      <c r="F24" s="109">
        <v>159.02</v>
      </c>
      <c r="G24" s="109">
        <v>103.68</v>
      </c>
      <c r="H24" s="109">
        <v>21.91</v>
      </c>
      <c r="I24" s="155">
        <v>284.61</v>
      </c>
      <c r="J24" s="79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66" t="s">
        <v>54</v>
      </c>
      <c r="B25" s="364">
        <v>125.04</v>
      </c>
      <c r="C25" s="109">
        <v>13.11</v>
      </c>
      <c r="D25" s="109">
        <v>5.94</v>
      </c>
      <c r="E25" s="109">
        <v>144.09</v>
      </c>
      <c r="F25" s="109">
        <v>124.61</v>
      </c>
      <c r="G25" s="109">
        <v>11.74</v>
      </c>
      <c r="H25" s="109">
        <v>4.91</v>
      </c>
      <c r="I25" s="155">
        <v>141.26</v>
      </c>
      <c r="J25" s="79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66" t="s">
        <v>436</v>
      </c>
      <c r="B26" s="364">
        <v>673.8</v>
      </c>
      <c r="C26" s="109">
        <v>108.36</v>
      </c>
      <c r="D26" s="109">
        <v>37.4</v>
      </c>
      <c r="E26" s="109">
        <v>819.56</v>
      </c>
      <c r="F26" s="109">
        <v>691.37</v>
      </c>
      <c r="G26" s="109">
        <v>101.65</v>
      </c>
      <c r="H26" s="109">
        <v>41.4</v>
      </c>
      <c r="I26" s="155">
        <v>834.42</v>
      </c>
      <c r="J26" s="79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66" t="s">
        <v>437</v>
      </c>
      <c r="B27" s="364">
        <v>48.08</v>
      </c>
      <c r="C27" s="109">
        <v>208.39</v>
      </c>
      <c r="D27" s="109">
        <v>12.9</v>
      </c>
      <c r="E27" s="109">
        <v>269.37</v>
      </c>
      <c r="F27" s="109">
        <v>50.49</v>
      </c>
      <c r="G27" s="109">
        <v>217.36</v>
      </c>
      <c r="H27" s="109">
        <v>14.76</v>
      </c>
      <c r="I27" s="155">
        <v>282.61</v>
      </c>
      <c r="J27" s="79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66" t="s">
        <v>438</v>
      </c>
      <c r="B28" s="364">
        <v>271.89</v>
      </c>
      <c r="C28" s="109">
        <v>60.04</v>
      </c>
      <c r="D28" s="109">
        <v>6.56</v>
      </c>
      <c r="E28" s="109">
        <v>338.49</v>
      </c>
      <c r="F28" s="109">
        <v>276.59</v>
      </c>
      <c r="G28" s="109">
        <v>42.02</v>
      </c>
      <c r="H28" s="109">
        <v>9.86</v>
      </c>
      <c r="I28" s="155">
        <v>328.48</v>
      </c>
      <c r="J28" s="79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66" t="s">
        <v>439</v>
      </c>
      <c r="B29" s="364">
        <v>4552.92</v>
      </c>
      <c r="C29" s="109">
        <v>390.91</v>
      </c>
      <c r="D29" s="109">
        <v>148.92</v>
      </c>
      <c r="E29" s="109">
        <v>5092.75</v>
      </c>
      <c r="F29" s="109">
        <v>4612.22</v>
      </c>
      <c r="G29" s="109">
        <v>384.45</v>
      </c>
      <c r="H29" s="109">
        <v>144.41</v>
      </c>
      <c r="I29" s="155">
        <v>5141.08</v>
      </c>
      <c r="J29" s="79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366" t="s">
        <v>57</v>
      </c>
      <c r="B30" s="364">
        <v>6265.3</v>
      </c>
      <c r="C30" s="109">
        <v>235.69</v>
      </c>
      <c r="D30" s="109">
        <v>132.21</v>
      </c>
      <c r="E30" s="109">
        <v>6633.2</v>
      </c>
      <c r="F30" s="109">
        <v>6262.28</v>
      </c>
      <c r="G30" s="109">
        <v>230.37</v>
      </c>
      <c r="H30" s="109">
        <v>124.98</v>
      </c>
      <c r="I30" s="155">
        <v>6617.63</v>
      </c>
      <c r="J30" s="79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366" t="s">
        <v>58</v>
      </c>
      <c r="B31" s="364">
        <v>293.17</v>
      </c>
      <c r="C31" s="109">
        <v>71.89</v>
      </c>
      <c r="D31" s="109">
        <v>7.29</v>
      </c>
      <c r="E31" s="109">
        <v>372.36</v>
      </c>
      <c r="F31" s="109">
        <v>292.4</v>
      </c>
      <c r="G31" s="109">
        <v>70.32</v>
      </c>
      <c r="H31" s="109">
        <v>5.28</v>
      </c>
      <c r="I31" s="155">
        <v>368</v>
      </c>
      <c r="J31" s="79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366" t="s">
        <v>59</v>
      </c>
      <c r="B32" s="364">
        <v>772.33</v>
      </c>
      <c r="C32" s="109">
        <v>100.78</v>
      </c>
      <c r="D32" s="109">
        <v>10.75</v>
      </c>
      <c r="E32" s="109">
        <v>883.85</v>
      </c>
      <c r="F32" s="109">
        <v>782.92</v>
      </c>
      <c r="G32" s="109">
        <v>96.16</v>
      </c>
      <c r="H32" s="109">
        <v>10.67</v>
      </c>
      <c r="I32" s="155">
        <v>889.75</v>
      </c>
      <c r="J32" s="79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366" t="s">
        <v>66</v>
      </c>
      <c r="B33" s="364">
        <v>1236.78</v>
      </c>
      <c r="C33" s="109">
        <v>210.19</v>
      </c>
      <c r="D33" s="109">
        <v>91.34</v>
      </c>
      <c r="E33" s="109">
        <v>1538.32</v>
      </c>
      <c r="F33" s="109">
        <v>1276.84</v>
      </c>
      <c r="G33" s="109">
        <v>218.96</v>
      </c>
      <c r="H33" s="109">
        <v>78.58</v>
      </c>
      <c r="I33" s="155">
        <v>1574.38</v>
      </c>
      <c r="J33" s="79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366" t="s">
        <v>249</v>
      </c>
      <c r="B34" s="364">
        <v>2094.68</v>
      </c>
      <c r="C34" s="109">
        <v>553.83</v>
      </c>
      <c r="D34" s="109">
        <v>128.36</v>
      </c>
      <c r="E34" s="109">
        <v>2776.87</v>
      </c>
      <c r="F34" s="109">
        <v>2164.25</v>
      </c>
      <c r="G34" s="109">
        <v>606.92</v>
      </c>
      <c r="H34" s="109">
        <v>114.57</v>
      </c>
      <c r="I34" s="155">
        <v>2885.73</v>
      </c>
      <c r="J34" s="79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366" t="s">
        <v>206</v>
      </c>
      <c r="B35" s="364">
        <v>327.09</v>
      </c>
      <c r="C35" s="109">
        <v>277.39</v>
      </c>
      <c r="D35" s="109">
        <v>20.86</v>
      </c>
      <c r="E35" s="109">
        <v>625.33</v>
      </c>
      <c r="F35" s="109">
        <v>337.61</v>
      </c>
      <c r="G35" s="109">
        <v>297.95</v>
      </c>
      <c r="H35" s="109">
        <v>25.92</v>
      </c>
      <c r="I35" s="155">
        <v>661.47</v>
      </c>
      <c r="J35" s="79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366" t="s">
        <v>440</v>
      </c>
      <c r="B36" s="364">
        <v>528.52</v>
      </c>
      <c r="C36" s="109">
        <v>875.58</v>
      </c>
      <c r="D36" s="109">
        <v>4</v>
      </c>
      <c r="E36" s="109">
        <v>1408.09</v>
      </c>
      <c r="F36" s="109">
        <v>529.41</v>
      </c>
      <c r="G36" s="109">
        <v>827.52</v>
      </c>
      <c r="H36" s="109">
        <v>3.25</v>
      </c>
      <c r="I36" s="155">
        <v>1360.18</v>
      </c>
      <c r="J36" s="79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66" t="s">
        <v>441</v>
      </c>
      <c r="B37" s="364">
        <v>240.27</v>
      </c>
      <c r="C37" s="109">
        <v>230.73</v>
      </c>
      <c r="D37" s="109">
        <v>6.83</v>
      </c>
      <c r="E37" s="109">
        <v>477.83</v>
      </c>
      <c r="F37" s="109">
        <v>231.08</v>
      </c>
      <c r="G37" s="109">
        <v>213.83</v>
      </c>
      <c r="H37" s="109">
        <v>5.7</v>
      </c>
      <c r="I37" s="155">
        <v>450.61</v>
      </c>
      <c r="J37" s="79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366" t="s">
        <v>442</v>
      </c>
      <c r="B38" s="364">
        <v>167.45</v>
      </c>
      <c r="C38" s="109">
        <v>75.42</v>
      </c>
      <c r="D38" s="109">
        <v>1.49</v>
      </c>
      <c r="E38" s="109">
        <v>244.35</v>
      </c>
      <c r="F38" s="109">
        <v>136.17</v>
      </c>
      <c r="G38" s="109">
        <v>68.37</v>
      </c>
      <c r="H38" s="109">
        <v>1.61</v>
      </c>
      <c r="I38" s="155">
        <v>206.15</v>
      </c>
      <c r="J38" s="79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366" t="s">
        <v>443</v>
      </c>
      <c r="B39" s="364">
        <v>138.2</v>
      </c>
      <c r="C39" s="109">
        <v>88.48</v>
      </c>
      <c r="D39" s="109">
        <v>8.24</v>
      </c>
      <c r="E39" s="109">
        <v>234.92</v>
      </c>
      <c r="F39" s="109">
        <v>131.06</v>
      </c>
      <c r="G39" s="109">
        <v>54.29</v>
      </c>
      <c r="H39" s="109">
        <v>9.61</v>
      </c>
      <c r="I39" s="155">
        <v>194.96</v>
      </c>
      <c r="J39" s="79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366" t="s">
        <v>60</v>
      </c>
      <c r="B40" s="364">
        <v>938.32</v>
      </c>
      <c r="C40" s="109">
        <v>2971.51</v>
      </c>
      <c r="D40" s="109">
        <v>31.71</v>
      </c>
      <c r="E40" s="109">
        <v>3941.54</v>
      </c>
      <c r="F40" s="109">
        <v>897.44</v>
      </c>
      <c r="G40" s="109">
        <v>2912.1</v>
      </c>
      <c r="H40" s="109">
        <v>30.61</v>
      </c>
      <c r="I40" s="155">
        <v>3840.15</v>
      </c>
      <c r="J40" s="79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366" t="s">
        <v>444</v>
      </c>
      <c r="B41" s="364">
        <v>465.32</v>
      </c>
      <c r="C41" s="109">
        <v>1912.59</v>
      </c>
      <c r="D41" s="109">
        <v>11.3</v>
      </c>
      <c r="E41" s="109">
        <v>2389.21</v>
      </c>
      <c r="F41" s="109">
        <v>448.29</v>
      </c>
      <c r="G41" s="109">
        <v>1835.5</v>
      </c>
      <c r="H41" s="109">
        <v>12.19</v>
      </c>
      <c r="I41" s="155">
        <v>2295.99</v>
      </c>
      <c r="J41" s="79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366" t="s">
        <v>445</v>
      </c>
      <c r="B42" s="364">
        <v>467.86</v>
      </c>
      <c r="C42" s="109">
        <v>169.99</v>
      </c>
      <c r="D42" s="109">
        <v>32.18</v>
      </c>
      <c r="E42" s="109">
        <v>670.03</v>
      </c>
      <c r="F42" s="109">
        <v>493.54</v>
      </c>
      <c r="G42" s="109">
        <v>160.52</v>
      </c>
      <c r="H42" s="109">
        <v>31.21</v>
      </c>
      <c r="I42" s="155">
        <v>685.27</v>
      </c>
      <c r="J42" s="79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366" t="s">
        <v>446</v>
      </c>
      <c r="B43" s="364">
        <v>540</v>
      </c>
      <c r="C43" s="109">
        <v>336.16</v>
      </c>
      <c r="D43" s="109">
        <v>62.57</v>
      </c>
      <c r="E43" s="109">
        <v>938.74</v>
      </c>
      <c r="F43" s="109">
        <v>506.18</v>
      </c>
      <c r="G43" s="109">
        <v>305.64</v>
      </c>
      <c r="H43" s="109">
        <v>34.75</v>
      </c>
      <c r="I43" s="155">
        <v>846.57</v>
      </c>
      <c r="J43" s="79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366" t="s">
        <v>72</v>
      </c>
      <c r="B44" s="364">
        <v>1632.44</v>
      </c>
      <c r="C44" s="109">
        <v>1908.4</v>
      </c>
      <c r="D44" s="109">
        <v>52.95</v>
      </c>
      <c r="E44" s="109">
        <v>3593.79</v>
      </c>
      <c r="F44" s="109">
        <v>1571.42</v>
      </c>
      <c r="G44" s="109">
        <v>1851.44</v>
      </c>
      <c r="H44" s="109">
        <v>51.9</v>
      </c>
      <c r="I44" s="155">
        <v>3474.76</v>
      </c>
      <c r="J44" s="79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366" t="s">
        <v>447</v>
      </c>
      <c r="B45" s="364">
        <v>1310.7</v>
      </c>
      <c r="C45" s="109">
        <v>89.64</v>
      </c>
      <c r="D45" s="109">
        <v>26.09</v>
      </c>
      <c r="E45" s="109">
        <v>1426.42</v>
      </c>
      <c r="F45" s="109">
        <v>1329.94</v>
      </c>
      <c r="G45" s="109">
        <v>75.11</v>
      </c>
      <c r="H45" s="109">
        <v>22.95</v>
      </c>
      <c r="I45" s="155">
        <v>1428</v>
      </c>
      <c r="J45" s="79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366" t="s">
        <v>448</v>
      </c>
      <c r="B46" s="364">
        <v>289.03</v>
      </c>
      <c r="C46" s="109">
        <v>30.23</v>
      </c>
      <c r="D46" s="109">
        <v>4.17</v>
      </c>
      <c r="E46" s="109">
        <v>323.42</v>
      </c>
      <c r="F46" s="109">
        <v>310.82</v>
      </c>
      <c r="G46" s="109">
        <v>27.53</v>
      </c>
      <c r="H46" s="109">
        <v>3.48</v>
      </c>
      <c r="I46" s="155">
        <v>341.83</v>
      </c>
      <c r="J46" s="79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360"/>
      <c r="B47" s="110"/>
      <c r="C47" s="110"/>
      <c r="D47" s="110"/>
      <c r="E47" s="110"/>
      <c r="F47" s="110"/>
      <c r="G47" s="110"/>
      <c r="H47" s="110"/>
      <c r="I47" s="111"/>
      <c r="J47" s="79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361" t="s">
        <v>256</v>
      </c>
      <c r="B48" s="301">
        <v>68655.35</v>
      </c>
      <c r="C48" s="301">
        <v>19341.79</v>
      </c>
      <c r="D48" s="301">
        <v>2598.74</v>
      </c>
      <c r="E48" s="301">
        <v>90595.88</v>
      </c>
      <c r="F48" s="301">
        <v>67086.23</v>
      </c>
      <c r="G48" s="301">
        <v>18504.92</v>
      </c>
      <c r="H48" s="301">
        <v>2470.55</v>
      </c>
      <c r="I48" s="157">
        <v>88061.7</v>
      </c>
      <c r="J48" s="93"/>
      <c r="K48" s="33"/>
      <c r="L48" s="32"/>
      <c r="M48" s="32"/>
      <c r="N48" s="32"/>
      <c r="O48" s="32"/>
      <c r="P48" s="32"/>
      <c r="Q48" s="32"/>
      <c r="R48" s="32"/>
      <c r="S48" s="32"/>
      <c r="T48" s="32"/>
    </row>
    <row r="49" spans="1:25" ht="12.75">
      <c r="A49" s="516" t="s">
        <v>207</v>
      </c>
      <c r="B49" s="516"/>
      <c r="C49" s="516"/>
      <c r="D49" s="516"/>
      <c r="E49" s="516"/>
      <c r="F49" s="516"/>
      <c r="G49" s="516"/>
      <c r="H49" s="516"/>
      <c r="I49" s="516"/>
      <c r="J49" s="33"/>
      <c r="K49" s="363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517" t="s">
        <v>208</v>
      </c>
      <c r="B50" s="517"/>
      <c r="C50" s="517"/>
      <c r="D50" s="517"/>
      <c r="E50" s="517"/>
      <c r="F50" s="517"/>
      <c r="G50" s="51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="407" customFormat="1" ht="12.75">
      <c r="A51" s="407" t="s">
        <v>426</v>
      </c>
    </row>
    <row r="52" s="407" customFormat="1" ht="12.75">
      <c r="A52" s="407" t="s">
        <v>427</v>
      </c>
    </row>
    <row r="53" spans="1:33" s="91" customFormat="1" ht="14.25">
      <c r="A53" s="522" t="s">
        <v>271</v>
      </c>
      <c r="B53" s="522"/>
      <c r="C53" s="522"/>
      <c r="D53" s="522"/>
      <c r="E53" s="522"/>
      <c r="F53" s="522"/>
      <c r="G53" s="522"/>
      <c r="H53" s="522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</row>
    <row r="54" spans="1:26" ht="12.75">
      <c r="A54" s="407" t="s">
        <v>209</v>
      </c>
      <c r="B54" s="407"/>
      <c r="C54" s="407"/>
      <c r="D54" s="407"/>
      <c r="E54" s="32"/>
      <c r="F54" s="32"/>
      <c r="G54" s="32"/>
      <c r="H54" s="32"/>
      <c r="I54" s="35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0" ht="12.75">
      <c r="A55" s="32"/>
      <c r="B55" s="9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6">
    <mergeCell ref="A53:H53"/>
    <mergeCell ref="A54:D54"/>
    <mergeCell ref="A51:IV51"/>
    <mergeCell ref="A52:IV52"/>
    <mergeCell ref="A49:I49"/>
    <mergeCell ref="A50:G50"/>
    <mergeCell ref="B6:B7"/>
    <mergeCell ref="E6:E7"/>
    <mergeCell ref="F6:F7"/>
    <mergeCell ref="I6:I7"/>
    <mergeCell ref="D6:D7"/>
    <mergeCell ref="H6:H7"/>
    <mergeCell ref="A1:I1"/>
    <mergeCell ref="A3:I3"/>
    <mergeCell ref="B5:E5"/>
    <mergeCell ref="F5:I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630"/>
  <sheetViews>
    <sheetView showGridLines="0" view="pageBreakPreview" zoomScale="60" zoomScaleNormal="75" workbookViewId="0" topLeftCell="A55">
      <selection activeCell="H26" sqref="H26"/>
    </sheetView>
  </sheetViews>
  <sheetFormatPr defaultColWidth="11.421875" defaultRowHeight="12.75"/>
  <cols>
    <col min="1" max="1" width="42.00390625" style="9" customWidth="1"/>
    <col min="2" max="2" width="14.8515625" style="35" bestFit="1" customWidth="1"/>
    <col min="3" max="3" width="12.7109375" style="35" customWidth="1"/>
    <col min="4" max="4" width="13.7109375" style="35" bestFit="1" customWidth="1"/>
    <col min="5" max="6" width="14.7109375" style="9" bestFit="1" customWidth="1"/>
    <col min="7" max="8" width="12.7109375" style="9" customWidth="1"/>
    <col min="9" max="9" width="14.140625" style="35" customWidth="1"/>
    <col min="10" max="11" width="12.7109375" style="9" customWidth="1"/>
    <col min="12" max="13" width="11.8515625" style="9" bestFit="1" customWidth="1"/>
    <col min="14" max="14" width="12.57421875" style="9" bestFit="1" customWidth="1"/>
    <col min="15" max="16384" width="11.421875" style="9" customWidth="1"/>
  </cols>
  <sheetData>
    <row r="1" spans="1:25" s="23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30"/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 customHeight="1">
      <c r="A3" s="395" t="s">
        <v>450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" thickBot="1">
      <c r="A4" s="263"/>
      <c r="B4" s="270"/>
      <c r="C4" s="270"/>
      <c r="D4" s="270"/>
      <c r="E4" s="263"/>
      <c r="F4" s="263"/>
      <c r="G4" s="263"/>
      <c r="H4" s="263"/>
      <c r="I4" s="270"/>
      <c r="J4" s="263"/>
      <c r="K4" s="26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2.75" customHeight="1">
      <c r="A5" s="271"/>
      <c r="B5" s="527">
        <v>2009</v>
      </c>
      <c r="C5" s="528"/>
      <c r="D5" s="528"/>
      <c r="E5" s="529"/>
      <c r="F5" s="527">
        <v>2010</v>
      </c>
      <c r="G5" s="528"/>
      <c r="H5" s="528"/>
      <c r="I5" s="528"/>
      <c r="J5" s="528"/>
      <c r="K5" s="425" t="s">
        <v>425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12.75">
      <c r="A6" s="272" t="s">
        <v>64</v>
      </c>
      <c r="B6" s="518" t="s">
        <v>42</v>
      </c>
      <c r="C6" s="267" t="s">
        <v>43</v>
      </c>
      <c r="D6" s="523" t="s">
        <v>267</v>
      </c>
      <c r="E6" s="518" t="s">
        <v>44</v>
      </c>
      <c r="F6" s="518" t="s">
        <v>42</v>
      </c>
      <c r="G6" s="267" t="s">
        <v>43</v>
      </c>
      <c r="H6" s="523" t="s">
        <v>267</v>
      </c>
      <c r="I6" s="518" t="s">
        <v>44</v>
      </c>
      <c r="J6" s="273" t="s">
        <v>449</v>
      </c>
      <c r="K6" s="525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3.5" thickBot="1">
      <c r="A7" s="274"/>
      <c r="B7" s="519"/>
      <c r="C7" s="269" t="s">
        <v>270</v>
      </c>
      <c r="D7" s="524"/>
      <c r="E7" s="519"/>
      <c r="F7" s="519"/>
      <c r="G7" s="269" t="s">
        <v>270</v>
      </c>
      <c r="H7" s="524"/>
      <c r="I7" s="519"/>
      <c r="J7" s="275" t="s">
        <v>172</v>
      </c>
      <c r="K7" s="526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2.75">
      <c r="A8" s="365" t="s">
        <v>428</v>
      </c>
      <c r="B8" s="367">
        <v>403.51</v>
      </c>
      <c r="C8" s="106">
        <v>83.68</v>
      </c>
      <c r="D8" s="106">
        <v>19.37</v>
      </c>
      <c r="E8" s="106">
        <v>506.56</v>
      </c>
      <c r="F8" s="317">
        <v>378.45</v>
      </c>
      <c r="G8" s="106">
        <v>83.56</v>
      </c>
      <c r="H8" s="106">
        <v>17.76</v>
      </c>
      <c r="I8" s="106">
        <v>479.76</v>
      </c>
      <c r="J8" s="316">
        <v>10.203094015526798</v>
      </c>
      <c r="K8" s="107">
        <v>-6.2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2.75">
      <c r="A9" s="366" t="s">
        <v>429</v>
      </c>
      <c r="B9" s="368">
        <v>2405.51</v>
      </c>
      <c r="C9" s="110">
        <v>419.88</v>
      </c>
      <c r="D9" s="110">
        <v>111.42</v>
      </c>
      <c r="E9" s="110">
        <v>2936.8</v>
      </c>
      <c r="F9" s="110">
        <v>2431.96</v>
      </c>
      <c r="G9" s="110">
        <v>406.41</v>
      </c>
      <c r="H9" s="110">
        <v>105.05</v>
      </c>
      <c r="I9" s="110">
        <v>2943.42</v>
      </c>
      <c r="J9" s="316">
        <v>62.59794686339396</v>
      </c>
      <c r="K9" s="111">
        <v>1.1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2.75">
      <c r="A10" s="366" t="s">
        <v>82</v>
      </c>
      <c r="B10" s="368">
        <v>1347.43</v>
      </c>
      <c r="C10" s="110">
        <v>251.32</v>
      </c>
      <c r="D10" s="110">
        <v>67.14</v>
      </c>
      <c r="E10" s="110">
        <v>1665.88</v>
      </c>
      <c r="F10" s="110">
        <v>1254.02</v>
      </c>
      <c r="G10" s="110">
        <v>234.37</v>
      </c>
      <c r="H10" s="110">
        <v>64.37</v>
      </c>
      <c r="I10" s="110">
        <v>1552.76</v>
      </c>
      <c r="J10" s="316">
        <v>33.02267021750331</v>
      </c>
      <c r="K10" s="111">
        <v>-6.9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2.75">
      <c r="A11" s="366" t="s">
        <v>47</v>
      </c>
      <c r="B11" s="368">
        <v>3531.48</v>
      </c>
      <c r="C11" s="110">
        <v>357.16</v>
      </c>
      <c r="D11" s="110">
        <v>117.37</v>
      </c>
      <c r="E11" s="110">
        <v>4006.01</v>
      </c>
      <c r="F11" s="110">
        <v>3527.52</v>
      </c>
      <c r="G11" s="110">
        <v>373.79</v>
      </c>
      <c r="H11" s="110">
        <v>123.99</v>
      </c>
      <c r="I11" s="110">
        <v>4025.3</v>
      </c>
      <c r="J11" s="316">
        <v>85.60637473049027</v>
      </c>
      <c r="K11" s="111">
        <v>-0.1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2.75">
      <c r="A12" s="366" t="s">
        <v>205</v>
      </c>
      <c r="B12" s="368">
        <v>29.78</v>
      </c>
      <c r="C12" s="110">
        <v>4.29</v>
      </c>
      <c r="D12" s="110">
        <v>1.45</v>
      </c>
      <c r="E12" s="110">
        <v>35.52</v>
      </c>
      <c r="F12" s="110">
        <v>32.71</v>
      </c>
      <c r="G12" s="110">
        <v>3.37</v>
      </c>
      <c r="H12" s="110">
        <v>1.66</v>
      </c>
      <c r="I12" s="110">
        <v>37.74</v>
      </c>
      <c r="J12" s="316">
        <v>0.802619576759174</v>
      </c>
      <c r="K12" s="111">
        <v>9.8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2.75">
      <c r="A13" s="366" t="s">
        <v>48</v>
      </c>
      <c r="B13" s="368">
        <v>1514.52</v>
      </c>
      <c r="C13" s="110">
        <v>206.87</v>
      </c>
      <c r="D13" s="110">
        <v>71.03</v>
      </c>
      <c r="E13" s="110">
        <v>1792.43</v>
      </c>
      <c r="F13" s="110">
        <v>1603.12</v>
      </c>
      <c r="G13" s="110">
        <v>197.12</v>
      </c>
      <c r="H13" s="110">
        <v>68.67</v>
      </c>
      <c r="I13" s="110">
        <v>1868.91</v>
      </c>
      <c r="J13" s="316">
        <v>39.74625737151531</v>
      </c>
      <c r="K13" s="111">
        <v>5.8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2.75">
      <c r="A14" s="366" t="s">
        <v>49</v>
      </c>
      <c r="B14" s="368">
        <v>1839.11</v>
      </c>
      <c r="C14" s="110">
        <v>310.17</v>
      </c>
      <c r="D14" s="110">
        <v>94.4</v>
      </c>
      <c r="E14" s="110">
        <v>2243.68</v>
      </c>
      <c r="F14" s="110">
        <v>1668.81</v>
      </c>
      <c r="G14" s="110">
        <v>311.65</v>
      </c>
      <c r="H14" s="110">
        <v>91.62</v>
      </c>
      <c r="I14" s="110">
        <v>2072.08</v>
      </c>
      <c r="J14" s="316">
        <v>44.06708989430708</v>
      </c>
      <c r="K14" s="111">
        <v>-9.3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2.75">
      <c r="A15" s="366" t="s">
        <v>430</v>
      </c>
      <c r="B15" s="368">
        <v>592.07</v>
      </c>
      <c r="C15" s="110">
        <v>68.7</v>
      </c>
      <c r="D15" s="110">
        <v>29.62</v>
      </c>
      <c r="E15" s="110">
        <v>690.39</v>
      </c>
      <c r="F15" s="110">
        <v>601.12</v>
      </c>
      <c r="G15" s="110">
        <v>70.25</v>
      </c>
      <c r="H15" s="110">
        <v>25.44</v>
      </c>
      <c r="I15" s="110">
        <v>696.82</v>
      </c>
      <c r="J15" s="316">
        <v>14.819326271259344</v>
      </c>
      <c r="K15" s="111">
        <v>1.5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2.75">
      <c r="A16" s="366" t="s">
        <v>431</v>
      </c>
      <c r="B16" s="368">
        <v>153.46</v>
      </c>
      <c r="C16" s="110">
        <v>6.5</v>
      </c>
      <c r="D16" s="110">
        <v>3.01</v>
      </c>
      <c r="E16" s="110">
        <v>162.97</v>
      </c>
      <c r="F16" s="110">
        <v>150.54</v>
      </c>
      <c r="G16" s="110">
        <v>6.72</v>
      </c>
      <c r="H16" s="110">
        <v>2.99</v>
      </c>
      <c r="I16" s="110">
        <v>160.25</v>
      </c>
      <c r="J16" s="316">
        <v>3.408049474712709</v>
      </c>
      <c r="K16" s="111">
        <v>-1.9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2.75">
      <c r="A17" s="366" t="s">
        <v>432</v>
      </c>
      <c r="B17" s="368">
        <v>77.4</v>
      </c>
      <c r="C17" s="110">
        <v>63.3</v>
      </c>
      <c r="D17" s="110">
        <v>3.79</v>
      </c>
      <c r="E17" s="110">
        <v>144.49</v>
      </c>
      <c r="F17" s="110">
        <v>76.72</v>
      </c>
      <c r="G17" s="110">
        <v>58.48</v>
      </c>
      <c r="H17" s="110">
        <v>4.06</v>
      </c>
      <c r="I17" s="110">
        <v>139.26</v>
      </c>
      <c r="J17" s="316">
        <v>2.9616534779937087</v>
      </c>
      <c r="K17" s="111">
        <v>-0.9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2.75">
      <c r="A18" s="366" t="s">
        <v>50</v>
      </c>
      <c r="B18" s="368">
        <v>168.69</v>
      </c>
      <c r="C18" s="110">
        <v>22.25</v>
      </c>
      <c r="D18" s="110">
        <v>12.86</v>
      </c>
      <c r="E18" s="110">
        <v>203.8</v>
      </c>
      <c r="F18" s="110">
        <v>177.17</v>
      </c>
      <c r="G18" s="110">
        <v>19.57</v>
      </c>
      <c r="H18" s="110">
        <v>12.81</v>
      </c>
      <c r="I18" s="110">
        <v>209.55</v>
      </c>
      <c r="J18" s="316">
        <v>4.456516489398116</v>
      </c>
      <c r="K18" s="111">
        <v>5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2.75">
      <c r="A19" s="366" t="s">
        <v>32</v>
      </c>
      <c r="B19" s="368">
        <v>163.97</v>
      </c>
      <c r="C19" s="110">
        <v>25.05</v>
      </c>
      <c r="D19" s="110">
        <v>16.54</v>
      </c>
      <c r="E19" s="110">
        <v>205.56</v>
      </c>
      <c r="F19" s="110">
        <v>173.89</v>
      </c>
      <c r="G19" s="110">
        <v>23.52</v>
      </c>
      <c r="H19" s="110">
        <v>14.45</v>
      </c>
      <c r="I19" s="110">
        <v>211.86</v>
      </c>
      <c r="J19" s="316">
        <v>4.505643442824552</v>
      </c>
      <c r="K19" s="111">
        <v>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2.75">
      <c r="A20" s="366" t="s">
        <v>433</v>
      </c>
      <c r="B20" s="368">
        <v>198.24</v>
      </c>
      <c r="C20" s="110">
        <v>54.04</v>
      </c>
      <c r="D20" s="110">
        <v>11.4</v>
      </c>
      <c r="E20" s="110">
        <v>263.67</v>
      </c>
      <c r="F20" s="110">
        <v>185.05</v>
      </c>
      <c r="G20" s="110">
        <v>48.75</v>
      </c>
      <c r="H20" s="110">
        <v>10.6</v>
      </c>
      <c r="I20" s="110">
        <v>244.4</v>
      </c>
      <c r="J20" s="316">
        <v>5.197674206675732</v>
      </c>
      <c r="K20" s="111">
        <v>-6.6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2.75">
      <c r="A21" s="366" t="s">
        <v>87</v>
      </c>
      <c r="B21" s="368">
        <v>146.48</v>
      </c>
      <c r="C21" s="110">
        <v>14.74</v>
      </c>
      <c r="D21" s="110">
        <v>14.2</v>
      </c>
      <c r="E21" s="110">
        <v>175.42</v>
      </c>
      <c r="F21" s="110">
        <v>147.29</v>
      </c>
      <c r="G21" s="110">
        <v>13.2</v>
      </c>
      <c r="H21" s="110">
        <v>12.05</v>
      </c>
      <c r="I21" s="110">
        <v>172.54</v>
      </c>
      <c r="J21" s="316">
        <v>3.6694218806048724</v>
      </c>
      <c r="K21" s="111">
        <v>0.6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2.75">
      <c r="A22" s="366" t="s">
        <v>53</v>
      </c>
      <c r="B22" s="368">
        <v>622.03</v>
      </c>
      <c r="C22" s="110">
        <v>177.48</v>
      </c>
      <c r="D22" s="110">
        <v>34.16</v>
      </c>
      <c r="E22" s="110">
        <v>833.67</v>
      </c>
      <c r="F22" s="110">
        <v>621.17</v>
      </c>
      <c r="G22" s="110">
        <v>170.58</v>
      </c>
      <c r="H22" s="110">
        <v>31.01</v>
      </c>
      <c r="I22" s="110">
        <v>822.76</v>
      </c>
      <c r="J22" s="316">
        <v>17.497702251573344</v>
      </c>
      <c r="K22" s="111">
        <v>-0.1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2.75">
      <c r="A23" s="366" t="s">
        <v>434</v>
      </c>
      <c r="B23" s="368">
        <v>439.77</v>
      </c>
      <c r="C23" s="110">
        <v>45.79</v>
      </c>
      <c r="D23" s="110">
        <v>11.54</v>
      </c>
      <c r="E23" s="110">
        <v>497.1</v>
      </c>
      <c r="F23" s="110">
        <v>446.33</v>
      </c>
      <c r="G23" s="110">
        <v>40.38</v>
      </c>
      <c r="H23" s="110">
        <v>9.59</v>
      </c>
      <c r="I23" s="110">
        <v>496.3</v>
      </c>
      <c r="J23" s="316">
        <v>10.55485150889184</v>
      </c>
      <c r="K23" s="111">
        <v>1.5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2.75">
      <c r="A24" s="366" t="s">
        <v>435</v>
      </c>
      <c r="B24" s="368">
        <v>163.64</v>
      </c>
      <c r="C24" s="110">
        <v>93.3</v>
      </c>
      <c r="D24" s="110">
        <v>18.47</v>
      </c>
      <c r="E24" s="110">
        <v>275.41</v>
      </c>
      <c r="F24" s="110">
        <v>160.98</v>
      </c>
      <c r="G24" s="110">
        <v>89.87</v>
      </c>
      <c r="H24" s="110">
        <v>18.85</v>
      </c>
      <c r="I24" s="110">
        <v>269.7</v>
      </c>
      <c r="J24" s="316">
        <v>5.735731315631935</v>
      </c>
      <c r="K24" s="111">
        <v>-1.6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2.75">
      <c r="A25" s="366" t="s">
        <v>54</v>
      </c>
      <c r="B25" s="368">
        <v>36.22</v>
      </c>
      <c r="C25" s="110">
        <v>4.42</v>
      </c>
      <c r="D25" s="110">
        <v>2.21</v>
      </c>
      <c r="E25" s="110">
        <v>42.85</v>
      </c>
      <c r="F25" s="110">
        <v>37.04</v>
      </c>
      <c r="G25" s="110">
        <v>4.13</v>
      </c>
      <c r="H25" s="110">
        <v>1.54</v>
      </c>
      <c r="I25" s="110">
        <v>42.71</v>
      </c>
      <c r="J25" s="316">
        <v>0.90831696140393</v>
      </c>
      <c r="K25" s="111">
        <v>2.3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2.75">
      <c r="A26" s="366" t="s">
        <v>436</v>
      </c>
      <c r="B26" s="368">
        <v>1162.63</v>
      </c>
      <c r="C26" s="110">
        <v>201.32</v>
      </c>
      <c r="D26" s="110">
        <v>71.21</v>
      </c>
      <c r="E26" s="110">
        <v>1435.16</v>
      </c>
      <c r="F26" s="110">
        <v>1072.8</v>
      </c>
      <c r="G26" s="110">
        <v>197.97</v>
      </c>
      <c r="H26" s="110">
        <v>72.38</v>
      </c>
      <c r="I26" s="110">
        <v>1343.15</v>
      </c>
      <c r="J26" s="316">
        <v>28.564877703340873</v>
      </c>
      <c r="K26" s="111">
        <v>-7.7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2.75">
      <c r="A27" s="366" t="s">
        <v>437</v>
      </c>
      <c r="B27" s="368">
        <v>39.65</v>
      </c>
      <c r="C27" s="110">
        <v>181.18</v>
      </c>
      <c r="D27" s="110">
        <v>10.63</v>
      </c>
      <c r="E27" s="110">
        <v>231.46</v>
      </c>
      <c r="F27" s="110">
        <v>44.32</v>
      </c>
      <c r="G27" s="110">
        <v>207.31</v>
      </c>
      <c r="H27" s="110">
        <v>13.05</v>
      </c>
      <c r="I27" s="110">
        <v>264.68</v>
      </c>
      <c r="J27" s="316">
        <v>5.62897057701691</v>
      </c>
      <c r="K27" s="111">
        <v>11.8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2.75">
      <c r="A28" s="366" t="s">
        <v>438</v>
      </c>
      <c r="B28" s="368">
        <v>57.38</v>
      </c>
      <c r="C28" s="110">
        <v>7.76</v>
      </c>
      <c r="D28" s="110">
        <v>2.06</v>
      </c>
      <c r="E28" s="110">
        <v>67.2</v>
      </c>
      <c r="F28" s="110">
        <v>58.08</v>
      </c>
      <c r="G28" s="110">
        <v>5.43</v>
      </c>
      <c r="H28" s="110">
        <v>2.27</v>
      </c>
      <c r="I28" s="110">
        <v>65.78</v>
      </c>
      <c r="J28" s="316">
        <v>1.3989484832861279</v>
      </c>
      <c r="K28" s="111">
        <v>1.2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2.75">
      <c r="A29" s="366" t="s">
        <v>439</v>
      </c>
      <c r="B29" s="368">
        <v>2934.29</v>
      </c>
      <c r="C29" s="110">
        <v>288.48</v>
      </c>
      <c r="D29" s="110">
        <v>116.67</v>
      </c>
      <c r="E29" s="110">
        <v>3339.44</v>
      </c>
      <c r="F29" s="110">
        <v>2781</v>
      </c>
      <c r="G29" s="110">
        <v>276.41</v>
      </c>
      <c r="H29" s="110">
        <v>110.4</v>
      </c>
      <c r="I29" s="110">
        <v>3167.81</v>
      </c>
      <c r="J29" s="316">
        <v>67.37006681116796</v>
      </c>
      <c r="K29" s="111">
        <v>-5.2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2.75">
      <c r="A30" s="366" t="s">
        <v>57</v>
      </c>
      <c r="B30" s="368">
        <v>4741.03</v>
      </c>
      <c r="C30" s="110">
        <v>209.41</v>
      </c>
      <c r="D30" s="110">
        <v>118.29</v>
      </c>
      <c r="E30" s="110">
        <v>5068.72</v>
      </c>
      <c r="F30" s="110">
        <v>4694.92</v>
      </c>
      <c r="G30" s="110">
        <v>198.45</v>
      </c>
      <c r="H30" s="110">
        <v>108.05</v>
      </c>
      <c r="I30" s="110">
        <v>5001.42</v>
      </c>
      <c r="J30" s="316">
        <v>106.36559627967324</v>
      </c>
      <c r="K30" s="111">
        <v>-1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 s="366" t="s">
        <v>58</v>
      </c>
      <c r="B31" s="368">
        <v>104.38</v>
      </c>
      <c r="C31" s="110">
        <v>26.6</v>
      </c>
      <c r="D31" s="110">
        <v>2.75</v>
      </c>
      <c r="E31" s="110">
        <v>133.73</v>
      </c>
      <c r="F31" s="110">
        <v>103.56</v>
      </c>
      <c r="G31" s="110">
        <v>26.35</v>
      </c>
      <c r="H31" s="110">
        <v>2.05</v>
      </c>
      <c r="I31" s="110">
        <v>131.96</v>
      </c>
      <c r="J31" s="316">
        <v>2.8064037983344092</v>
      </c>
      <c r="K31" s="111">
        <v>-0.8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 s="366" t="s">
        <v>59</v>
      </c>
      <c r="B32" s="368">
        <v>127.25</v>
      </c>
      <c r="C32" s="110">
        <v>17.15</v>
      </c>
      <c r="D32" s="110">
        <v>1.39</v>
      </c>
      <c r="E32" s="110">
        <v>145.79</v>
      </c>
      <c r="F32" s="110">
        <v>130.49</v>
      </c>
      <c r="G32" s="110">
        <v>16.22</v>
      </c>
      <c r="H32" s="110">
        <v>1.44</v>
      </c>
      <c r="I32" s="110">
        <v>148.15</v>
      </c>
      <c r="J32" s="316">
        <v>3.150717813907568</v>
      </c>
      <c r="K32" s="111">
        <v>2.5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2.75">
      <c r="A33" s="366" t="s">
        <v>66</v>
      </c>
      <c r="B33" s="368">
        <v>591.78</v>
      </c>
      <c r="C33" s="110">
        <v>124.45</v>
      </c>
      <c r="D33" s="110">
        <v>57.06</v>
      </c>
      <c r="E33" s="110">
        <v>773.28</v>
      </c>
      <c r="F33" s="110">
        <v>629.85</v>
      </c>
      <c r="G33" s="110">
        <v>134.55</v>
      </c>
      <c r="H33" s="110">
        <v>52.07</v>
      </c>
      <c r="I33" s="110">
        <v>816.47</v>
      </c>
      <c r="J33" s="316">
        <v>17.36393232211348</v>
      </c>
      <c r="K33" s="111">
        <v>6.4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2.75">
      <c r="A34" s="366" t="s">
        <v>249</v>
      </c>
      <c r="B34" s="368">
        <v>508.73</v>
      </c>
      <c r="C34" s="110">
        <v>128.32</v>
      </c>
      <c r="D34" s="110">
        <v>38.17</v>
      </c>
      <c r="E34" s="110">
        <v>675.22</v>
      </c>
      <c r="F34" s="110">
        <v>543.09</v>
      </c>
      <c r="G34" s="110">
        <v>129.91</v>
      </c>
      <c r="H34" s="110">
        <v>36.31</v>
      </c>
      <c r="I34" s="110">
        <v>709.32</v>
      </c>
      <c r="J34" s="316">
        <v>15.085164763826638</v>
      </c>
      <c r="K34" s="111">
        <v>6.8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2.75">
      <c r="A35" s="366" t="s">
        <v>206</v>
      </c>
      <c r="B35" s="368">
        <v>93.97</v>
      </c>
      <c r="C35" s="110">
        <v>112.8</v>
      </c>
      <c r="D35" s="110">
        <v>13.28</v>
      </c>
      <c r="E35" s="110">
        <v>220.05</v>
      </c>
      <c r="F35" s="110">
        <v>99.98</v>
      </c>
      <c r="G35" s="110">
        <v>114.57</v>
      </c>
      <c r="H35" s="110">
        <v>14.9</v>
      </c>
      <c r="I35" s="110">
        <v>229.46</v>
      </c>
      <c r="J35" s="316">
        <v>4.879944040359303</v>
      </c>
      <c r="K35" s="111">
        <v>6.4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2.75">
      <c r="A36" s="366" t="s">
        <v>440</v>
      </c>
      <c r="B36" s="368">
        <v>140.77</v>
      </c>
      <c r="C36" s="110">
        <v>154.89</v>
      </c>
      <c r="D36" s="110">
        <v>0.82</v>
      </c>
      <c r="E36" s="110">
        <v>296.48</v>
      </c>
      <c r="F36" s="110">
        <v>141.86</v>
      </c>
      <c r="G36" s="110">
        <v>145.68</v>
      </c>
      <c r="H36" s="110">
        <v>0.83</v>
      </c>
      <c r="I36" s="110">
        <v>288.38</v>
      </c>
      <c r="J36" s="316">
        <v>6.133000358924499</v>
      </c>
      <c r="K36" s="111">
        <v>0.8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2.75">
      <c r="A37" s="366" t="s">
        <v>441</v>
      </c>
      <c r="B37" s="368">
        <v>216.46</v>
      </c>
      <c r="C37" s="110">
        <v>139.93</v>
      </c>
      <c r="D37" s="110">
        <v>5.32</v>
      </c>
      <c r="E37" s="110">
        <v>361.71</v>
      </c>
      <c r="F37" s="110">
        <v>217.02</v>
      </c>
      <c r="G37" s="110">
        <v>126.29</v>
      </c>
      <c r="H37" s="110">
        <v>4.25</v>
      </c>
      <c r="I37" s="110">
        <v>347.55</v>
      </c>
      <c r="J37" s="316">
        <v>7.391373447341042</v>
      </c>
      <c r="K37" s="111">
        <v>0.3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2.75">
      <c r="A38" s="366" t="s">
        <v>442</v>
      </c>
      <c r="B38" s="368">
        <v>29.51</v>
      </c>
      <c r="C38" s="110">
        <v>10.73</v>
      </c>
      <c r="D38" s="110">
        <v>0.35</v>
      </c>
      <c r="E38" s="110">
        <v>40.59</v>
      </c>
      <c r="F38" s="110">
        <v>26.18</v>
      </c>
      <c r="G38" s="110">
        <v>9.38</v>
      </c>
      <c r="H38" s="110">
        <v>0.34</v>
      </c>
      <c r="I38" s="110">
        <v>35.9</v>
      </c>
      <c r="J38" s="316">
        <v>0.7634881506532684</v>
      </c>
      <c r="K38" s="111">
        <v>-11.3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2.75">
      <c r="A39" s="366" t="s">
        <v>443</v>
      </c>
      <c r="B39" s="368">
        <v>41.77</v>
      </c>
      <c r="C39" s="110">
        <v>18.97</v>
      </c>
      <c r="D39" s="110">
        <v>2.38</v>
      </c>
      <c r="E39" s="110">
        <v>63.13</v>
      </c>
      <c r="F39" s="110">
        <v>40.32</v>
      </c>
      <c r="G39" s="110">
        <v>12.72</v>
      </c>
      <c r="H39" s="110">
        <v>2.32</v>
      </c>
      <c r="I39" s="110">
        <v>55.37</v>
      </c>
      <c r="J39" s="316">
        <v>1.1775581866760854</v>
      </c>
      <c r="K39" s="111">
        <v>-3.5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2.75">
      <c r="A40" s="366" t="s">
        <v>60</v>
      </c>
      <c r="B40" s="368">
        <v>775.9</v>
      </c>
      <c r="C40" s="110">
        <v>1540.46</v>
      </c>
      <c r="D40" s="110">
        <v>20</v>
      </c>
      <c r="E40" s="110">
        <v>2336.35</v>
      </c>
      <c r="F40" s="110">
        <v>761.4</v>
      </c>
      <c r="G40" s="110">
        <v>1450.22</v>
      </c>
      <c r="H40" s="110">
        <v>19.71</v>
      </c>
      <c r="I40" s="110">
        <v>2231.33</v>
      </c>
      <c r="J40" s="316">
        <v>47.45387228961441</v>
      </c>
      <c r="K40" s="111">
        <v>-1.9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2.75">
      <c r="A41" s="366" t="s">
        <v>444</v>
      </c>
      <c r="B41" s="368">
        <v>46.68</v>
      </c>
      <c r="C41" s="110">
        <v>153.12</v>
      </c>
      <c r="D41" s="110">
        <v>1.14</v>
      </c>
      <c r="E41" s="110">
        <v>200.93</v>
      </c>
      <c r="F41" s="110">
        <v>46.68</v>
      </c>
      <c r="G41" s="110">
        <v>146.86</v>
      </c>
      <c r="H41" s="110">
        <v>1.17</v>
      </c>
      <c r="I41" s="110">
        <v>194.71</v>
      </c>
      <c r="J41" s="316">
        <v>4.140913031022225</v>
      </c>
      <c r="K41" s="111">
        <v>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2.75">
      <c r="A42" s="366" t="s">
        <v>445</v>
      </c>
      <c r="B42" s="368">
        <v>519.59</v>
      </c>
      <c r="C42" s="110">
        <v>85.65</v>
      </c>
      <c r="D42" s="110">
        <v>28.62</v>
      </c>
      <c r="E42" s="110">
        <v>633.86</v>
      </c>
      <c r="F42" s="110">
        <v>573.74</v>
      </c>
      <c r="G42" s="110">
        <v>81.29</v>
      </c>
      <c r="H42" s="110">
        <v>31.44</v>
      </c>
      <c r="I42" s="110">
        <v>686.47</v>
      </c>
      <c r="J42" s="316">
        <v>14.599211999413624</v>
      </c>
      <c r="K42" s="111">
        <v>10.4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2.75">
      <c r="A43" s="366" t="s">
        <v>446</v>
      </c>
      <c r="B43" s="368">
        <v>2525.71</v>
      </c>
      <c r="C43" s="110">
        <v>837.59</v>
      </c>
      <c r="D43" s="110">
        <v>105.4</v>
      </c>
      <c r="E43" s="110">
        <v>3468.7</v>
      </c>
      <c r="F43" s="110">
        <v>2430.94</v>
      </c>
      <c r="G43" s="110">
        <v>777.35</v>
      </c>
      <c r="H43" s="110">
        <v>102.17</v>
      </c>
      <c r="I43" s="110">
        <v>3310.46</v>
      </c>
      <c r="J43" s="316">
        <v>70.40381568834593</v>
      </c>
      <c r="K43" s="111">
        <v>-3.8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2.75">
      <c r="A44" s="366" t="s">
        <v>72</v>
      </c>
      <c r="B44" s="368">
        <v>1884.04</v>
      </c>
      <c r="C44" s="110">
        <v>1005.87</v>
      </c>
      <c r="D44" s="110">
        <v>38.04</v>
      </c>
      <c r="E44" s="110">
        <v>2927.96</v>
      </c>
      <c r="F44" s="110">
        <v>1899.03</v>
      </c>
      <c r="G44" s="110">
        <v>998.92</v>
      </c>
      <c r="H44" s="110">
        <v>38.97</v>
      </c>
      <c r="I44" s="110">
        <v>2936.91</v>
      </c>
      <c r="J44" s="316">
        <v>62.45949817646491</v>
      </c>
      <c r="K44" s="111">
        <v>0.8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2.75">
      <c r="A45" s="366" t="s">
        <v>447</v>
      </c>
      <c r="B45" s="368">
        <v>434.94</v>
      </c>
      <c r="C45" s="110">
        <v>41.18</v>
      </c>
      <c r="D45" s="110">
        <v>7.81</v>
      </c>
      <c r="E45" s="110">
        <v>483.93</v>
      </c>
      <c r="F45" s="110">
        <v>450.39</v>
      </c>
      <c r="G45" s="110">
        <v>36.67</v>
      </c>
      <c r="H45" s="110">
        <v>7.23</v>
      </c>
      <c r="I45" s="110">
        <v>494.3</v>
      </c>
      <c r="J45" s="316">
        <v>10.512317350081073</v>
      </c>
      <c r="K45" s="111">
        <v>3.6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>
      <c r="A46" s="366" t="s">
        <v>448</v>
      </c>
      <c r="B46" s="368">
        <v>224.52</v>
      </c>
      <c r="C46" s="110">
        <v>19.63</v>
      </c>
      <c r="D46" s="110">
        <v>3.36</v>
      </c>
      <c r="E46" s="110">
        <v>247.51</v>
      </c>
      <c r="F46" s="110">
        <v>251.53</v>
      </c>
      <c r="G46" s="110">
        <v>15.62</v>
      </c>
      <c r="H46" s="110">
        <v>2.82</v>
      </c>
      <c r="I46" s="110">
        <v>269.97</v>
      </c>
      <c r="J46" s="316">
        <v>5.741473427071389</v>
      </c>
      <c r="K46" s="111">
        <v>12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>
      <c r="A47" s="360"/>
      <c r="B47" s="110"/>
      <c r="C47" s="110"/>
      <c r="D47" s="110"/>
      <c r="E47" s="110"/>
      <c r="F47" s="110"/>
      <c r="G47" s="110"/>
      <c r="H47" s="110"/>
      <c r="I47" s="110"/>
      <c r="J47" s="316"/>
      <c r="K47" s="111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 customHeight="1" thickBot="1">
      <c r="A48" s="361" t="s">
        <v>256</v>
      </c>
      <c r="B48" s="117">
        <v>30843.42</v>
      </c>
      <c r="C48" s="117">
        <v>7438.04</v>
      </c>
      <c r="D48" s="117">
        <v>1266.91</v>
      </c>
      <c r="E48" s="117">
        <v>39548.36</v>
      </c>
      <c r="F48" s="117">
        <v>30490.72</v>
      </c>
      <c r="G48" s="117">
        <v>7197.04</v>
      </c>
      <c r="H48" s="117">
        <v>1230.28</v>
      </c>
      <c r="I48" s="117">
        <v>38918.05</v>
      </c>
      <c r="J48" s="362">
        <v>827.673259652686</v>
      </c>
      <c r="K48" s="118">
        <v>-1.1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4" ht="12.75">
      <c r="A49" s="516" t="s">
        <v>207</v>
      </c>
      <c r="B49" s="516"/>
      <c r="C49" s="516"/>
      <c r="D49" s="516"/>
      <c r="E49" s="516"/>
      <c r="F49" s="516"/>
      <c r="G49" s="516"/>
      <c r="H49" s="516"/>
      <c r="I49" s="211"/>
      <c r="J49" s="211"/>
      <c r="K49" s="264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2.75">
      <c r="A50" s="517" t="s">
        <v>208</v>
      </c>
      <c r="B50" s="517"/>
      <c r="C50" s="517"/>
      <c r="D50" s="517"/>
      <c r="E50" s="517"/>
      <c r="F50" s="517"/>
      <c r="G50" s="517"/>
      <c r="I50" s="9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="407" customFormat="1" ht="12.75">
      <c r="A51" s="407" t="s">
        <v>426</v>
      </c>
    </row>
    <row r="52" s="407" customFormat="1" ht="12.75">
      <c r="A52" s="407" t="s">
        <v>427</v>
      </c>
    </row>
    <row r="53" spans="1:32" s="91" customFormat="1" ht="14.25">
      <c r="A53" s="522" t="s">
        <v>271</v>
      </c>
      <c r="B53" s="522"/>
      <c r="C53" s="522"/>
      <c r="D53" s="522"/>
      <c r="E53" s="522"/>
      <c r="F53" s="522"/>
      <c r="G53" s="522"/>
      <c r="H53" s="522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1:25" ht="12.75">
      <c r="A54" s="407" t="s">
        <v>209</v>
      </c>
      <c r="B54" s="407"/>
      <c r="C54" s="407"/>
      <c r="D54" s="407"/>
      <c r="E54" s="32"/>
      <c r="F54" s="32"/>
      <c r="G54" s="32"/>
      <c r="H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3" ht="12.75">
      <c r="A55" s="407" t="s">
        <v>451</v>
      </c>
      <c r="B55" s="407"/>
      <c r="C55" s="407"/>
    </row>
    <row r="56" spans="1:25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1:25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1:25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1:25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1:25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1:25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1:25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1:25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1:25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1:25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5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1:25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1:25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1:25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1:25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5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1:25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1:25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1:25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1:25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1:25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1:25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1:25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1:25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1:25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1:25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1:25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1:25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1:25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1:25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25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1:25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 spans="1:25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1:25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1:25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1:25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1:25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1:25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 spans="1:25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1:25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 spans="1:25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 spans="1:25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 spans="1:25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 spans="1:25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 spans="1:25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 spans="1:25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 spans="1:25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 spans="1:25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1:25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 spans="1:25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 spans="1:25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 spans="1:25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5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 spans="1:25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 spans="1:25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 spans="1:25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1:25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5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 spans="1:25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 spans="1:25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 spans="1:25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 spans="1:25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1:25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 spans="1:25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 spans="1:25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 spans="1:25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 spans="1:25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 spans="1:25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1:25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1:25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 spans="1:25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 spans="1:25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 spans="1:25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 spans="1:25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 spans="1:25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 spans="1:25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</row>
    <row r="231" spans="1:25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 spans="1:25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 spans="1:25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 spans="1:25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 spans="1:25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 spans="1:25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 spans="1:25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 spans="1:25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 spans="1:25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 spans="1:25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 spans="1:25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 spans="1:25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 spans="1:25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 spans="1:25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 spans="1:25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 spans="1:25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 spans="1:25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 spans="1:25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 spans="1:25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 spans="1:25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 spans="1:25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 spans="1:25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 spans="1:25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 spans="1:25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 spans="1:25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1:25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 spans="1:25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 spans="1:25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 spans="1:25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 spans="1:25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 spans="1:25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 spans="1:25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 spans="1:25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 spans="1:25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1:25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1:25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1:25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1:25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1:25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25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25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25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1:25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1:25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1:25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1:25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1:25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1:25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1:25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1:25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1:25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1:25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1:25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1:25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1:25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1:25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1:25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1:25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1:25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1:25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1:25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1:25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1:25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1:25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1:25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1:25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1:25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1:25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1:25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1:25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1:25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1:25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1:25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1:25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1:25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1:25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1:25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1:25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1:25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1:25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1:25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1:25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1:25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1:25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1:25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1:25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1:25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1:25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1:25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1:25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1:25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1:25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1:25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1:25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1:25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1:25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1:25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1:25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1:25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1:25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1:25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1:25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1:25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1:25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1:25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1:25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1:25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1:25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1:25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1:25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1:25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1:25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1:25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1:25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1:25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1:25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1:25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1:25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1:25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1:25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1:25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 spans="1:25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 spans="1:25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 spans="1:25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 spans="1:25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 spans="1:25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</row>
    <row r="357" spans="1:25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</row>
    <row r="358" spans="1:25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</row>
    <row r="359" spans="1:25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</row>
    <row r="360" spans="1:25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</row>
    <row r="361" spans="1:25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</row>
    <row r="362" spans="1:25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</row>
    <row r="363" spans="1:25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</row>
    <row r="364" spans="1:25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</row>
    <row r="365" spans="1:25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</row>
    <row r="366" spans="1:25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</row>
    <row r="367" spans="1:25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</row>
    <row r="368" spans="1:25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</row>
    <row r="369" spans="1:25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 spans="1:25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</row>
    <row r="371" spans="1:25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</row>
    <row r="372" spans="1:25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</row>
    <row r="373" spans="1:25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</row>
    <row r="374" spans="1:25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</row>
    <row r="375" spans="1:25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 spans="1:25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  <row r="377" spans="1:25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</row>
    <row r="378" spans="1:25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</row>
    <row r="379" spans="1:25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</row>
    <row r="380" spans="1:25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</row>
    <row r="381" spans="1:25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</row>
    <row r="382" spans="1:25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</row>
    <row r="383" spans="1:25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</row>
    <row r="384" spans="1:25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</row>
    <row r="385" spans="1:25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</row>
    <row r="386" spans="1:25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</row>
    <row r="387" spans="1:25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</row>
    <row r="388" spans="1:25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</row>
    <row r="389" spans="1:25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</row>
    <row r="390" spans="1:25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</row>
    <row r="391" spans="1:25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</row>
    <row r="392" spans="1:25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</row>
    <row r="393" spans="1:25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</row>
    <row r="394" spans="1:25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</row>
    <row r="395" spans="1:25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</row>
    <row r="396" spans="1:25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</row>
    <row r="397" spans="1:25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</row>
    <row r="398" spans="1:25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</row>
    <row r="399" spans="1:25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</row>
    <row r="400" spans="1:25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</row>
    <row r="401" spans="1:25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</row>
    <row r="402" spans="1:25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</row>
    <row r="403" spans="1:25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</row>
    <row r="404" spans="1:25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</row>
    <row r="405" spans="1:25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</row>
    <row r="406" spans="1:25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</row>
    <row r="407" spans="1:25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</row>
    <row r="408" spans="1:25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</row>
    <row r="409" spans="1:25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</row>
    <row r="410" spans="1:25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</row>
    <row r="411" spans="1:25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</row>
    <row r="412" spans="1:25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</row>
    <row r="413" spans="1:25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</row>
    <row r="414" spans="1:25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</row>
    <row r="416" spans="1:25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</row>
    <row r="417" spans="1:25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</row>
    <row r="418" spans="1:25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 spans="1:25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</row>
    <row r="420" spans="1:25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</row>
    <row r="421" spans="1:25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</row>
    <row r="422" spans="1:25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</row>
    <row r="423" spans="1:25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</row>
    <row r="424" spans="1:25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</row>
    <row r="425" spans="1:25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</row>
    <row r="426" spans="1:25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</row>
    <row r="427" spans="1:25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</row>
    <row r="428" spans="1:25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 spans="1:25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</row>
    <row r="430" spans="1:25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 spans="1:25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</row>
    <row r="432" spans="1:25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</row>
    <row r="433" spans="1:25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</row>
    <row r="434" spans="1:25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</row>
    <row r="435" spans="1:25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</row>
    <row r="436" spans="1:25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</row>
    <row r="437" spans="1:25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</row>
    <row r="438" spans="1:25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 spans="1:25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 spans="1:25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</row>
    <row r="441" spans="1:25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</row>
    <row r="442" spans="1:25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</row>
    <row r="443" spans="1:25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 spans="1:25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 spans="1:25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 spans="1:25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 spans="1:25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</row>
    <row r="448" spans="1:25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</row>
    <row r="449" spans="1:25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</row>
    <row r="450" spans="1:25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</row>
    <row r="451" spans="1:25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</row>
    <row r="452" spans="1:25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</row>
    <row r="453" spans="1:25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 spans="1:25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</row>
    <row r="455" spans="1:25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</row>
    <row r="456" spans="1:25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</row>
    <row r="457" spans="1:25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</row>
    <row r="458" spans="1:25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</row>
    <row r="459" spans="1:25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</row>
    <row r="460" spans="1:25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</row>
    <row r="461" spans="1:25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 spans="1:25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</row>
    <row r="463" spans="1:25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</row>
    <row r="464" spans="1:25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</row>
    <row r="465" spans="1:25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</row>
    <row r="466" spans="1:25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</row>
    <row r="467" spans="1:25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</row>
    <row r="468" spans="1:25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 spans="1:25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</row>
    <row r="470" spans="1:25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 spans="1:25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</row>
    <row r="472" spans="1:25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 spans="1:25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</row>
    <row r="474" spans="1:25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</row>
    <row r="475" spans="1:25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</row>
    <row r="476" spans="1:25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</row>
    <row r="477" spans="1:25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</row>
    <row r="478" spans="1:25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</row>
    <row r="479" spans="1:25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</row>
    <row r="480" spans="1:25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</row>
    <row r="482" spans="1:25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 spans="1:25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 spans="1:25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 spans="1:25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 spans="1:25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 spans="1:25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 spans="1:25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 spans="1:25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 spans="1:25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 spans="1:25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 spans="1:25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 spans="1:25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 spans="1:25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 spans="1:25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 spans="1:25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 spans="1:25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 spans="1:25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 spans="1:25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 spans="1:25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 spans="1:25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 spans="1:25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 spans="1:25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 spans="1:25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 spans="1:25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 spans="1:25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 spans="1:25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 spans="1:25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 spans="1:25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 spans="1:25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 spans="1:25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 spans="1:25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 spans="1:25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 spans="1:25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 spans="1:25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 spans="1:25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 spans="1:25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 spans="1:25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 spans="1:25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 spans="1:25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 spans="1:25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 spans="1:25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 spans="1:25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 spans="1:25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 spans="1:25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 spans="1:25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 spans="1:25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 spans="1:25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 spans="1:25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 spans="1:25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 spans="1:25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 spans="1:25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 spans="1:25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 spans="1:25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 spans="1:25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 spans="1:25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 spans="1:25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 spans="1:25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 spans="1:25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 spans="1:25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 spans="1:25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 spans="1:25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 spans="1:25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 spans="1:25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 spans="1:25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 spans="1:25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 spans="1:25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 spans="1:25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 spans="1:25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 spans="1:25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 spans="1:25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1:25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 spans="1:25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 spans="1:25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 spans="1:25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 spans="1:25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 spans="1:25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 spans="1:25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1:25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 spans="1:25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 spans="1:25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 spans="1:25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 spans="1:25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 spans="1:25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 spans="1:25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 spans="1:25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 spans="1:25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 spans="1:25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 spans="1:25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 spans="1:25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 spans="1:25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 spans="1:25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 spans="1:25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 spans="1:25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 spans="1:25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 spans="1:25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 spans="1:25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 spans="1:25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 spans="1:25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 spans="1:25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 spans="1:25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 spans="1:25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 spans="1:25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 spans="1:25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 spans="1:25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 spans="1:25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 spans="1:25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 spans="1:25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 spans="1:25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 spans="1:25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 spans="1:25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 spans="1:25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 spans="1:25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 spans="1:25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 spans="1:25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 spans="1:25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 spans="1:25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 spans="1:25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 spans="1:25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 spans="1:25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 spans="1:25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 spans="1:25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 spans="1:25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 spans="1:25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 spans="1:25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 spans="1:25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 spans="1:25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 spans="1:25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 spans="1:25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 spans="1:25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 spans="1:25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 spans="1:25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 spans="1:25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 spans="1:25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 spans="1:25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 spans="1:25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 spans="1:25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 spans="1:25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1:25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 spans="1:25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 spans="1:25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 spans="1:25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 spans="1:25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1:25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 spans="1:25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 spans="1:25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 spans="1:25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1:25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 spans="1:25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 spans="1:25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</sheetData>
  <mergeCells count="18">
    <mergeCell ref="A53:H53"/>
    <mergeCell ref="A54:D54"/>
    <mergeCell ref="A55:C55"/>
    <mergeCell ref="A1:K1"/>
    <mergeCell ref="A3:K3"/>
    <mergeCell ref="K5:K7"/>
    <mergeCell ref="B5:E5"/>
    <mergeCell ref="B6:B7"/>
    <mergeCell ref="E6:E7"/>
    <mergeCell ref="F5:J5"/>
    <mergeCell ref="A52:IV52"/>
    <mergeCell ref="I6:I7"/>
    <mergeCell ref="A49:H49"/>
    <mergeCell ref="A50:G50"/>
    <mergeCell ref="D6:D7"/>
    <mergeCell ref="H6:H7"/>
    <mergeCell ref="F6:F7"/>
    <mergeCell ref="A51:IV5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15">
    <tabColor indexed="10"/>
    <pageSetUpPr fitToPage="1"/>
  </sheetPr>
  <dimension ref="A1:I62"/>
  <sheetViews>
    <sheetView showGridLines="0" view="pageBreakPreview" zoomScale="60" zoomScaleNormal="75" workbookViewId="0" topLeftCell="A19">
      <selection activeCell="H26" sqref="H26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405" t="s">
        <v>250</v>
      </c>
      <c r="B1" s="405"/>
      <c r="C1" s="405"/>
      <c r="D1" s="405"/>
      <c r="E1" s="405"/>
      <c r="F1" s="405"/>
      <c r="G1" s="405"/>
      <c r="H1" s="405"/>
      <c r="I1" s="405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95" t="s">
        <v>308</v>
      </c>
      <c r="B3" s="395"/>
      <c r="C3" s="395"/>
      <c r="D3" s="395"/>
      <c r="E3" s="395"/>
      <c r="F3" s="395"/>
      <c r="G3" s="395"/>
      <c r="H3" s="395"/>
      <c r="I3" s="395"/>
    </row>
    <row r="4" spans="1:9" ht="13.5" customHeight="1" thickBot="1">
      <c r="A4" s="545"/>
      <c r="B4" s="545"/>
      <c r="C4" s="545"/>
      <c r="D4" s="545"/>
      <c r="E4" s="545"/>
      <c r="F4" s="545"/>
      <c r="G4" s="545"/>
      <c r="H4" s="545"/>
      <c r="I4" s="545"/>
    </row>
    <row r="5" spans="1:9" ht="12.75">
      <c r="A5" s="282"/>
      <c r="B5" s="396" t="s">
        <v>169</v>
      </c>
      <c r="C5" s="406"/>
      <c r="D5" s="406"/>
      <c r="E5" s="406"/>
      <c r="F5" s="406"/>
      <c r="G5" s="406"/>
      <c r="H5" s="406"/>
      <c r="I5" s="406"/>
    </row>
    <row r="6" spans="1:9" ht="12.75">
      <c r="A6" s="166" t="s">
        <v>64</v>
      </c>
      <c r="B6" s="540" t="s">
        <v>175</v>
      </c>
      <c r="C6" s="541"/>
      <c r="D6" s="542" t="s">
        <v>174</v>
      </c>
      <c r="E6" s="543"/>
      <c r="F6" s="542" t="s">
        <v>173</v>
      </c>
      <c r="G6" s="543"/>
      <c r="H6" s="542" t="s">
        <v>176</v>
      </c>
      <c r="I6" s="544"/>
    </row>
    <row r="7" spans="1:9" ht="13.5" thickBot="1">
      <c r="A7" s="167"/>
      <c r="B7" s="136">
        <v>2008</v>
      </c>
      <c r="C7" s="136">
        <v>2009</v>
      </c>
      <c r="D7" s="136">
        <v>2008</v>
      </c>
      <c r="E7" s="136">
        <v>2009</v>
      </c>
      <c r="F7" s="136">
        <v>2008</v>
      </c>
      <c r="G7" s="136">
        <v>2009</v>
      </c>
      <c r="H7" s="136">
        <v>2008</v>
      </c>
      <c r="I7" s="231">
        <v>2009</v>
      </c>
    </row>
    <row r="8" spans="1:9" ht="12.75">
      <c r="A8" s="104" t="s">
        <v>45</v>
      </c>
      <c r="B8" s="106">
        <v>23.148945</v>
      </c>
      <c r="C8" s="106">
        <v>22.43933</v>
      </c>
      <c r="D8" s="106">
        <v>43.929419</v>
      </c>
      <c r="E8" s="106">
        <v>44.122479</v>
      </c>
      <c r="F8" s="106">
        <v>11.66482</v>
      </c>
      <c r="G8" s="106">
        <v>11.446269</v>
      </c>
      <c r="H8" s="106">
        <v>0.268397</v>
      </c>
      <c r="I8" s="107">
        <v>0.351768</v>
      </c>
    </row>
    <row r="9" spans="1:9" ht="12.75">
      <c r="A9" s="108" t="s">
        <v>46</v>
      </c>
      <c r="B9" s="110">
        <v>40.102688</v>
      </c>
      <c r="C9" s="110">
        <v>40.158404</v>
      </c>
      <c r="D9" s="110">
        <v>37.484578</v>
      </c>
      <c r="E9" s="110">
        <v>38.48986</v>
      </c>
      <c r="F9" s="110">
        <v>13.122002</v>
      </c>
      <c r="G9" s="110">
        <v>12.380765</v>
      </c>
      <c r="H9" s="110">
        <v>0.46136</v>
      </c>
      <c r="I9" s="111">
        <v>0.50947</v>
      </c>
    </row>
    <row r="10" spans="1:9" ht="12.75">
      <c r="A10" s="108" t="s">
        <v>67</v>
      </c>
      <c r="B10" s="110">
        <v>38.724468</v>
      </c>
      <c r="C10" s="110">
        <v>37.835217</v>
      </c>
      <c r="D10" s="110">
        <v>42.042969</v>
      </c>
      <c r="E10" s="110">
        <v>43.31276</v>
      </c>
      <c r="F10" s="110">
        <v>14.766367</v>
      </c>
      <c r="G10" s="110">
        <v>14.277614</v>
      </c>
      <c r="H10" s="110">
        <v>0.318304</v>
      </c>
      <c r="I10" s="111">
        <v>0.377425</v>
      </c>
    </row>
    <row r="11" spans="1:9" ht="12.75">
      <c r="A11" s="108" t="s">
        <v>47</v>
      </c>
      <c r="B11" s="110">
        <v>3.598946</v>
      </c>
      <c r="C11" s="110">
        <v>3.276381</v>
      </c>
      <c r="D11" s="110">
        <v>66.020477</v>
      </c>
      <c r="E11" s="110">
        <v>67.004649</v>
      </c>
      <c r="F11" s="110">
        <v>25.792276</v>
      </c>
      <c r="G11" s="110">
        <v>24.962249</v>
      </c>
      <c r="H11" s="110">
        <v>0.579398</v>
      </c>
      <c r="I11" s="111">
        <v>0.51403</v>
      </c>
    </row>
    <row r="12" spans="1:9" ht="12.75">
      <c r="A12" s="108" t="s">
        <v>68</v>
      </c>
      <c r="B12" s="110">
        <v>7.27573</v>
      </c>
      <c r="C12" s="110">
        <v>7.154686</v>
      </c>
      <c r="D12" s="110">
        <v>65.890683</v>
      </c>
      <c r="E12" s="110">
        <v>66.815179</v>
      </c>
      <c r="F12" s="110">
        <v>22.707611</v>
      </c>
      <c r="G12" s="110">
        <v>21.831245</v>
      </c>
      <c r="H12" s="110">
        <v>0.355368</v>
      </c>
      <c r="I12" s="111">
        <v>0.371844</v>
      </c>
    </row>
    <row r="13" spans="1:9" ht="12.75">
      <c r="A13" s="108" t="s">
        <v>49</v>
      </c>
      <c r="B13" s="110">
        <v>53.742215</v>
      </c>
      <c r="C13" s="110">
        <v>51.63296</v>
      </c>
      <c r="D13" s="110">
        <v>32.970364</v>
      </c>
      <c r="E13" s="110">
        <v>34.816901</v>
      </c>
      <c r="F13" s="110">
        <v>7.606475</v>
      </c>
      <c r="G13" s="110">
        <v>7.359742</v>
      </c>
      <c r="H13" s="110">
        <v>0.28024</v>
      </c>
      <c r="I13" s="111">
        <v>0.237439</v>
      </c>
    </row>
    <row r="14" spans="1:9" ht="12.75">
      <c r="A14" s="108" t="s">
        <v>69</v>
      </c>
      <c r="B14" s="110">
        <v>16.631296</v>
      </c>
      <c r="C14" s="110">
        <v>15.428689</v>
      </c>
      <c r="D14" s="110">
        <v>55.845137</v>
      </c>
      <c r="E14" s="110">
        <v>57.550824</v>
      </c>
      <c r="F14" s="110">
        <v>22.642616</v>
      </c>
      <c r="G14" s="110">
        <v>21.765821</v>
      </c>
      <c r="H14" s="110">
        <v>0.284944</v>
      </c>
      <c r="I14" s="111">
        <v>0.3275</v>
      </c>
    </row>
    <row r="15" spans="1:9" ht="12.75">
      <c r="A15" s="108" t="s">
        <v>50</v>
      </c>
      <c r="B15" s="110">
        <v>4.679121</v>
      </c>
      <c r="C15" s="110">
        <v>4.318827</v>
      </c>
      <c r="D15" s="110">
        <v>66.07206</v>
      </c>
      <c r="E15" s="110">
        <v>67.949169</v>
      </c>
      <c r="F15" s="110">
        <v>23.513192</v>
      </c>
      <c r="G15" s="110">
        <v>22.269492</v>
      </c>
      <c r="H15" s="110">
        <v>0.300573</v>
      </c>
      <c r="I15" s="111">
        <v>0.277371</v>
      </c>
    </row>
    <row r="16" spans="1:9" ht="12.75">
      <c r="A16" s="108" t="s">
        <v>32</v>
      </c>
      <c r="B16" s="110">
        <v>3.398597</v>
      </c>
      <c r="C16" s="110">
        <v>3.66895</v>
      </c>
      <c r="D16" s="110">
        <v>65.623483</v>
      </c>
      <c r="E16" s="110">
        <v>65.939511</v>
      </c>
      <c r="F16" s="110">
        <v>28.026424</v>
      </c>
      <c r="G16" s="110">
        <v>27.032358</v>
      </c>
      <c r="H16" s="110">
        <v>0.275819</v>
      </c>
      <c r="I16" s="111">
        <v>0.308487</v>
      </c>
    </row>
    <row r="17" spans="1:9" ht="12.75">
      <c r="A17" s="108" t="s">
        <v>52</v>
      </c>
      <c r="B17" s="110">
        <v>17.038708</v>
      </c>
      <c r="C17" s="110">
        <v>17.880172</v>
      </c>
      <c r="D17" s="110">
        <v>53.293588</v>
      </c>
      <c r="E17" s="110">
        <v>53.265097</v>
      </c>
      <c r="F17" s="110">
        <v>19.353103</v>
      </c>
      <c r="G17" s="110">
        <v>17.124758</v>
      </c>
      <c r="H17" s="110">
        <v>0.635789</v>
      </c>
      <c r="I17" s="111">
        <v>0.654305</v>
      </c>
    </row>
    <row r="18" spans="1:9" ht="12.75">
      <c r="A18" s="108" t="s">
        <v>53</v>
      </c>
      <c r="B18" s="110">
        <v>2.562677</v>
      </c>
      <c r="C18" s="110">
        <v>2.770114</v>
      </c>
      <c r="D18" s="110">
        <v>57.233319</v>
      </c>
      <c r="E18" s="110">
        <v>55.571706</v>
      </c>
      <c r="F18" s="110">
        <v>29.702336</v>
      </c>
      <c r="G18" s="110">
        <v>30.119687</v>
      </c>
      <c r="H18" s="110">
        <v>2.477004</v>
      </c>
      <c r="I18" s="111">
        <v>2.277854</v>
      </c>
    </row>
    <row r="19" spans="1:9" ht="12.75">
      <c r="A19" s="108" t="s">
        <v>55</v>
      </c>
      <c r="B19" s="110">
        <v>35.527792</v>
      </c>
      <c r="C19" s="110">
        <v>35.411942</v>
      </c>
      <c r="D19" s="110">
        <v>30.191285</v>
      </c>
      <c r="E19" s="110">
        <v>29.755388</v>
      </c>
      <c r="F19" s="110">
        <v>10.634234</v>
      </c>
      <c r="G19" s="110">
        <v>10.490845</v>
      </c>
      <c r="H19" s="110">
        <v>0.794273</v>
      </c>
      <c r="I19" s="111">
        <v>0.920108</v>
      </c>
    </row>
    <row r="20" spans="1:9" ht="12.75">
      <c r="A20" s="108" t="s">
        <v>56</v>
      </c>
      <c r="B20" s="110">
        <v>37.997106</v>
      </c>
      <c r="C20" s="110">
        <v>37.786794</v>
      </c>
      <c r="D20" s="110">
        <v>31.415396</v>
      </c>
      <c r="E20" s="110">
        <v>30.999959</v>
      </c>
      <c r="F20" s="110">
        <v>10.05633</v>
      </c>
      <c r="G20" s="110">
        <v>8.634992</v>
      </c>
      <c r="H20" s="110">
        <v>0.220484</v>
      </c>
      <c r="I20" s="111">
        <v>0.333169</v>
      </c>
    </row>
    <row r="21" spans="1:9" ht="12.75">
      <c r="A21" s="108" t="s">
        <v>57</v>
      </c>
      <c r="B21" s="110">
        <v>44.508178</v>
      </c>
      <c r="C21" s="110">
        <v>44.363975</v>
      </c>
      <c r="D21" s="110">
        <v>30.616402</v>
      </c>
      <c r="E21" s="110">
        <v>30.917078</v>
      </c>
      <c r="F21" s="110">
        <v>10.08996</v>
      </c>
      <c r="G21" s="110">
        <v>9.028604</v>
      </c>
      <c r="H21" s="110">
        <v>0.365356</v>
      </c>
      <c r="I21" s="111">
        <v>0.411444</v>
      </c>
    </row>
    <row r="22" spans="1:9" ht="12.75">
      <c r="A22" s="108" t="s">
        <v>66</v>
      </c>
      <c r="B22" s="110">
        <v>7.763406</v>
      </c>
      <c r="C22" s="110">
        <v>7.490729</v>
      </c>
      <c r="D22" s="110">
        <v>64.353325</v>
      </c>
      <c r="E22" s="110">
        <v>64.943027</v>
      </c>
      <c r="F22" s="110">
        <v>22.538147</v>
      </c>
      <c r="G22" s="110">
        <v>22.14112</v>
      </c>
      <c r="H22" s="110">
        <v>0.400018</v>
      </c>
      <c r="I22" s="111">
        <v>0.450384</v>
      </c>
    </row>
    <row r="23" spans="1:9" ht="14.25">
      <c r="A23" s="276" t="s">
        <v>98</v>
      </c>
      <c r="B23" s="110">
        <v>4.083691</v>
      </c>
      <c r="C23" s="110">
        <v>4.783093</v>
      </c>
      <c r="D23" s="110">
        <v>55.190449</v>
      </c>
      <c r="E23" s="110">
        <v>55.608459</v>
      </c>
      <c r="F23" s="110">
        <v>28.197443</v>
      </c>
      <c r="G23" s="110">
        <v>28.00945</v>
      </c>
      <c r="H23" s="110">
        <v>0.801946</v>
      </c>
      <c r="I23" s="111">
        <v>0.729352</v>
      </c>
    </row>
    <row r="24" spans="1:9" ht="12.75">
      <c r="A24" s="108" t="s">
        <v>70</v>
      </c>
      <c r="B24" s="110">
        <v>16.770118</v>
      </c>
      <c r="C24" s="110">
        <v>15.238472</v>
      </c>
      <c r="D24" s="110">
        <v>50.637023</v>
      </c>
      <c r="E24" s="110">
        <v>53.137655</v>
      </c>
      <c r="F24" s="110">
        <v>13.090692</v>
      </c>
      <c r="G24" s="110">
        <v>13.725064</v>
      </c>
      <c r="H24" s="110">
        <v>2.822691</v>
      </c>
      <c r="I24" s="111">
        <v>3.721034</v>
      </c>
    </row>
    <row r="25" spans="1:9" ht="12.75">
      <c r="A25" s="108" t="s">
        <v>60</v>
      </c>
      <c r="B25" s="110">
        <v>1.977802</v>
      </c>
      <c r="C25" s="110">
        <v>1.998023</v>
      </c>
      <c r="D25" s="110">
        <v>65.690097</v>
      </c>
      <c r="E25" s="110">
        <v>65.311049</v>
      </c>
      <c r="F25" s="110">
        <v>28.389985</v>
      </c>
      <c r="G25" s="110">
        <v>29.150477</v>
      </c>
      <c r="H25" s="110">
        <v>0.363568</v>
      </c>
      <c r="I25" s="111">
        <v>0.280741</v>
      </c>
    </row>
    <row r="26" spans="1:9" ht="12.75">
      <c r="A26" s="108" t="s">
        <v>71</v>
      </c>
      <c r="B26" s="110">
        <v>2.193152</v>
      </c>
      <c r="C26" s="110">
        <v>2.038659</v>
      </c>
      <c r="D26" s="110">
        <v>71.093708</v>
      </c>
      <c r="E26" s="110">
        <v>70.822265</v>
      </c>
      <c r="F26" s="110">
        <v>24.199559</v>
      </c>
      <c r="G26" s="110">
        <v>24.034579</v>
      </c>
      <c r="H26" s="110">
        <v>0.450609</v>
      </c>
      <c r="I26" s="111">
        <v>0.356435</v>
      </c>
    </row>
    <row r="27" spans="1:9" ht="12.75">
      <c r="A27" s="108" t="s">
        <v>62</v>
      </c>
      <c r="B27" s="110">
        <v>4.099881</v>
      </c>
      <c r="C27" s="110">
        <v>3.983457</v>
      </c>
      <c r="D27" s="110">
        <v>66.975235</v>
      </c>
      <c r="E27" s="110">
        <v>66.404075</v>
      </c>
      <c r="F27" s="110">
        <v>21.987037</v>
      </c>
      <c r="G27" s="110">
        <v>22.525421</v>
      </c>
      <c r="H27" s="110">
        <v>0.31972</v>
      </c>
      <c r="I27" s="111">
        <v>0.499714</v>
      </c>
    </row>
    <row r="28" spans="1:9" ht="12.75">
      <c r="A28" s="108" t="s">
        <v>72</v>
      </c>
      <c r="B28" s="110">
        <v>1.679678</v>
      </c>
      <c r="C28" s="110">
        <v>1.845312</v>
      </c>
      <c r="D28" s="110">
        <v>68.299687</v>
      </c>
      <c r="E28" s="110">
        <v>68.928498</v>
      </c>
      <c r="F28" s="110">
        <v>26.396704</v>
      </c>
      <c r="G28" s="110">
        <v>25.4852</v>
      </c>
      <c r="H28" s="110">
        <v>0.399822</v>
      </c>
      <c r="I28" s="111">
        <v>0.393208</v>
      </c>
    </row>
    <row r="29" spans="1:9" ht="12.75">
      <c r="A29" s="108"/>
      <c r="B29" s="110"/>
      <c r="C29" s="110"/>
      <c r="D29" s="110"/>
      <c r="E29" s="110"/>
      <c r="F29" s="110"/>
      <c r="G29" s="110"/>
      <c r="H29" s="110"/>
      <c r="I29" s="111"/>
    </row>
    <row r="30" spans="1:9" ht="15.75" customHeight="1" thickBot="1">
      <c r="A30" s="192" t="s">
        <v>73</v>
      </c>
      <c r="B30" s="117">
        <v>28.159765</v>
      </c>
      <c r="C30" s="117">
        <v>27.7189</v>
      </c>
      <c r="D30" s="117">
        <v>46.130174</v>
      </c>
      <c r="E30" s="117">
        <v>46.968939</v>
      </c>
      <c r="F30" s="117">
        <v>16.790565</v>
      </c>
      <c r="G30" s="117">
        <v>16.137156</v>
      </c>
      <c r="H30" s="117">
        <v>0.441307</v>
      </c>
      <c r="I30" s="118">
        <v>0.467261</v>
      </c>
    </row>
    <row r="31" spans="1:9" ht="12.75" customHeight="1">
      <c r="A31" s="277" t="s">
        <v>178</v>
      </c>
      <c r="B31" s="278"/>
      <c r="C31" s="277"/>
      <c r="D31" s="277"/>
      <c r="E31" s="211"/>
      <c r="F31" s="211"/>
      <c r="G31" s="211"/>
      <c r="H31" s="211"/>
      <c r="I31" s="211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34"/>
      <c r="B33" s="234"/>
      <c r="C33" s="234"/>
      <c r="D33" s="234"/>
      <c r="E33" s="234"/>
      <c r="F33" s="234"/>
      <c r="G33" s="234"/>
      <c r="H33" s="234"/>
      <c r="I33" s="234"/>
    </row>
    <row r="34" spans="1:9" ht="12.75">
      <c r="A34" s="282"/>
      <c r="B34" s="396" t="s">
        <v>170</v>
      </c>
      <c r="C34" s="406"/>
      <c r="D34" s="406"/>
      <c r="E34" s="406"/>
      <c r="F34" s="406"/>
      <c r="G34" s="406"/>
      <c r="H34" s="406"/>
      <c r="I34" s="406"/>
    </row>
    <row r="35" spans="1:9" ht="12.75">
      <c r="A35" s="166" t="s">
        <v>64</v>
      </c>
      <c r="B35" s="533" t="s">
        <v>74</v>
      </c>
      <c r="C35" s="534"/>
      <c r="D35" s="535" t="s">
        <v>75</v>
      </c>
      <c r="E35" s="536"/>
      <c r="F35" s="538" t="s">
        <v>274</v>
      </c>
      <c r="G35" s="539"/>
      <c r="H35" s="533" t="s">
        <v>76</v>
      </c>
      <c r="I35" s="537"/>
    </row>
    <row r="36" spans="1:9" ht="12.75">
      <c r="A36" s="287"/>
      <c r="B36" s="530" t="s">
        <v>272</v>
      </c>
      <c r="C36" s="531"/>
      <c r="D36" s="530" t="s">
        <v>273</v>
      </c>
      <c r="E36" s="531"/>
      <c r="F36" s="383"/>
      <c r="G36" s="381"/>
      <c r="H36" s="530" t="s">
        <v>275</v>
      </c>
      <c r="I36" s="532"/>
    </row>
    <row r="37" spans="1:9" ht="13.5" thickBot="1">
      <c r="A37" s="167"/>
      <c r="B37" s="136">
        <v>2008</v>
      </c>
      <c r="C37" s="136">
        <v>2009</v>
      </c>
      <c r="D37" s="136">
        <v>2008</v>
      </c>
      <c r="E37" s="136">
        <v>2009</v>
      </c>
      <c r="F37" s="136">
        <v>2008</v>
      </c>
      <c r="G37" s="136">
        <v>2009</v>
      </c>
      <c r="H37" s="136">
        <v>2008</v>
      </c>
      <c r="I37" s="231">
        <v>2009</v>
      </c>
    </row>
    <row r="38" spans="1:9" ht="12.75">
      <c r="A38" s="104" t="s">
        <v>45</v>
      </c>
      <c r="B38" s="106">
        <v>0.984963</v>
      </c>
      <c r="C38" s="106">
        <v>0.773302</v>
      </c>
      <c r="D38" s="106">
        <v>1.150227</v>
      </c>
      <c r="E38" s="106">
        <v>1.572885</v>
      </c>
      <c r="F38" s="106">
        <v>12.910259</v>
      </c>
      <c r="G38" s="106">
        <v>13.63708</v>
      </c>
      <c r="H38" s="106">
        <v>5.942965</v>
      </c>
      <c r="I38" s="107">
        <v>5.656909</v>
      </c>
    </row>
    <row r="39" spans="1:9" ht="12.75">
      <c r="A39" s="108" t="s">
        <v>46</v>
      </c>
      <c r="B39" s="110">
        <v>0.367901</v>
      </c>
      <c r="C39" s="110">
        <v>0.359156</v>
      </c>
      <c r="D39" s="110">
        <v>0.135678</v>
      </c>
      <c r="E39" s="110">
        <v>0.11645</v>
      </c>
      <c r="F39" s="110">
        <v>3.577963</v>
      </c>
      <c r="G39" s="110">
        <v>3.296727</v>
      </c>
      <c r="H39" s="110">
        <v>4.747845</v>
      </c>
      <c r="I39" s="111">
        <v>4.68917</v>
      </c>
    </row>
    <row r="40" spans="1:9" ht="12.75">
      <c r="A40" s="108" t="s">
        <v>67</v>
      </c>
      <c r="B40" s="110">
        <v>0.355899</v>
      </c>
      <c r="C40" s="110">
        <v>0.311011</v>
      </c>
      <c r="D40" s="110">
        <v>0.674416</v>
      </c>
      <c r="E40" s="110">
        <v>0.785739</v>
      </c>
      <c r="F40" s="110">
        <v>0.415865</v>
      </c>
      <c r="G40" s="110">
        <v>0.330966</v>
      </c>
      <c r="H40" s="110">
        <v>2.701714</v>
      </c>
      <c r="I40" s="111">
        <v>2.769264</v>
      </c>
    </row>
    <row r="41" spans="1:9" ht="12.75">
      <c r="A41" s="108" t="s">
        <v>47</v>
      </c>
      <c r="B41" s="110">
        <v>0.051855</v>
      </c>
      <c r="C41" s="110">
        <v>0.020916</v>
      </c>
      <c r="D41" s="110">
        <v>0.422657</v>
      </c>
      <c r="E41" s="110">
        <v>0.366684</v>
      </c>
      <c r="F41" s="110">
        <v>0.714038</v>
      </c>
      <c r="G41" s="110">
        <v>0.984347</v>
      </c>
      <c r="H41" s="110">
        <v>2.820355</v>
      </c>
      <c r="I41" s="111">
        <v>2.870711</v>
      </c>
    </row>
    <row r="42" spans="1:9" ht="12.75">
      <c r="A42" s="108" t="s">
        <v>68</v>
      </c>
      <c r="B42" s="110">
        <v>0.365417</v>
      </c>
      <c r="C42" s="110">
        <v>0.308156</v>
      </c>
      <c r="D42" s="110">
        <v>0.574978</v>
      </c>
      <c r="E42" s="110">
        <v>0.481455</v>
      </c>
      <c r="F42" s="110">
        <v>0.026401</v>
      </c>
      <c r="G42" s="110">
        <v>0.024579</v>
      </c>
      <c r="H42" s="110">
        <v>2.803823</v>
      </c>
      <c r="I42" s="111">
        <v>3.012869</v>
      </c>
    </row>
    <row r="43" spans="1:9" ht="12.75">
      <c r="A43" s="108" t="s">
        <v>49</v>
      </c>
      <c r="B43" s="110">
        <v>0.161848</v>
      </c>
      <c r="C43" s="110">
        <v>0.18408</v>
      </c>
      <c r="D43" s="110">
        <v>3.22161</v>
      </c>
      <c r="E43" s="110">
        <v>3.682776</v>
      </c>
      <c r="F43" s="110">
        <v>0.145183</v>
      </c>
      <c r="G43" s="110">
        <v>0.162072</v>
      </c>
      <c r="H43" s="110">
        <v>1.872028</v>
      </c>
      <c r="I43" s="111">
        <v>1.924093</v>
      </c>
    </row>
    <row r="44" spans="1:9" ht="12.75">
      <c r="A44" s="108" t="s">
        <v>69</v>
      </c>
      <c r="B44" s="110">
        <v>0.386409</v>
      </c>
      <c r="C44" s="110">
        <v>0.377805</v>
      </c>
      <c r="D44" s="110">
        <v>0.198299</v>
      </c>
      <c r="E44" s="110">
        <v>0.224471</v>
      </c>
      <c r="F44" s="110">
        <v>0.022107</v>
      </c>
      <c r="G44" s="110">
        <v>0.069338</v>
      </c>
      <c r="H44" s="110">
        <v>3.989193</v>
      </c>
      <c r="I44" s="111">
        <v>4.25556</v>
      </c>
    </row>
    <row r="45" spans="1:9" ht="12.75">
      <c r="A45" s="108" t="s">
        <v>50</v>
      </c>
      <c r="B45" s="110">
        <v>0.012839</v>
      </c>
      <c r="C45" s="110">
        <v>0.021578</v>
      </c>
      <c r="D45" s="110">
        <v>1.586953</v>
      </c>
      <c r="E45" s="110">
        <v>1.358412</v>
      </c>
      <c r="F45" s="110">
        <v>0</v>
      </c>
      <c r="G45" s="110">
        <v>0.014274</v>
      </c>
      <c r="H45" s="110">
        <v>3.835236</v>
      </c>
      <c r="I45" s="111">
        <v>3.790905</v>
      </c>
    </row>
    <row r="46" spans="1:9" ht="12.75">
      <c r="A46" s="108" t="s">
        <v>32</v>
      </c>
      <c r="B46" s="110">
        <v>0.02213</v>
      </c>
      <c r="C46" s="110">
        <v>0.014284</v>
      </c>
      <c r="D46" s="110">
        <v>0.021073</v>
      </c>
      <c r="E46" s="110">
        <v>0.007453</v>
      </c>
      <c r="F46" s="110">
        <v>0.003885</v>
      </c>
      <c r="G46" s="110">
        <v>0.00274</v>
      </c>
      <c r="H46" s="110">
        <v>2.628592</v>
      </c>
      <c r="I46" s="111">
        <v>3.026224</v>
      </c>
    </row>
    <row r="47" spans="1:9" ht="12.75">
      <c r="A47" s="108" t="s">
        <v>52</v>
      </c>
      <c r="B47" s="110">
        <v>2.669311</v>
      </c>
      <c r="C47" s="110">
        <v>2.508319</v>
      </c>
      <c r="D47" s="110">
        <v>0.386431</v>
      </c>
      <c r="E47" s="110">
        <v>0.161289</v>
      </c>
      <c r="F47" s="110">
        <v>1.878853</v>
      </c>
      <c r="G47" s="110">
        <v>3.110767</v>
      </c>
      <c r="H47" s="110">
        <v>4.744227</v>
      </c>
      <c r="I47" s="111">
        <v>5.295304</v>
      </c>
    </row>
    <row r="48" spans="1:9" ht="12.75">
      <c r="A48" s="108" t="s">
        <v>53</v>
      </c>
      <c r="B48" s="110">
        <v>0.043711</v>
      </c>
      <c r="C48" s="110">
        <v>0.044046</v>
      </c>
      <c r="D48" s="110">
        <v>0.325885</v>
      </c>
      <c r="E48" s="110">
        <v>0.406023</v>
      </c>
      <c r="F48" s="110">
        <v>1.49335</v>
      </c>
      <c r="G48" s="110">
        <v>1.563848</v>
      </c>
      <c r="H48" s="110">
        <v>6.16171</v>
      </c>
      <c r="I48" s="111">
        <v>7.246744</v>
      </c>
    </row>
    <row r="49" spans="1:9" ht="12.75">
      <c r="A49" s="108" t="s">
        <v>55</v>
      </c>
      <c r="B49" s="110">
        <v>4.223946</v>
      </c>
      <c r="C49" s="110">
        <v>3.964284</v>
      </c>
      <c r="D49" s="110">
        <v>0.590868</v>
      </c>
      <c r="E49" s="110">
        <v>0.768387</v>
      </c>
      <c r="F49" s="110">
        <v>10.986919</v>
      </c>
      <c r="G49" s="110">
        <v>11.960712</v>
      </c>
      <c r="H49" s="110">
        <v>7.050696</v>
      </c>
      <c r="I49" s="111">
        <v>6.728383</v>
      </c>
    </row>
    <row r="50" spans="1:9" ht="12.75">
      <c r="A50" s="108" t="s">
        <v>56</v>
      </c>
      <c r="B50" s="110">
        <v>5.507647</v>
      </c>
      <c r="C50" s="110">
        <v>5.27366</v>
      </c>
      <c r="D50" s="110">
        <v>0.29617</v>
      </c>
      <c r="E50" s="110">
        <v>0.282532</v>
      </c>
      <c r="F50" s="110">
        <v>11.87078</v>
      </c>
      <c r="G50" s="110">
        <v>13.534766</v>
      </c>
      <c r="H50" s="110">
        <v>2.6361</v>
      </c>
      <c r="I50" s="111">
        <v>3.154128</v>
      </c>
    </row>
    <row r="51" spans="1:9" ht="12.75">
      <c r="A51" s="108" t="s">
        <v>57</v>
      </c>
      <c r="B51" s="110">
        <v>6.220097</v>
      </c>
      <c r="C51" s="110">
        <v>5.474839</v>
      </c>
      <c r="D51" s="110">
        <v>0.371088</v>
      </c>
      <c r="E51" s="110">
        <v>0.346212</v>
      </c>
      <c r="F51" s="110">
        <v>4.848663</v>
      </c>
      <c r="G51" s="110">
        <v>5.99405</v>
      </c>
      <c r="H51" s="110">
        <v>2.980262</v>
      </c>
      <c r="I51" s="111">
        <v>3.463804</v>
      </c>
    </row>
    <row r="52" spans="1:9" ht="12.75">
      <c r="A52" s="108" t="s">
        <v>66</v>
      </c>
      <c r="B52" s="110">
        <v>0.133451</v>
      </c>
      <c r="C52" s="110">
        <v>0.111853</v>
      </c>
      <c r="D52" s="110">
        <v>1.652173</v>
      </c>
      <c r="E52" s="110">
        <v>1.408718</v>
      </c>
      <c r="F52" s="110">
        <v>0.263275</v>
      </c>
      <c r="G52" s="110">
        <v>0.364577</v>
      </c>
      <c r="H52" s="110">
        <v>2.89619</v>
      </c>
      <c r="I52" s="111">
        <v>3.089581</v>
      </c>
    </row>
    <row r="53" spans="1:9" ht="14.25">
      <c r="A53" s="276" t="s">
        <v>98</v>
      </c>
      <c r="B53" s="110">
        <v>0.001903</v>
      </c>
      <c r="C53" s="110">
        <v>0.025144</v>
      </c>
      <c r="D53" s="110">
        <v>0.685701</v>
      </c>
      <c r="E53" s="110">
        <v>0.362893</v>
      </c>
      <c r="F53" s="110">
        <v>0.01838</v>
      </c>
      <c r="G53" s="110">
        <v>0.047462</v>
      </c>
      <c r="H53" s="110">
        <v>11.02048</v>
      </c>
      <c r="I53" s="111">
        <v>10.434131</v>
      </c>
    </row>
    <row r="54" spans="1:9" ht="12.75">
      <c r="A54" s="108" t="s">
        <v>70</v>
      </c>
      <c r="B54" s="110">
        <v>0.09311</v>
      </c>
      <c r="C54" s="110">
        <v>0.124155</v>
      </c>
      <c r="D54" s="110">
        <v>2.181341</v>
      </c>
      <c r="E54" s="110">
        <v>1.779953</v>
      </c>
      <c r="F54" s="110">
        <v>4.519889</v>
      </c>
      <c r="G54" s="110">
        <v>1.438844</v>
      </c>
      <c r="H54" s="110">
        <v>9.885139</v>
      </c>
      <c r="I54" s="111">
        <v>10.834838</v>
      </c>
    </row>
    <row r="55" spans="1:9" ht="12.75">
      <c r="A55" s="108" t="s">
        <v>60</v>
      </c>
      <c r="B55" s="110">
        <v>0.008157</v>
      </c>
      <c r="C55" s="110">
        <v>0.001647</v>
      </c>
      <c r="D55" s="110">
        <v>0.531175</v>
      </c>
      <c r="E55" s="110">
        <v>0.316704</v>
      </c>
      <c r="F55" s="110">
        <v>0.001685</v>
      </c>
      <c r="G55" s="110">
        <v>0.001065</v>
      </c>
      <c r="H55" s="110">
        <v>3.03751</v>
      </c>
      <c r="I55" s="111">
        <v>2.940262</v>
      </c>
    </row>
    <row r="56" spans="1:9" ht="12.75">
      <c r="A56" s="108" t="s">
        <v>71</v>
      </c>
      <c r="B56" s="110">
        <v>0.007105</v>
      </c>
      <c r="C56" s="110">
        <v>0.007231</v>
      </c>
      <c r="D56" s="110">
        <v>0.0264</v>
      </c>
      <c r="E56" s="110">
        <v>0.02143</v>
      </c>
      <c r="F56" s="110">
        <v>0.002464</v>
      </c>
      <c r="G56" s="110">
        <v>0</v>
      </c>
      <c r="H56" s="110">
        <v>2.027004</v>
      </c>
      <c r="I56" s="111">
        <v>2.719418</v>
      </c>
    </row>
    <row r="57" spans="1:9" ht="12.75">
      <c r="A57" s="108" t="s">
        <v>62</v>
      </c>
      <c r="B57" s="110">
        <v>0.00804</v>
      </c>
      <c r="C57" s="110">
        <v>0.005193</v>
      </c>
      <c r="D57" s="110">
        <v>2.655139</v>
      </c>
      <c r="E57" s="110">
        <v>2.446977</v>
      </c>
      <c r="F57" s="110">
        <v>0.05156</v>
      </c>
      <c r="G57" s="110">
        <v>0.066816</v>
      </c>
      <c r="H57" s="110">
        <v>3.90343</v>
      </c>
      <c r="I57" s="111">
        <v>4.068329</v>
      </c>
    </row>
    <row r="58" spans="1:9" ht="12.75">
      <c r="A58" s="108" t="s">
        <v>72</v>
      </c>
      <c r="B58" s="110">
        <v>0.006735</v>
      </c>
      <c r="C58" s="110">
        <v>0.004312</v>
      </c>
      <c r="D58" s="110">
        <v>0.274694</v>
      </c>
      <c r="E58" s="110">
        <v>0.129669</v>
      </c>
      <c r="F58" s="110">
        <v>0.000428</v>
      </c>
      <c r="G58" s="110">
        <v>0</v>
      </c>
      <c r="H58" s="110">
        <v>2.942273</v>
      </c>
      <c r="I58" s="111">
        <v>3.213814</v>
      </c>
    </row>
    <row r="59" spans="1:9" ht="12.75">
      <c r="A59" s="108"/>
      <c r="B59" s="110"/>
      <c r="C59" s="110"/>
      <c r="D59" s="110"/>
      <c r="E59" s="110"/>
      <c r="F59" s="110"/>
      <c r="G59" s="110"/>
      <c r="H59" s="110"/>
      <c r="I59" s="111"/>
    </row>
    <row r="60" spans="1:9" ht="13.5" thickBot="1">
      <c r="A60" s="192" t="s">
        <v>73</v>
      </c>
      <c r="B60" s="117">
        <v>1.258917</v>
      </c>
      <c r="C60" s="117">
        <v>1.142571</v>
      </c>
      <c r="D60" s="117">
        <v>0.765945</v>
      </c>
      <c r="E60" s="117">
        <v>0.763006</v>
      </c>
      <c r="F60" s="117">
        <v>2.56255</v>
      </c>
      <c r="G60" s="117">
        <v>2.700903</v>
      </c>
      <c r="H60" s="117">
        <v>3.890779</v>
      </c>
      <c r="I60" s="118">
        <v>4.101268</v>
      </c>
    </row>
    <row r="61" spans="1:9" ht="14.25">
      <c r="A61" s="279" t="s">
        <v>211</v>
      </c>
      <c r="B61" s="277"/>
      <c r="C61" s="280"/>
      <c r="D61" s="277"/>
      <c r="E61" s="281"/>
      <c r="F61" s="211"/>
      <c r="G61" s="281"/>
      <c r="H61" s="211"/>
      <c r="I61" s="211"/>
    </row>
    <row r="62" spans="1:7" ht="12.75">
      <c r="A62" s="68" t="s">
        <v>177</v>
      </c>
      <c r="B62" s="68"/>
      <c r="C62" s="68"/>
      <c r="D62" s="68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161">
    <tabColor indexed="10"/>
  </sheetPr>
  <dimension ref="A1:N64"/>
  <sheetViews>
    <sheetView showGridLines="0" tabSelected="1" view="pageBreakPreview" zoomScale="60" zoomScaleNormal="75" workbookViewId="0" topLeftCell="A1">
      <selection activeCell="H26" sqref="H26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405" t="s">
        <v>250</v>
      </c>
      <c r="B1" s="405"/>
      <c r="C1" s="405"/>
      <c r="D1" s="405"/>
      <c r="E1" s="405"/>
      <c r="F1" s="405"/>
      <c r="G1" s="405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547" t="s">
        <v>309</v>
      </c>
      <c r="B3" s="547"/>
      <c r="C3" s="547"/>
      <c r="D3" s="547"/>
      <c r="E3" s="547"/>
      <c r="F3" s="547"/>
      <c r="G3" s="547"/>
      <c r="H3" s="36"/>
      <c r="I3" s="36"/>
      <c r="J3" s="36"/>
      <c r="K3" s="36"/>
      <c r="L3" s="36"/>
      <c r="M3" s="36"/>
      <c r="N3" s="36"/>
    </row>
    <row r="4" spans="1:14" ht="15" customHeight="1">
      <c r="A4" s="547" t="s">
        <v>276</v>
      </c>
      <c r="B4" s="547"/>
      <c r="C4" s="547"/>
      <c r="D4" s="547"/>
      <c r="E4" s="547"/>
      <c r="F4" s="547"/>
      <c r="G4" s="547"/>
      <c r="H4" s="36"/>
      <c r="I4" s="36"/>
      <c r="J4" s="36"/>
      <c r="K4" s="36"/>
      <c r="L4" s="36"/>
      <c r="M4" s="36"/>
      <c r="N4" s="36"/>
    </row>
    <row r="5" spans="1:8" ht="13.5" thickBot="1">
      <c r="A5" s="160"/>
      <c r="B5" s="160"/>
      <c r="C5" s="160"/>
      <c r="D5" s="160"/>
      <c r="E5" s="160"/>
      <c r="F5" s="160"/>
      <c r="G5" s="160"/>
      <c r="H5" s="33"/>
    </row>
    <row r="6" spans="1:8" ht="12.75" customHeight="1">
      <c r="A6" s="548" t="s">
        <v>64</v>
      </c>
      <c r="B6" s="550" t="s">
        <v>79</v>
      </c>
      <c r="C6" s="550" t="s">
        <v>78</v>
      </c>
      <c r="D6" s="550" t="s">
        <v>80</v>
      </c>
      <c r="E6" s="550" t="s">
        <v>210</v>
      </c>
      <c r="F6" s="285" t="s">
        <v>77</v>
      </c>
      <c r="G6" s="552" t="s">
        <v>63</v>
      </c>
      <c r="H6" s="33"/>
    </row>
    <row r="7" spans="1:8" s="4" customFormat="1" ht="13.5" thickBot="1">
      <c r="A7" s="549"/>
      <c r="B7" s="551"/>
      <c r="C7" s="551"/>
      <c r="D7" s="551"/>
      <c r="E7" s="551"/>
      <c r="F7" s="286" t="s">
        <v>277</v>
      </c>
      <c r="G7" s="553"/>
      <c r="H7" s="6"/>
    </row>
    <row r="8" spans="1:8" ht="12.75">
      <c r="A8" s="283" t="s">
        <v>45</v>
      </c>
      <c r="B8" s="106">
        <v>27.780191468286635</v>
      </c>
      <c r="C8" s="106">
        <v>54.90355652722432</v>
      </c>
      <c r="D8" s="106">
        <v>6.172686255981801</v>
      </c>
      <c r="E8" s="106">
        <v>6.247989177659162</v>
      </c>
      <c r="F8" s="106">
        <v>3.245498924605878</v>
      </c>
      <c r="G8" s="107">
        <v>1.6503309781906526</v>
      </c>
      <c r="H8" s="19"/>
    </row>
    <row r="9" spans="1:8" ht="12.75">
      <c r="A9" s="276" t="s">
        <v>81</v>
      </c>
      <c r="B9" s="110">
        <v>18.111477864972173</v>
      </c>
      <c r="C9" s="110">
        <v>64.84474470471628</v>
      </c>
      <c r="D9" s="110">
        <v>5.420016069464592</v>
      </c>
      <c r="E9" s="110">
        <v>2.8005393142642268</v>
      </c>
      <c r="F9" s="110">
        <v>6.052168763563038</v>
      </c>
      <c r="G9" s="111">
        <v>2.772405078148381</v>
      </c>
      <c r="H9" s="19"/>
    </row>
    <row r="10" spans="1:8" ht="12.75">
      <c r="A10" s="276" t="s">
        <v>82</v>
      </c>
      <c r="B10" s="110">
        <v>9.192397636707419</v>
      </c>
      <c r="C10" s="110">
        <v>75.7764499688241</v>
      </c>
      <c r="D10" s="110">
        <v>4.301614564571732</v>
      </c>
      <c r="E10" s="110">
        <v>1.5601604510162188</v>
      </c>
      <c r="F10" s="110">
        <v>6.854507811335877</v>
      </c>
      <c r="G10" s="111">
        <v>2.317016979655372</v>
      </c>
      <c r="H10" s="19"/>
    </row>
    <row r="11" spans="1:8" ht="12.75">
      <c r="A11" s="276" t="s">
        <v>83</v>
      </c>
      <c r="B11" s="110">
        <v>36.425352654839664</v>
      </c>
      <c r="C11" s="110">
        <v>49.089692234801426</v>
      </c>
      <c r="D11" s="110">
        <v>9.216419967162958</v>
      </c>
      <c r="E11" s="110">
        <v>4.487367738433767</v>
      </c>
      <c r="F11" s="110">
        <v>0.06900537976904432</v>
      </c>
      <c r="G11" s="111">
        <v>0.712402986598619</v>
      </c>
      <c r="H11" s="19"/>
    </row>
    <row r="12" spans="1:8" ht="12.75">
      <c r="A12" s="276" t="s">
        <v>84</v>
      </c>
      <c r="B12" s="110">
        <v>38.658436023292396</v>
      </c>
      <c r="C12" s="110">
        <v>51.39906009444012</v>
      </c>
      <c r="D12" s="110">
        <v>6.59861841248675</v>
      </c>
      <c r="E12" s="110">
        <v>1.747880595786488</v>
      </c>
      <c r="F12" s="110">
        <v>0.4974541558720236</v>
      </c>
      <c r="G12" s="111">
        <v>1.0990089302958996</v>
      </c>
      <c r="H12" s="19"/>
    </row>
    <row r="13" spans="1:8" ht="12.75">
      <c r="A13" s="276" t="s">
        <v>49</v>
      </c>
      <c r="B13" s="110">
        <v>55.70388616745938</v>
      </c>
      <c r="C13" s="110">
        <v>34.41296309470575</v>
      </c>
      <c r="D13" s="110">
        <v>1.407355227854791</v>
      </c>
      <c r="E13" s="110">
        <v>2.2707033314362373</v>
      </c>
      <c r="F13" s="110">
        <v>4.032154931772294</v>
      </c>
      <c r="G13" s="111">
        <v>2.1729795926663686</v>
      </c>
      <c r="H13" s="19"/>
    </row>
    <row r="14" spans="1:8" ht="12.75">
      <c r="A14" s="276" t="s">
        <v>85</v>
      </c>
      <c r="B14" s="110">
        <v>50.73822253533855</v>
      </c>
      <c r="C14" s="110">
        <v>42.857986452013094</v>
      </c>
      <c r="D14" s="110">
        <v>1.8410504413981783</v>
      </c>
      <c r="E14" s="110">
        <v>1.0110924656268099</v>
      </c>
      <c r="F14" s="110">
        <v>1.1081168791156428</v>
      </c>
      <c r="G14" s="111">
        <v>2.4437879727725718</v>
      </c>
      <c r="H14" s="19"/>
    </row>
    <row r="15" spans="1:8" ht="12.75">
      <c r="A15" s="276" t="s">
        <v>50</v>
      </c>
      <c r="B15" s="110">
        <v>11.123391648341553</v>
      </c>
      <c r="C15" s="110">
        <v>59.29700463343075</v>
      </c>
      <c r="D15" s="110">
        <v>19.10558136063249</v>
      </c>
      <c r="E15" s="110">
        <v>6.199438476422326</v>
      </c>
      <c r="F15" s="110">
        <v>0.45932398991783846</v>
      </c>
      <c r="G15" s="111">
        <v>3.8138245037865524</v>
      </c>
      <c r="H15" s="19"/>
    </row>
    <row r="16" spans="1:8" ht="12.75">
      <c r="A16" s="276" t="s">
        <v>86</v>
      </c>
      <c r="B16" s="110">
        <v>14.080212795196271</v>
      </c>
      <c r="C16" s="110">
        <v>62.53653923644351</v>
      </c>
      <c r="D16" s="110">
        <v>12.834326734725726</v>
      </c>
      <c r="E16" s="110">
        <v>4.141074643691494</v>
      </c>
      <c r="F16" s="110">
        <v>0.43555934437837296</v>
      </c>
      <c r="G16" s="111">
        <v>5.972054326129136</v>
      </c>
      <c r="H16" s="19"/>
    </row>
    <row r="17" spans="1:8" ht="12.75">
      <c r="A17" s="276" t="s">
        <v>87</v>
      </c>
      <c r="B17" s="110">
        <v>1.8301121538785166</v>
      </c>
      <c r="C17" s="110">
        <v>69.20326091369058</v>
      </c>
      <c r="D17" s="110">
        <v>20.130126546775067</v>
      </c>
      <c r="E17" s="110">
        <v>5.421693416541498</v>
      </c>
      <c r="F17" s="110">
        <v>1.3429679628884699</v>
      </c>
      <c r="G17" s="111">
        <v>2.070731860337236</v>
      </c>
      <c r="H17" s="19"/>
    </row>
    <row r="18" spans="1:8" ht="12.75">
      <c r="A18" s="276" t="s">
        <v>88</v>
      </c>
      <c r="B18" s="110">
        <v>16.91290728470994</v>
      </c>
      <c r="C18" s="110">
        <v>61.10412322149777</v>
      </c>
      <c r="D18" s="110">
        <v>13.261687300372197</v>
      </c>
      <c r="E18" s="110">
        <v>5.355392480356183</v>
      </c>
      <c r="F18" s="110">
        <v>0.4529516317785462</v>
      </c>
      <c r="G18" s="111">
        <v>2.9132240494856974</v>
      </c>
      <c r="H18" s="19"/>
    </row>
    <row r="19" spans="1:8" ht="12.75">
      <c r="A19" s="276" t="s">
        <v>89</v>
      </c>
      <c r="B19" s="110">
        <v>9.260676850386478</v>
      </c>
      <c r="C19" s="110">
        <v>71.95907589623616</v>
      </c>
      <c r="D19" s="110">
        <v>4.64761233055804</v>
      </c>
      <c r="E19" s="110">
        <v>4.97087089153421</v>
      </c>
      <c r="F19" s="110">
        <v>6.806707149246543</v>
      </c>
      <c r="G19" s="111">
        <v>2.355271909906191</v>
      </c>
      <c r="H19" s="19"/>
    </row>
    <row r="20" spans="1:8" ht="12.75">
      <c r="A20" s="276" t="s">
        <v>90</v>
      </c>
      <c r="B20" s="110">
        <v>9.96356562287864</v>
      </c>
      <c r="C20" s="110">
        <v>69.60305865193023</v>
      </c>
      <c r="D20" s="110">
        <v>5.564273908387911</v>
      </c>
      <c r="E20" s="110">
        <v>4.030489076755798</v>
      </c>
      <c r="F20" s="110">
        <v>7.117090487367161</v>
      </c>
      <c r="G20" s="111">
        <v>3.721979014616599</v>
      </c>
      <c r="H20" s="19"/>
    </row>
    <row r="21" spans="1:8" ht="12.75">
      <c r="A21" s="276" t="s">
        <v>91</v>
      </c>
      <c r="B21" s="110">
        <v>2.6740966600077103</v>
      </c>
      <c r="C21" s="110">
        <v>73.95885329846313</v>
      </c>
      <c r="D21" s="110">
        <v>6.175850207849947</v>
      </c>
      <c r="E21" s="110">
        <v>5.3839209853758145</v>
      </c>
      <c r="F21" s="110">
        <v>7.573890766576191</v>
      </c>
      <c r="G21" s="111">
        <v>4.234034582338488</v>
      </c>
      <c r="H21" s="19"/>
    </row>
    <row r="22" spans="1:8" ht="12.75">
      <c r="A22" s="276" t="s">
        <v>92</v>
      </c>
      <c r="B22" s="110">
        <v>2.9376323160067854</v>
      </c>
      <c r="C22" s="110">
        <v>78.5494615313811</v>
      </c>
      <c r="D22" s="110">
        <v>11.9992110349906</v>
      </c>
      <c r="E22" s="110">
        <v>2.060461018553827</v>
      </c>
      <c r="F22" s="110">
        <v>0.43340477849807363</v>
      </c>
      <c r="G22" s="111">
        <v>4.020302699575273</v>
      </c>
      <c r="H22" s="19"/>
    </row>
    <row r="23" spans="1:8" ht="14.25">
      <c r="A23" s="276" t="s">
        <v>98</v>
      </c>
      <c r="B23" s="110">
        <v>6.495427179973685</v>
      </c>
      <c r="C23" s="110">
        <v>74.98316535306874</v>
      </c>
      <c r="D23" s="110">
        <v>15.556495481033608</v>
      </c>
      <c r="E23" s="110">
        <v>1.4023487079004575</v>
      </c>
      <c r="F23" s="110">
        <v>0.07194845905357186</v>
      </c>
      <c r="G23" s="111">
        <v>1.490668672606938</v>
      </c>
      <c r="H23" s="19"/>
    </row>
    <row r="24" spans="1:8" ht="12.75">
      <c r="A24" s="276" t="s">
        <v>93</v>
      </c>
      <c r="B24" s="110">
        <v>10.505772776669463</v>
      </c>
      <c r="C24" s="110">
        <v>78.14298155384701</v>
      </c>
      <c r="D24" s="110">
        <v>8.378724368697247</v>
      </c>
      <c r="E24" s="110">
        <v>2.514293921378659</v>
      </c>
      <c r="F24" s="110">
        <v>0.11792952123354031</v>
      </c>
      <c r="G24" s="111">
        <v>0.3404638976267151</v>
      </c>
      <c r="H24" s="19"/>
    </row>
    <row r="25" spans="1:8" ht="12.75">
      <c r="A25" s="276" t="s">
        <v>60</v>
      </c>
      <c r="B25" s="110">
        <v>31.35621389946382</v>
      </c>
      <c r="C25" s="110">
        <v>65.66519307500779</v>
      </c>
      <c r="D25" s="110">
        <v>2.178752235446798</v>
      </c>
      <c r="E25" s="110">
        <v>0.44919746966939533</v>
      </c>
      <c r="F25" s="110">
        <v>0.048806150023726444</v>
      </c>
      <c r="G25" s="111">
        <v>0.3022893940162586</v>
      </c>
      <c r="H25" s="19"/>
    </row>
    <row r="26" spans="1:8" ht="12.75">
      <c r="A26" s="276" t="s">
        <v>28</v>
      </c>
      <c r="B26" s="110">
        <v>1.6594715626188532</v>
      </c>
      <c r="C26" s="110">
        <v>55.877497942185094</v>
      </c>
      <c r="D26" s="110">
        <v>32.828858986108074</v>
      </c>
      <c r="E26" s="110">
        <v>7.086923801940554</v>
      </c>
      <c r="F26" s="110">
        <v>0.3948444718907623</v>
      </c>
      <c r="G26" s="111">
        <v>2.1556303081147887</v>
      </c>
      <c r="H26" s="19"/>
    </row>
    <row r="27" spans="1:8" ht="12.75">
      <c r="A27" s="276" t="s">
        <v>94</v>
      </c>
      <c r="B27" s="110">
        <v>28.055515618446268</v>
      </c>
      <c r="C27" s="110">
        <v>62.888649134209665</v>
      </c>
      <c r="D27" s="110">
        <v>6.6472710940219875</v>
      </c>
      <c r="E27" s="110">
        <v>1.1775176122651945</v>
      </c>
      <c r="F27" s="110">
        <v>0.03142819459577637</v>
      </c>
      <c r="G27" s="111">
        <v>1.1995589358852945</v>
      </c>
      <c r="H27" s="19"/>
    </row>
    <row r="28" spans="1:8" ht="12.75">
      <c r="A28" s="276" t="s">
        <v>95</v>
      </c>
      <c r="B28" s="110">
        <v>33.344769414586025</v>
      </c>
      <c r="C28" s="110">
        <v>60.497578491734124</v>
      </c>
      <c r="D28" s="110">
        <v>4.030115781685829</v>
      </c>
      <c r="E28" s="110">
        <v>1.051782859378189</v>
      </c>
      <c r="F28" s="110">
        <v>0.03478659262534867</v>
      </c>
      <c r="G28" s="111">
        <v>1.0411528845499693</v>
      </c>
      <c r="H28" s="19"/>
    </row>
    <row r="29" spans="1:8" ht="12.75">
      <c r="A29" s="276" t="s">
        <v>96</v>
      </c>
      <c r="B29" s="110">
        <v>56.01779829060136</v>
      </c>
      <c r="C29" s="110">
        <v>35.615789500233156</v>
      </c>
      <c r="D29" s="110">
        <v>5.584140758563936</v>
      </c>
      <c r="E29" s="110">
        <v>1.7021418350476718</v>
      </c>
      <c r="F29" s="110">
        <v>0.039630223791649</v>
      </c>
      <c r="G29" s="111">
        <v>1.0429965703250181</v>
      </c>
      <c r="H29" s="19"/>
    </row>
    <row r="30" spans="1:8" ht="12.75">
      <c r="A30" s="276"/>
      <c r="B30" s="110"/>
      <c r="C30" s="110"/>
      <c r="D30" s="110"/>
      <c r="E30" s="110"/>
      <c r="F30" s="110"/>
      <c r="G30" s="111"/>
      <c r="H30" s="19"/>
    </row>
    <row r="31" spans="1:8" ht="15.75" customHeight="1" thickBot="1">
      <c r="A31" s="284" t="s">
        <v>256</v>
      </c>
      <c r="B31" s="117">
        <v>26.440142674087642</v>
      </c>
      <c r="C31" s="117">
        <v>58.738693668807194</v>
      </c>
      <c r="D31" s="117">
        <v>8.358692542129978</v>
      </c>
      <c r="E31" s="117">
        <v>2.50273247067971</v>
      </c>
      <c r="F31" s="117">
        <v>2.2412356994823317</v>
      </c>
      <c r="G31" s="118">
        <v>1.7363840733130909</v>
      </c>
      <c r="H31" s="19"/>
    </row>
    <row r="32" spans="1:10" ht="12.75" customHeight="1">
      <c r="A32" s="211"/>
      <c r="B32" s="211"/>
      <c r="C32" s="211"/>
      <c r="D32" s="211"/>
      <c r="E32" s="211"/>
      <c r="F32" s="211"/>
      <c r="G32" s="211"/>
      <c r="I32" s="546"/>
      <c r="J32" s="546"/>
    </row>
    <row r="33" spans="1:7" ht="12.75" customHeight="1">
      <c r="A33" s="547"/>
      <c r="B33" s="547"/>
      <c r="C33" s="547"/>
      <c r="D33" s="547"/>
      <c r="E33" s="547"/>
      <c r="F33" s="547"/>
      <c r="G33" s="547"/>
    </row>
    <row r="34" spans="1:14" ht="15" customHeight="1">
      <c r="A34" s="547" t="s">
        <v>279</v>
      </c>
      <c r="B34" s="547"/>
      <c r="C34" s="547"/>
      <c r="D34" s="547"/>
      <c r="E34" s="547"/>
      <c r="F34" s="547"/>
      <c r="G34" s="547"/>
      <c r="H34" s="36"/>
      <c r="I34" s="36"/>
      <c r="J34" s="36"/>
      <c r="K34" s="36"/>
      <c r="L34" s="36"/>
      <c r="M34" s="36"/>
      <c r="N34" s="36"/>
    </row>
    <row r="35" spans="1:14" ht="15" customHeight="1">
      <c r="A35" s="547" t="s">
        <v>276</v>
      </c>
      <c r="B35" s="547"/>
      <c r="C35" s="547"/>
      <c r="D35" s="547"/>
      <c r="E35" s="547"/>
      <c r="F35" s="547"/>
      <c r="G35" s="547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0"/>
      <c r="B36" s="160"/>
      <c r="C36" s="160"/>
      <c r="D36" s="160"/>
      <c r="E36" s="160"/>
      <c r="F36" s="160"/>
      <c r="G36" s="160"/>
    </row>
    <row r="37" spans="1:7" ht="12.75">
      <c r="A37" s="548" t="s">
        <v>64</v>
      </c>
      <c r="B37" s="550" t="s">
        <v>79</v>
      </c>
      <c r="C37" s="550" t="s">
        <v>78</v>
      </c>
      <c r="D37" s="550" t="s">
        <v>80</v>
      </c>
      <c r="E37" s="550" t="s">
        <v>210</v>
      </c>
      <c r="F37" s="285" t="s">
        <v>77</v>
      </c>
      <c r="G37" s="552" t="s">
        <v>63</v>
      </c>
    </row>
    <row r="38" spans="1:7" ht="13.5" thickBot="1">
      <c r="A38" s="549"/>
      <c r="B38" s="551"/>
      <c r="C38" s="551"/>
      <c r="D38" s="551"/>
      <c r="E38" s="551"/>
      <c r="F38" s="286" t="s">
        <v>277</v>
      </c>
      <c r="G38" s="553"/>
    </row>
    <row r="39" spans="1:7" ht="12.75">
      <c r="A39" s="283" t="s">
        <v>45</v>
      </c>
      <c r="B39" s="106">
        <v>26.599792154073704</v>
      </c>
      <c r="C39" s="106">
        <v>57.40026374221223</v>
      </c>
      <c r="D39" s="106">
        <v>5.9753129640403015</v>
      </c>
      <c r="E39" s="106">
        <v>6.331136952519784</v>
      </c>
      <c r="F39" s="106">
        <v>2.6044727325414208</v>
      </c>
      <c r="G39" s="107">
        <v>1.0894627410803135</v>
      </c>
    </row>
    <row r="40" spans="1:7" ht="12.75">
      <c r="A40" s="276" t="s">
        <v>81</v>
      </c>
      <c r="B40" s="110">
        <v>20.62523769451376</v>
      </c>
      <c r="C40" s="110">
        <v>63.06652232711648</v>
      </c>
      <c r="D40" s="110">
        <v>5.288362373196116</v>
      </c>
      <c r="E40" s="110">
        <v>3.686393823128474</v>
      </c>
      <c r="F40" s="110">
        <v>5.49128915481419</v>
      </c>
      <c r="G40" s="111">
        <v>1.8437577135126144</v>
      </c>
    </row>
    <row r="41" spans="1:7" ht="12.75">
      <c r="A41" s="276" t="s">
        <v>82</v>
      </c>
      <c r="B41" s="110">
        <v>9.431738286077893</v>
      </c>
      <c r="C41" s="110">
        <v>74.37333730578496</v>
      </c>
      <c r="D41" s="110">
        <v>4.352865117116191</v>
      </c>
      <c r="E41" s="110">
        <v>2.095599054482381</v>
      </c>
      <c r="F41" s="110">
        <v>7.337807138018112</v>
      </c>
      <c r="G41" s="111">
        <v>2.4113947878360342</v>
      </c>
    </row>
    <row r="42" spans="1:7" ht="12.75">
      <c r="A42" s="276" t="s">
        <v>83</v>
      </c>
      <c r="B42" s="110">
        <v>32.01187310392475</v>
      </c>
      <c r="C42" s="110">
        <v>52.86999126620467</v>
      </c>
      <c r="D42" s="110">
        <v>10.251600099448547</v>
      </c>
      <c r="E42" s="110">
        <v>4.332320069141703</v>
      </c>
      <c r="F42" s="110">
        <v>0.07374305369782959</v>
      </c>
      <c r="G42" s="111">
        <v>0.46064107879408184</v>
      </c>
    </row>
    <row r="43" spans="1:7" ht="12.75">
      <c r="A43" s="276" t="s">
        <v>84</v>
      </c>
      <c r="B43" s="110">
        <v>38.27914190339446</v>
      </c>
      <c r="C43" s="110">
        <v>52.500398837615535</v>
      </c>
      <c r="D43" s="110">
        <v>5.980817425265909</v>
      </c>
      <c r="E43" s="110">
        <v>2.3965798917181114</v>
      </c>
      <c r="F43" s="110">
        <v>0.25830541470024576</v>
      </c>
      <c r="G43" s="111">
        <v>0.5850493447956234</v>
      </c>
    </row>
    <row r="44" spans="1:7" ht="12.75">
      <c r="A44" s="276" t="s">
        <v>49</v>
      </c>
      <c r="B44" s="110">
        <v>58.01021137248901</v>
      </c>
      <c r="C44" s="110">
        <v>33.910584756360514</v>
      </c>
      <c r="D44" s="110">
        <v>1.699935027776737</v>
      </c>
      <c r="E44" s="110">
        <v>2.3529725586036117</v>
      </c>
      <c r="F44" s="110">
        <v>2.628142308857499</v>
      </c>
      <c r="G44" s="111">
        <v>1.3982301896642721</v>
      </c>
    </row>
    <row r="45" spans="1:7" ht="12.75">
      <c r="A45" s="276" t="s">
        <v>85</v>
      </c>
      <c r="B45" s="110">
        <v>48.17853403958636</v>
      </c>
      <c r="C45" s="110">
        <v>46.55322910138521</v>
      </c>
      <c r="D45" s="110">
        <v>1.4973543660189892</v>
      </c>
      <c r="E45" s="110">
        <v>1.5615855532544354</v>
      </c>
      <c r="F45" s="110">
        <v>0.9799478422287554</v>
      </c>
      <c r="G45" s="111">
        <v>1.2295538184417205</v>
      </c>
    </row>
    <row r="46" spans="1:7" ht="12.75">
      <c r="A46" s="276" t="s">
        <v>50</v>
      </c>
      <c r="B46" s="110">
        <v>8.977448902910453</v>
      </c>
      <c r="C46" s="110">
        <v>61.19498473349627</v>
      </c>
      <c r="D46" s="110">
        <v>19.300448855519978</v>
      </c>
      <c r="E46" s="110">
        <v>6.5517334759561034</v>
      </c>
      <c r="F46" s="110">
        <v>0.4078966075188377</v>
      </c>
      <c r="G46" s="111">
        <v>3.567148921189637</v>
      </c>
    </row>
    <row r="47" spans="1:7" ht="12.75">
      <c r="A47" s="276" t="s">
        <v>86</v>
      </c>
      <c r="B47" s="110">
        <v>15.10160749837122</v>
      </c>
      <c r="C47" s="110">
        <v>64.02349600396619</v>
      </c>
      <c r="D47" s="110">
        <v>12.881790596926207</v>
      </c>
      <c r="E47" s="110">
        <v>4.0321136280456935</v>
      </c>
      <c r="F47" s="110">
        <v>0.226861549563019</v>
      </c>
      <c r="G47" s="111">
        <v>3.733611589146985</v>
      </c>
    </row>
    <row r="48" spans="1:7" ht="12.75">
      <c r="A48" s="276" t="s">
        <v>87</v>
      </c>
      <c r="B48" s="110">
        <v>2.4357467568466564</v>
      </c>
      <c r="C48" s="110">
        <v>64.63687770262779</v>
      </c>
      <c r="D48" s="110">
        <v>24.23461581106553</v>
      </c>
      <c r="E48" s="110">
        <v>5.992238607384412</v>
      </c>
      <c r="F48" s="110">
        <v>0.975717928816942</v>
      </c>
      <c r="G48" s="111">
        <v>1.7248031932586763</v>
      </c>
    </row>
    <row r="49" spans="1:7" ht="12.75">
      <c r="A49" s="276" t="s">
        <v>88</v>
      </c>
      <c r="B49" s="110">
        <v>16.805036625830695</v>
      </c>
      <c r="C49" s="110">
        <v>63.09885328887339</v>
      </c>
      <c r="D49" s="110">
        <v>12.066177337303555</v>
      </c>
      <c r="E49" s="110">
        <v>5.736638966980386</v>
      </c>
      <c r="F49" s="110">
        <v>0.37446447148285555</v>
      </c>
      <c r="G49" s="111">
        <v>1.9191183720768155</v>
      </c>
    </row>
    <row r="50" spans="1:7" ht="12.75">
      <c r="A50" s="276" t="s">
        <v>89</v>
      </c>
      <c r="B50" s="110">
        <v>6.536844038424447</v>
      </c>
      <c r="C50" s="110">
        <v>76.60682496278545</v>
      </c>
      <c r="D50" s="110">
        <v>5.693067707905548</v>
      </c>
      <c r="E50" s="110">
        <v>5.070317770429714</v>
      </c>
      <c r="F50" s="110">
        <v>4.554343422411431</v>
      </c>
      <c r="G50" s="111">
        <v>1.5385098114492597</v>
      </c>
    </row>
    <row r="51" spans="1:7" ht="12.75">
      <c r="A51" s="276" t="s">
        <v>90</v>
      </c>
      <c r="B51" s="110">
        <v>10.85324939276537</v>
      </c>
      <c r="C51" s="110">
        <v>70.72851527775468</v>
      </c>
      <c r="D51" s="110">
        <v>5.503035853383695</v>
      </c>
      <c r="E51" s="110">
        <v>5.742757631842502</v>
      </c>
      <c r="F51" s="110">
        <v>5.0976755608366595</v>
      </c>
      <c r="G51" s="111">
        <v>2.075252326933334</v>
      </c>
    </row>
    <row r="52" spans="1:7" ht="12.75">
      <c r="A52" s="276" t="s">
        <v>91</v>
      </c>
      <c r="B52" s="110">
        <v>2.505919955330378</v>
      </c>
      <c r="C52" s="110">
        <v>76.6021641515254</v>
      </c>
      <c r="D52" s="110">
        <v>6.095358271326371</v>
      </c>
      <c r="E52" s="110">
        <v>5.869973553784932</v>
      </c>
      <c r="F52" s="110">
        <v>5.728429235690383</v>
      </c>
      <c r="G52" s="111">
        <v>3.19891856067758</v>
      </c>
    </row>
    <row r="53" spans="1:7" ht="12.75">
      <c r="A53" s="276" t="s">
        <v>92</v>
      </c>
      <c r="B53" s="110">
        <v>3.5447382404359207</v>
      </c>
      <c r="C53" s="110">
        <v>75.63048578077583</v>
      </c>
      <c r="D53" s="110">
        <v>14.520219702609452</v>
      </c>
      <c r="E53" s="110">
        <v>2.6189692846531814</v>
      </c>
      <c r="F53" s="110">
        <v>0.3170772074959411</v>
      </c>
      <c r="G53" s="111">
        <v>3.3691128471884864</v>
      </c>
    </row>
    <row r="54" spans="1:7" ht="14.25">
      <c r="A54" s="276" t="s">
        <v>99</v>
      </c>
      <c r="B54" s="110">
        <v>6.870148624380463</v>
      </c>
      <c r="C54" s="110">
        <v>75.49819753022122</v>
      </c>
      <c r="D54" s="110">
        <v>15.484085683442355</v>
      </c>
      <c r="E54" s="110">
        <v>1.0427759359434539</v>
      </c>
      <c r="F54" s="110">
        <v>0.08011865098237</v>
      </c>
      <c r="G54" s="111">
        <v>1.0247306802695915</v>
      </c>
    </row>
    <row r="55" spans="1:7" ht="12.75">
      <c r="A55" s="276" t="s">
        <v>93</v>
      </c>
      <c r="B55" s="110">
        <v>12.688239337546625</v>
      </c>
      <c r="C55" s="110">
        <v>75.28420640210949</v>
      </c>
      <c r="D55" s="110">
        <v>9.223760045282328</v>
      </c>
      <c r="E55" s="110">
        <v>2.5381159466771144</v>
      </c>
      <c r="F55" s="110">
        <v>0.05590945615268396</v>
      </c>
      <c r="G55" s="111">
        <v>0.20998551555019676</v>
      </c>
    </row>
    <row r="56" spans="1:7" ht="12.75">
      <c r="A56" s="276" t="s">
        <v>60</v>
      </c>
      <c r="B56" s="110">
        <v>29.318374947976718</v>
      </c>
      <c r="C56" s="110">
        <v>66.3949772810495</v>
      </c>
      <c r="D56" s="110">
        <v>3.521587924722752</v>
      </c>
      <c r="E56" s="110">
        <v>0.5176735124319617</v>
      </c>
      <c r="F56" s="110">
        <v>0.023250835662090682</v>
      </c>
      <c r="G56" s="111">
        <v>0.22454269907101992</v>
      </c>
    </row>
    <row r="57" spans="1:7" ht="12.75">
      <c r="A57" s="276" t="s">
        <v>28</v>
      </c>
      <c r="B57" s="110">
        <v>2.5804998424388446</v>
      </c>
      <c r="C57" s="110">
        <v>55.189440166157866</v>
      </c>
      <c r="D57" s="110">
        <v>34.597438960672555</v>
      </c>
      <c r="E57" s="110">
        <v>6.080992655668564</v>
      </c>
      <c r="F57" s="110">
        <v>0.37072228783712063</v>
      </c>
      <c r="G57" s="111">
        <v>1.1845085307588286</v>
      </c>
    </row>
    <row r="58" spans="1:7" ht="12.75">
      <c r="A58" s="276" t="s">
        <v>94</v>
      </c>
      <c r="B58" s="110">
        <v>32.002548386698265</v>
      </c>
      <c r="C58" s="110">
        <v>57.72548839666356</v>
      </c>
      <c r="D58" s="110">
        <v>8.060243579177351</v>
      </c>
      <c r="E58" s="110">
        <v>1.3426680055697426</v>
      </c>
      <c r="F58" s="110">
        <v>0.012118367032394278</v>
      </c>
      <c r="G58" s="111">
        <v>0.8569332648586768</v>
      </c>
    </row>
    <row r="59" spans="1:7" ht="12.75">
      <c r="A59" s="276" t="s">
        <v>95</v>
      </c>
      <c r="B59" s="110">
        <v>31.37059676060561</v>
      </c>
      <c r="C59" s="110">
        <v>61.617180546499064</v>
      </c>
      <c r="D59" s="110">
        <v>4.954640863203887</v>
      </c>
      <c r="E59" s="110">
        <v>1.2956863603695365</v>
      </c>
      <c r="F59" s="110">
        <v>0.032692609744837</v>
      </c>
      <c r="G59" s="111">
        <v>0.7294110927601486</v>
      </c>
    </row>
    <row r="60" spans="1:7" ht="12.75">
      <c r="A60" s="276" t="s">
        <v>97</v>
      </c>
      <c r="B60" s="110">
        <v>56.50879796151996</v>
      </c>
      <c r="C60" s="110">
        <v>34.79113916389642</v>
      </c>
      <c r="D60" s="110">
        <v>6.110519778769916</v>
      </c>
      <c r="E60" s="110">
        <v>1.6716129507913506</v>
      </c>
      <c r="F60" s="110">
        <v>0.07341219406411321</v>
      </c>
      <c r="G60" s="111">
        <v>0.8470907837409334</v>
      </c>
    </row>
    <row r="61" spans="1:7" ht="12.75">
      <c r="A61" s="276"/>
      <c r="B61" s="110"/>
      <c r="C61" s="110"/>
      <c r="D61" s="110"/>
      <c r="E61" s="110"/>
      <c r="F61" s="110"/>
      <c r="G61" s="111"/>
    </row>
    <row r="62" spans="1:7" ht="13.5" thickBot="1">
      <c r="A62" s="284" t="s">
        <v>256</v>
      </c>
      <c r="B62" s="117">
        <v>27.697711591279024</v>
      </c>
      <c r="C62" s="117">
        <v>57.82650432719008</v>
      </c>
      <c r="D62" s="117">
        <v>8.830032459871243</v>
      </c>
      <c r="E62" s="117">
        <v>2.607366797124088</v>
      </c>
      <c r="F62" s="117">
        <v>1.8599618103590583</v>
      </c>
      <c r="G62" s="118">
        <v>1.182375078674209</v>
      </c>
    </row>
    <row r="63" spans="1:7" ht="14.25">
      <c r="A63" s="279" t="s">
        <v>212</v>
      </c>
      <c r="B63" s="277"/>
      <c r="C63" s="211"/>
      <c r="D63" s="281"/>
      <c r="E63" s="211"/>
      <c r="F63" s="211"/>
      <c r="G63" s="211"/>
    </row>
    <row r="64" ht="12.75">
      <c r="A64" s="92" t="s">
        <v>213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8"/>
  <sheetViews>
    <sheetView showGridLines="0" view="pageBreakPreview" zoomScale="60" zoomScaleNormal="75" workbookViewId="0" topLeftCell="A1">
      <selection activeCell="J14" sqref="J1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95" t="s">
        <v>351</v>
      </c>
      <c r="B3" s="395"/>
      <c r="C3" s="395"/>
      <c r="D3" s="395"/>
      <c r="E3" s="395"/>
      <c r="F3" s="395"/>
      <c r="G3" s="75"/>
      <c r="H3" s="14"/>
    </row>
    <row r="4" spans="1:8" ht="13.5" thickBot="1">
      <c r="A4" s="128"/>
      <c r="B4" s="129"/>
      <c r="C4" s="129"/>
      <c r="D4" s="129"/>
      <c r="E4" s="129"/>
      <c r="F4" s="228"/>
      <c r="G4" s="290"/>
      <c r="H4" s="293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260</v>
      </c>
      <c r="G7" s="289"/>
      <c r="H7" s="292"/>
    </row>
    <row r="8" spans="1:10" ht="12.75" customHeight="1">
      <c r="A8" s="119" t="s">
        <v>244</v>
      </c>
      <c r="B8" s="105"/>
      <c r="C8" s="106"/>
      <c r="D8" s="105"/>
      <c r="E8" s="106"/>
      <c r="F8" s="107"/>
      <c r="G8" s="290"/>
      <c r="H8" s="292"/>
      <c r="J8" s="14"/>
    </row>
    <row r="9" spans="1:10" ht="12.75" customHeight="1">
      <c r="A9" s="130" t="s">
        <v>371</v>
      </c>
      <c r="B9" s="109">
        <v>14421</v>
      </c>
      <c r="C9" s="110">
        <f>(B9/$B$15)*100</f>
        <v>28.872604961258936</v>
      </c>
      <c r="D9" s="109">
        <v>15464</v>
      </c>
      <c r="E9" s="110">
        <f>(D9/$D$15)*100</f>
        <v>28.6752707313455</v>
      </c>
      <c r="F9" s="111">
        <f>(213689*100)/1267353</f>
        <v>16.861048184680985</v>
      </c>
      <c r="G9" s="290"/>
      <c r="H9" s="73"/>
      <c r="J9" s="14"/>
    </row>
    <row r="10" spans="1:10" ht="12.75" customHeight="1">
      <c r="A10" s="113" t="s">
        <v>381</v>
      </c>
      <c r="B10" s="109">
        <v>1994</v>
      </c>
      <c r="C10" s="110">
        <f>(B10/$B$15)*100</f>
        <v>3.9922317656716118</v>
      </c>
      <c r="D10" s="109">
        <v>2290</v>
      </c>
      <c r="E10" s="110">
        <f>(D10/$D$15)*100</f>
        <v>4.246402610888592</v>
      </c>
      <c r="F10" s="111">
        <f>(502939*100)/1267353</f>
        <v>39.68420795153363</v>
      </c>
      <c r="G10" s="291"/>
      <c r="H10" s="73"/>
      <c r="J10" s="14"/>
    </row>
    <row r="11" spans="1:10" ht="12.75" customHeight="1">
      <c r="A11" s="113" t="s">
        <v>353</v>
      </c>
      <c r="B11" s="109"/>
      <c r="C11" s="110"/>
      <c r="D11" s="109"/>
      <c r="E11" s="110"/>
      <c r="F11" s="111"/>
      <c r="G11" s="290"/>
      <c r="H11" s="73"/>
      <c r="J11" s="14"/>
    </row>
    <row r="12" spans="1:10" ht="12.75" customHeight="1">
      <c r="A12" s="130" t="s">
        <v>352</v>
      </c>
      <c r="B12" s="109">
        <v>16479</v>
      </c>
      <c r="C12" s="110">
        <f>(B12/$B$15)*100</f>
        <v>32.99297255090396</v>
      </c>
      <c r="D12" s="109">
        <v>17773</v>
      </c>
      <c r="E12" s="110">
        <f>(D12/$D$15)*100</f>
        <v>32.956905503634474</v>
      </c>
      <c r="F12" s="111">
        <f>(360903*100)/1267353</f>
        <v>28.476912115251235</v>
      </c>
      <c r="G12" s="290"/>
      <c r="H12" s="73"/>
      <c r="J12" s="14"/>
    </row>
    <row r="13" spans="1:10" ht="12.75" customHeight="1">
      <c r="A13" s="113" t="s">
        <v>223</v>
      </c>
      <c r="B13" s="109">
        <v>17053</v>
      </c>
      <c r="C13" s="110">
        <f>(B13/$B$15)*100</f>
        <v>34.142190722165495</v>
      </c>
      <c r="D13" s="109">
        <v>18401</v>
      </c>
      <c r="E13" s="110">
        <f>(D13/$D$15)*100</f>
        <v>34.12142115413144</v>
      </c>
      <c r="F13" s="111">
        <f>(189822*100)/1267353</f>
        <v>14.97783174853415</v>
      </c>
      <c r="G13" s="290"/>
      <c r="H13" s="73"/>
      <c r="J13" s="14"/>
    </row>
    <row r="14" spans="1:10" ht="12.75" customHeight="1">
      <c r="A14" s="108"/>
      <c r="B14" s="109"/>
      <c r="C14" s="110"/>
      <c r="D14" s="109"/>
      <c r="E14" s="110"/>
      <c r="F14" s="111"/>
      <c r="H14" s="14"/>
      <c r="J14" s="14"/>
    </row>
    <row r="15" spans="1:10" ht="12.75" customHeight="1" thickBot="1">
      <c r="A15" s="115" t="s">
        <v>222</v>
      </c>
      <c r="B15" s="116">
        <f>SUM(B8:B13)</f>
        <v>49947</v>
      </c>
      <c r="C15" s="117">
        <f>SUM(C8:C13)</f>
        <v>100</v>
      </c>
      <c r="D15" s="116">
        <f>SUM(D8:D13)</f>
        <v>53928</v>
      </c>
      <c r="E15" s="117">
        <f>SUM(E8:E13)</f>
        <v>100</v>
      </c>
      <c r="F15" s="118">
        <f>SUM(F9:F13)</f>
        <v>100</v>
      </c>
      <c r="H15" s="14"/>
      <c r="J15" s="14"/>
    </row>
    <row r="16" spans="1:6" ht="12.75" customHeight="1">
      <c r="A16" s="131" t="s">
        <v>316</v>
      </c>
      <c r="B16" s="121"/>
      <c r="C16" s="121"/>
      <c r="D16" s="124"/>
      <c r="E16" s="124"/>
      <c r="F16" s="132"/>
    </row>
    <row r="17" spans="1:6" ht="12.75" customHeight="1">
      <c r="A17" s="295" t="s">
        <v>354</v>
      </c>
      <c r="B17" s="74"/>
      <c r="C17" s="4"/>
      <c r="D17" s="74"/>
      <c r="E17" s="4"/>
      <c r="F17" s="4"/>
    </row>
    <row r="18" spans="1:6" ht="12.75" customHeight="1">
      <c r="A18" s="21" t="s">
        <v>318</v>
      </c>
      <c r="B18" s="74"/>
      <c r="C18" s="4"/>
      <c r="D18" s="74"/>
      <c r="E18" s="4"/>
      <c r="F18" s="4"/>
    </row>
    <row r="19" spans="1:6" ht="12.75" customHeight="1">
      <c r="A19" s="21"/>
      <c r="B19" s="74"/>
      <c r="C19" s="4"/>
      <c r="D19" s="74"/>
      <c r="E19" s="4"/>
      <c r="F19" s="4"/>
    </row>
    <row r="20" spans="1:6" ht="12.75" customHeight="1">
      <c r="A20" s="21"/>
      <c r="B20" s="74"/>
      <c r="C20" s="4"/>
      <c r="D20" s="74"/>
      <c r="E20" s="4"/>
      <c r="F20" s="4"/>
    </row>
    <row r="21" spans="1:6" ht="12.75" customHeight="1">
      <c r="A21" s="21"/>
      <c r="B21" s="74"/>
      <c r="C21" s="4"/>
      <c r="D21" s="74"/>
      <c r="E21" s="4"/>
      <c r="F21" s="4"/>
    </row>
    <row r="22" spans="1:6" ht="12.75" customHeight="1">
      <c r="A22" s="21"/>
      <c r="B22" s="74"/>
      <c r="C22" s="4"/>
      <c r="D22" s="74"/>
      <c r="E22" s="4"/>
      <c r="F22" s="4"/>
    </row>
    <row r="23" spans="1:6" ht="12.75" customHeight="1">
      <c r="A23" s="21"/>
      <c r="B23" s="74"/>
      <c r="C23" s="4"/>
      <c r="D23" s="74"/>
      <c r="E23" s="4"/>
      <c r="F23" s="4"/>
    </row>
    <row r="24" spans="1:6" ht="12.75" customHeight="1">
      <c r="A24" s="21"/>
      <c r="B24" s="74"/>
      <c r="C24" s="4"/>
      <c r="D24" s="74"/>
      <c r="E24" s="4"/>
      <c r="F24" s="4"/>
    </row>
    <row r="25" spans="1:6" ht="12.75" customHeight="1">
      <c r="A25" s="21"/>
      <c r="B25" s="74"/>
      <c r="C25" s="4"/>
      <c r="D25" s="74"/>
      <c r="E25" s="4"/>
      <c r="F25" s="4"/>
    </row>
    <row r="26" spans="1:6" ht="12.75" customHeight="1">
      <c r="A26" s="21"/>
      <c r="B26" s="74"/>
      <c r="C26" s="4"/>
      <c r="D26" s="74"/>
      <c r="E26" s="4"/>
      <c r="F26" s="4"/>
    </row>
    <row r="27" spans="1:6" ht="12.75" customHeight="1">
      <c r="A27" s="21"/>
      <c r="B27" s="74"/>
      <c r="C27" s="4"/>
      <c r="D27" s="74"/>
      <c r="E27" s="4"/>
      <c r="F27" s="4"/>
    </row>
    <row r="28" spans="1:6" ht="12.75" customHeight="1">
      <c r="A28" s="21"/>
      <c r="B28" s="74"/>
      <c r="C28" s="4"/>
      <c r="D28" s="74"/>
      <c r="E28" s="4"/>
      <c r="F28" s="4"/>
    </row>
    <row r="29" spans="1:6" ht="12.75" customHeight="1">
      <c r="A29" s="21"/>
      <c r="B29" s="74"/>
      <c r="C29" s="4"/>
      <c r="D29" s="74"/>
      <c r="E29" s="4"/>
      <c r="F29" s="4"/>
    </row>
    <row r="30" spans="1:6" ht="12.75" customHeight="1">
      <c r="A30" s="21"/>
      <c r="B30" s="74"/>
      <c r="C30" s="4"/>
      <c r="D30" s="74"/>
      <c r="E30" s="4"/>
      <c r="F30" s="4"/>
    </row>
    <row r="31" spans="1:11" ht="12.75" customHeight="1">
      <c r="A31" s="21"/>
      <c r="B31" s="74"/>
      <c r="C31" s="4"/>
      <c r="D31" s="74"/>
      <c r="E31" s="4"/>
      <c r="F31" s="4"/>
      <c r="K31" s="9"/>
    </row>
    <row r="32" spans="1:11" ht="12.75" customHeight="1">
      <c r="A32" s="21"/>
      <c r="B32" s="74"/>
      <c r="C32" s="4"/>
      <c r="D32" s="74"/>
      <c r="E32" s="4"/>
      <c r="F32" s="4"/>
      <c r="K32" s="9"/>
    </row>
    <row r="33" spans="1:11" ht="12.75" customHeight="1">
      <c r="A33" s="21"/>
      <c r="B33" s="74"/>
      <c r="C33" s="4"/>
      <c r="D33" s="74"/>
      <c r="E33" s="4"/>
      <c r="F33" s="4"/>
      <c r="K33" s="9"/>
    </row>
    <row r="34" spans="1:11" ht="12.75" customHeight="1">
      <c r="A34" s="21"/>
      <c r="B34" s="74"/>
      <c r="C34" s="4"/>
      <c r="D34" s="74"/>
      <c r="E34" s="4"/>
      <c r="F34" s="4"/>
      <c r="K34" s="9"/>
    </row>
    <row r="35" spans="1:11" ht="12.75" customHeight="1">
      <c r="A35" s="21"/>
      <c r="B35" s="74"/>
      <c r="C35" s="4"/>
      <c r="D35" s="74"/>
      <c r="E35" s="4"/>
      <c r="F35" s="4"/>
      <c r="K35" s="9"/>
    </row>
    <row r="36" spans="1:11" ht="12.75" customHeight="1">
      <c r="A36" s="21"/>
      <c r="B36" s="74"/>
      <c r="C36" s="4"/>
      <c r="D36" s="74"/>
      <c r="E36" s="4"/>
      <c r="F36" s="4"/>
      <c r="K36" s="9"/>
    </row>
    <row r="37" spans="1:6" ht="12.75" customHeight="1">
      <c r="A37" s="21"/>
      <c r="B37" s="74"/>
      <c r="C37" s="4"/>
      <c r="D37" s="74"/>
      <c r="E37" s="4"/>
      <c r="F37" s="4"/>
    </row>
    <row r="38" spans="1:6" ht="12.75" customHeight="1">
      <c r="A38" s="21"/>
      <c r="B38" s="74"/>
      <c r="C38" s="4"/>
      <c r="D38" s="74"/>
      <c r="E38" s="4"/>
      <c r="F38" s="4"/>
    </row>
    <row r="39" spans="1:6" ht="12.75" customHeight="1">
      <c r="A39" s="21"/>
      <c r="B39" s="74"/>
      <c r="C39" s="4"/>
      <c r="D39" s="74"/>
      <c r="E39" s="4"/>
      <c r="F39" s="4"/>
    </row>
    <row r="40" spans="1:6" ht="12.75" customHeight="1">
      <c r="A40" s="21"/>
      <c r="B40" s="74"/>
      <c r="C40" s="4"/>
      <c r="D40" s="74"/>
      <c r="E40" s="4"/>
      <c r="F40" s="4"/>
    </row>
    <row r="41" spans="1:6" ht="12.75" customHeight="1">
      <c r="A41" s="21"/>
      <c r="B41" s="74"/>
      <c r="C41" s="4"/>
      <c r="D41" s="74"/>
      <c r="E41" s="4"/>
      <c r="F41" s="4"/>
    </row>
    <row r="42" spans="1:6" ht="12.75" customHeight="1">
      <c r="A42" s="21"/>
      <c r="B42" s="74"/>
      <c r="C42" s="4"/>
      <c r="D42" s="74"/>
      <c r="E42" s="4"/>
      <c r="F42" s="4"/>
    </row>
    <row r="43" spans="1:6" ht="12.75" customHeight="1">
      <c r="A43" s="21"/>
      <c r="B43" s="74"/>
      <c r="C43" s="4"/>
      <c r="D43" s="74"/>
      <c r="E43" s="4"/>
      <c r="F43" s="4"/>
    </row>
    <row r="44" spans="1:6" ht="12.75" customHeight="1">
      <c r="A44" s="21"/>
      <c r="B44" s="74"/>
      <c r="C44" s="4"/>
      <c r="D44" s="74"/>
      <c r="E44" s="4"/>
      <c r="F44" s="4"/>
    </row>
    <row r="45" spans="1:6" ht="12.75" customHeight="1">
      <c r="A45" s="21"/>
      <c r="B45" s="74"/>
      <c r="C45" s="4"/>
      <c r="D45" s="74"/>
      <c r="E45" s="4"/>
      <c r="F45" s="4"/>
    </row>
    <row r="46" spans="1:6" ht="12.75" customHeight="1">
      <c r="A46" s="21"/>
      <c r="B46" s="74"/>
      <c r="C46" s="4"/>
      <c r="D46" s="74"/>
      <c r="E46" s="4"/>
      <c r="F46" s="4"/>
    </row>
    <row r="47" spans="1:6" ht="12.75" customHeight="1">
      <c r="A47" s="21"/>
      <c r="B47" s="74"/>
      <c r="C47" s="4"/>
      <c r="D47" s="74"/>
      <c r="E47" s="4"/>
      <c r="F47" s="4"/>
    </row>
    <row r="48" spans="1:6" ht="12.75" customHeight="1">
      <c r="A48" s="21"/>
      <c r="B48" s="74"/>
      <c r="C48" s="4"/>
      <c r="D48" s="74"/>
      <c r="E48" s="4"/>
      <c r="F48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60" zoomScaleNormal="75" workbookViewId="0" topLeftCell="A1">
      <selection activeCell="D8" sqref="D8:D11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87" t="s">
        <v>250</v>
      </c>
      <c r="B1" s="387"/>
      <c r="C1" s="387"/>
      <c r="D1" s="387"/>
      <c r="E1" s="387"/>
      <c r="F1" s="387"/>
      <c r="G1" s="26"/>
      <c r="H1" s="14"/>
      <c r="I1" s="62"/>
      <c r="K1" s="62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95" t="s">
        <v>359</v>
      </c>
      <c r="B3" s="395"/>
      <c r="C3" s="395"/>
      <c r="D3" s="395"/>
      <c r="E3" s="395"/>
      <c r="F3" s="395"/>
      <c r="G3" s="75"/>
      <c r="H3" s="14"/>
    </row>
    <row r="4" spans="1:8" ht="13.5" thickBot="1">
      <c r="A4" s="128"/>
      <c r="B4" s="129"/>
      <c r="C4" s="129"/>
      <c r="D4" s="129"/>
      <c r="E4" s="129"/>
      <c r="F4" s="228"/>
      <c r="G4" s="290"/>
      <c r="H4" s="22"/>
    </row>
    <row r="5" spans="1:8" ht="12.75" customHeight="1">
      <c r="A5" s="388" t="s">
        <v>21</v>
      </c>
      <c r="B5" s="396" t="s">
        <v>1</v>
      </c>
      <c r="C5" s="397"/>
      <c r="D5" s="396" t="s">
        <v>2</v>
      </c>
      <c r="E5" s="397" t="s">
        <v>2</v>
      </c>
      <c r="F5" s="125" t="s">
        <v>192</v>
      </c>
      <c r="G5" s="289"/>
      <c r="H5" s="292"/>
    </row>
    <row r="6" spans="1:8" ht="12.75" customHeight="1">
      <c r="A6" s="389"/>
      <c r="B6" s="393" t="s">
        <v>3</v>
      </c>
      <c r="C6" s="385" t="s">
        <v>204</v>
      </c>
      <c r="D6" s="393" t="s">
        <v>3</v>
      </c>
      <c r="E6" s="385" t="s">
        <v>204</v>
      </c>
      <c r="F6" s="126" t="s">
        <v>191</v>
      </c>
      <c r="G6" s="289"/>
      <c r="H6" s="292"/>
    </row>
    <row r="7" spans="1:8" ht="12.75" customHeight="1" thickBot="1">
      <c r="A7" s="390"/>
      <c r="B7" s="394"/>
      <c r="C7" s="386"/>
      <c r="D7" s="394"/>
      <c r="E7" s="386"/>
      <c r="F7" s="127" t="s">
        <v>261</v>
      </c>
      <c r="G7" s="289"/>
      <c r="H7" s="292"/>
    </row>
    <row r="8" spans="1:10" ht="12.75" customHeight="1">
      <c r="A8" s="119" t="s">
        <v>382</v>
      </c>
      <c r="B8" s="105">
        <v>14089</v>
      </c>
      <c r="C8" s="106">
        <f>(B8/$B$13)*100</f>
        <v>67.0904761904762</v>
      </c>
      <c r="D8" s="105">
        <v>16845</v>
      </c>
      <c r="E8" s="106">
        <f>(D8/$D$13)*100</f>
        <v>65.26540100736149</v>
      </c>
      <c r="F8" s="107">
        <f>(8536505*100)/10975689</f>
        <v>77.776484009341</v>
      </c>
      <c r="G8" s="290"/>
      <c r="H8" s="73"/>
      <c r="J8" s="14"/>
    </row>
    <row r="9" spans="1:10" ht="12.75" customHeight="1">
      <c r="A9" s="113" t="s">
        <v>383</v>
      </c>
      <c r="B9" s="109">
        <v>272</v>
      </c>
      <c r="C9" s="110">
        <f>(B9/$B$13)*100</f>
        <v>1.2952380952380953</v>
      </c>
      <c r="D9" s="109">
        <v>451</v>
      </c>
      <c r="E9" s="110">
        <f>(D9/$D$13)*100</f>
        <v>1.7473847345989926</v>
      </c>
      <c r="F9" s="111">
        <f>(591324*100)/10975689</f>
        <v>5.387579768340739</v>
      </c>
      <c r="G9" s="291"/>
      <c r="H9" s="73"/>
      <c r="J9" s="14"/>
    </row>
    <row r="10" spans="1:10" ht="12.75" customHeight="1">
      <c r="A10" s="113" t="s">
        <v>373</v>
      </c>
      <c r="B10" s="109">
        <v>2880</v>
      </c>
      <c r="C10" s="110">
        <f>(B10/$B$13)*100</f>
        <v>13.714285714285715</v>
      </c>
      <c r="D10" s="109">
        <v>3517</v>
      </c>
      <c r="E10" s="110">
        <f>(D10/$D$13)*100</f>
        <v>13.626501356063542</v>
      </c>
      <c r="F10" s="111">
        <f>(1051561*100)/10975689</f>
        <v>9.580819937591162</v>
      </c>
      <c r="G10" s="290"/>
      <c r="H10" s="73"/>
      <c r="J10" s="14"/>
    </row>
    <row r="11" spans="1:10" ht="12.75" customHeight="1">
      <c r="A11" s="113" t="s">
        <v>387</v>
      </c>
      <c r="B11" s="109">
        <v>3759</v>
      </c>
      <c r="C11" s="110">
        <f>(B11/$B$13)*100</f>
        <v>17.9</v>
      </c>
      <c r="D11" s="109">
        <v>4997</v>
      </c>
      <c r="E11" s="110">
        <f>(D11/$D$13)*100</f>
        <v>19.36071290197598</v>
      </c>
      <c r="F11" s="111">
        <f>(796299*100)/10975689</f>
        <v>7.255116284727091</v>
      </c>
      <c r="G11" s="290"/>
      <c r="H11" s="73"/>
      <c r="J11" s="14"/>
    </row>
    <row r="12" spans="1:10" ht="12.75" customHeight="1">
      <c r="A12" s="108"/>
      <c r="B12" s="109"/>
      <c r="C12" s="110"/>
      <c r="D12" s="109"/>
      <c r="E12" s="110"/>
      <c r="F12" s="111"/>
      <c r="H12" s="14"/>
      <c r="J12" s="14"/>
    </row>
    <row r="13" spans="1:10" ht="12.75" customHeight="1" thickBot="1">
      <c r="A13" s="115" t="s">
        <v>240</v>
      </c>
      <c r="B13" s="116">
        <f>SUM(B8:B11)</f>
        <v>21000</v>
      </c>
      <c r="C13" s="117">
        <f>SUM(C8:C11)</f>
        <v>100</v>
      </c>
      <c r="D13" s="116">
        <f>SUM(D8:D11)</f>
        <v>25810</v>
      </c>
      <c r="E13" s="117">
        <f>SUM(E8:E11)</f>
        <v>100</v>
      </c>
      <c r="F13" s="118">
        <f>SUM(F8:F11)</f>
        <v>100</v>
      </c>
      <c r="H13" s="14"/>
      <c r="J13" s="14"/>
    </row>
    <row r="14" spans="1:6" ht="12.75" customHeight="1">
      <c r="A14" s="131" t="s">
        <v>316</v>
      </c>
      <c r="B14" s="121"/>
      <c r="C14" s="121"/>
      <c r="D14" s="124"/>
      <c r="E14" s="124"/>
      <c r="F14" s="132"/>
    </row>
    <row r="15" spans="1:6" ht="12.75" customHeight="1">
      <c r="A15" s="295" t="s">
        <v>354</v>
      </c>
      <c r="B15" s="74"/>
      <c r="C15" s="4"/>
      <c r="D15" s="74"/>
      <c r="E15" s="4"/>
      <c r="F15" s="4"/>
    </row>
    <row r="16" spans="1:6" ht="12.75" customHeight="1">
      <c r="A16" s="21" t="s">
        <v>358</v>
      </c>
      <c r="B16" s="74"/>
      <c r="C16" s="4"/>
      <c r="D16" s="74"/>
      <c r="E16" s="4"/>
      <c r="F16" s="4"/>
    </row>
    <row r="17" spans="1:6" ht="12.75" customHeight="1">
      <c r="A17" s="21" t="s">
        <v>384</v>
      </c>
      <c r="B17" s="74"/>
      <c r="C17" s="4"/>
      <c r="D17" s="74"/>
      <c r="E17" s="4"/>
      <c r="F17" s="4"/>
    </row>
    <row r="18" spans="1:6" ht="12.75" customHeight="1">
      <c r="A18" s="21" t="s">
        <v>385</v>
      </c>
      <c r="B18" s="74"/>
      <c r="C18" s="4"/>
      <c r="D18" s="74"/>
      <c r="E18" s="4"/>
      <c r="F18" s="4"/>
    </row>
    <row r="19" spans="1:6" ht="12.75" customHeight="1">
      <c r="A19" s="21" t="s">
        <v>386</v>
      </c>
      <c r="B19" s="74"/>
      <c r="C19" s="4"/>
      <c r="D19" s="74"/>
      <c r="E19" s="4"/>
      <c r="F19" s="4"/>
    </row>
    <row r="20" spans="1:6" ht="12.75" customHeight="1">
      <c r="A20" s="21" t="s">
        <v>388</v>
      </c>
      <c r="B20" s="74"/>
      <c r="C20" s="4"/>
      <c r="D20" s="74"/>
      <c r="E20" s="4"/>
      <c r="F20" s="4"/>
    </row>
    <row r="21" spans="1:6" ht="12.75" customHeight="1">
      <c r="A21" s="21" t="s">
        <v>389</v>
      </c>
      <c r="B21" s="74"/>
      <c r="C21" s="4"/>
      <c r="D21" s="74"/>
      <c r="E21" s="4"/>
      <c r="F21" s="4"/>
    </row>
    <row r="22" spans="1:6" ht="12.75" customHeight="1">
      <c r="A22" s="21" t="s">
        <v>390</v>
      </c>
      <c r="B22" s="74"/>
      <c r="C22" s="4"/>
      <c r="D22" s="74"/>
      <c r="E22" s="4"/>
      <c r="F22" s="4"/>
    </row>
    <row r="23" spans="1:6" ht="12.75" customHeight="1">
      <c r="A23" s="21" t="s">
        <v>391</v>
      </c>
      <c r="B23" s="74"/>
      <c r="C23" s="4"/>
      <c r="D23" s="74"/>
      <c r="E23" s="4"/>
      <c r="F23" s="4"/>
    </row>
    <row r="24" spans="1:6" ht="12.75" customHeight="1">
      <c r="A24" s="21"/>
      <c r="B24" s="74"/>
      <c r="C24" s="4"/>
      <c r="D24" s="74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82"/>
      <c r="G28" s="82"/>
      <c r="H28" s="82"/>
      <c r="I28" s="83"/>
      <c r="J28" s="82"/>
      <c r="K28" s="83"/>
      <c r="L28" s="82"/>
      <c r="M28" s="82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60" zoomScaleNormal="75" workbookViewId="0" topLeftCell="A37">
      <selection activeCell="I21" sqref="I21"/>
    </sheetView>
  </sheetViews>
  <sheetFormatPr defaultColWidth="11.421875" defaultRowHeight="12.75"/>
  <cols>
    <col min="1" max="1" width="63.28125" style="9" bestFit="1" customWidth="1"/>
    <col min="2" max="2" width="15.1406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405" t="s">
        <v>250</v>
      </c>
      <c r="B1" s="405"/>
      <c r="C1" s="405"/>
      <c r="D1" s="405"/>
      <c r="E1" s="405"/>
      <c r="F1" s="405"/>
      <c r="G1" s="405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95" t="s">
        <v>284</v>
      </c>
      <c r="B3" s="395"/>
      <c r="C3" s="395"/>
      <c r="D3" s="395"/>
      <c r="E3" s="395"/>
      <c r="F3" s="395"/>
      <c r="G3" s="395"/>
      <c r="H3" s="14"/>
      <c r="I3" s="14"/>
      <c r="J3" s="14"/>
    </row>
    <row r="4" spans="1:10" ht="15" customHeight="1">
      <c r="A4" s="395" t="s">
        <v>239</v>
      </c>
      <c r="B4" s="395"/>
      <c r="C4" s="395"/>
      <c r="D4" s="395"/>
      <c r="E4" s="395"/>
      <c r="F4" s="395"/>
      <c r="G4" s="395"/>
      <c r="H4" s="14"/>
      <c r="I4" s="14"/>
      <c r="J4" s="14"/>
    </row>
    <row r="5" spans="1:10" ht="12.75" customHeight="1" thickBot="1">
      <c r="A5" s="103"/>
      <c r="B5" s="103"/>
      <c r="C5" s="103"/>
      <c r="D5" s="103"/>
      <c r="E5" s="103"/>
      <c r="F5" s="103"/>
      <c r="G5" s="133"/>
      <c r="H5" s="14"/>
      <c r="I5" s="14"/>
      <c r="J5" s="14"/>
    </row>
    <row r="6" spans="1:9" ht="12.75">
      <c r="A6" s="388" t="s">
        <v>21</v>
      </c>
      <c r="B6" s="396" t="s">
        <v>1</v>
      </c>
      <c r="C6" s="406"/>
      <c r="D6" s="397"/>
      <c r="E6" s="396" t="s">
        <v>2</v>
      </c>
      <c r="F6" s="406"/>
      <c r="G6" s="406"/>
      <c r="I6" s="6"/>
    </row>
    <row r="7" spans="1:9" ht="13.5" thickBot="1">
      <c r="A7" s="390"/>
      <c r="B7" s="136">
        <v>2009</v>
      </c>
      <c r="C7" s="136">
        <v>2010</v>
      </c>
      <c r="D7" s="137" t="s">
        <v>322</v>
      </c>
      <c r="E7" s="136">
        <v>2009</v>
      </c>
      <c r="F7" s="136">
        <v>2010</v>
      </c>
      <c r="G7" s="138" t="s">
        <v>322</v>
      </c>
      <c r="H7" s="4"/>
      <c r="I7" s="1"/>
    </row>
    <row r="8" spans="1:9" ht="12.75" customHeight="1">
      <c r="A8" s="313" t="s">
        <v>360</v>
      </c>
      <c r="B8" s="305">
        <v>4439</v>
      </c>
      <c r="C8" s="305">
        <v>4335</v>
      </c>
      <c r="D8" s="106">
        <f>((C8-B8)/B8)*100</f>
        <v>-2.3428700157693174</v>
      </c>
      <c r="E8" s="305">
        <v>5103</v>
      </c>
      <c r="F8" s="305">
        <v>5002</v>
      </c>
      <c r="G8" s="314">
        <f>((F8-E8)/E8)*100</f>
        <v>-1.979227905153831</v>
      </c>
      <c r="I8" s="84"/>
    </row>
    <row r="9" spans="1:9" ht="12.75" customHeight="1">
      <c r="A9" s="315" t="s">
        <v>361</v>
      </c>
      <c r="B9" s="307">
        <v>766</v>
      </c>
      <c r="C9" s="307">
        <v>708</v>
      </c>
      <c r="D9" s="110">
        <f aca="true" t="shared" si="0" ref="D9:D20">((C9-B9)/B9)*100</f>
        <v>-7.5718015665796345</v>
      </c>
      <c r="E9" s="307">
        <v>944</v>
      </c>
      <c r="F9" s="307">
        <v>886</v>
      </c>
      <c r="G9" s="311">
        <f aca="true" t="shared" si="1" ref="G9:G20">((F9-E9)/E9)*100</f>
        <v>-6.1440677966101696</v>
      </c>
      <c r="I9" s="1"/>
    </row>
    <row r="10" spans="1:9" ht="12.75" customHeight="1">
      <c r="A10" s="315" t="s">
        <v>362</v>
      </c>
      <c r="B10" s="307">
        <v>1370</v>
      </c>
      <c r="C10" s="307">
        <v>1351</v>
      </c>
      <c r="D10" s="110">
        <f t="shared" si="0"/>
        <v>-1.3868613138686132</v>
      </c>
      <c r="E10" s="307">
        <v>1622</v>
      </c>
      <c r="F10" s="307">
        <v>1608</v>
      </c>
      <c r="G10" s="311">
        <f t="shared" si="1"/>
        <v>-0.8631319358816275</v>
      </c>
      <c r="I10" s="84"/>
    </row>
    <row r="11" spans="1:9" ht="12.75" customHeight="1">
      <c r="A11" s="315" t="s">
        <v>363</v>
      </c>
      <c r="B11" s="307">
        <v>1577</v>
      </c>
      <c r="C11" s="307">
        <v>1606</v>
      </c>
      <c r="D11" s="110">
        <f t="shared" si="0"/>
        <v>1.8389346861128724</v>
      </c>
      <c r="E11" s="307">
        <v>1804</v>
      </c>
      <c r="F11" s="307">
        <v>1831</v>
      </c>
      <c r="G11" s="311">
        <f t="shared" si="1"/>
        <v>1.4966740576496673</v>
      </c>
      <c r="I11" s="1"/>
    </row>
    <row r="12" spans="1:9" ht="12.75" customHeight="1">
      <c r="A12" s="315" t="s">
        <v>364</v>
      </c>
      <c r="B12" s="307">
        <v>1590</v>
      </c>
      <c r="C12" s="307">
        <v>1592</v>
      </c>
      <c r="D12" s="110">
        <f t="shared" si="0"/>
        <v>0.12578616352201258</v>
      </c>
      <c r="E12" s="307">
        <v>1805</v>
      </c>
      <c r="F12" s="307">
        <v>1592</v>
      </c>
      <c r="G12" s="311">
        <f t="shared" si="1"/>
        <v>-11.800554016620499</v>
      </c>
      <c r="I12" s="84"/>
    </row>
    <row r="13" spans="1:9" ht="12.75" customHeight="1">
      <c r="A13" s="315" t="s">
        <v>365</v>
      </c>
      <c r="B13" s="307">
        <v>619</v>
      </c>
      <c r="C13" s="307">
        <v>605</v>
      </c>
      <c r="D13" s="110">
        <f t="shared" si="0"/>
        <v>-2.2617124394184165</v>
      </c>
      <c r="E13" s="307">
        <v>726</v>
      </c>
      <c r="F13" s="307">
        <v>605</v>
      </c>
      <c r="G13" s="311">
        <f t="shared" si="1"/>
        <v>-16.666666666666664</v>
      </c>
      <c r="I13" s="1"/>
    </row>
    <row r="14" spans="1:9" ht="12.75" customHeight="1">
      <c r="A14" s="315" t="s">
        <v>366</v>
      </c>
      <c r="B14" s="307">
        <v>10473</v>
      </c>
      <c r="C14" s="307">
        <v>11259</v>
      </c>
      <c r="D14" s="110">
        <f t="shared" si="0"/>
        <v>7.505012890289316</v>
      </c>
      <c r="E14" s="307">
        <v>11970</v>
      </c>
      <c r="F14" s="307">
        <v>11259</v>
      </c>
      <c r="G14" s="311">
        <f t="shared" si="1"/>
        <v>-5.939849624060151</v>
      </c>
      <c r="I14" s="1"/>
    </row>
    <row r="15" spans="1:9" ht="12.75" customHeight="1">
      <c r="A15" s="315" t="s">
        <v>367</v>
      </c>
      <c r="B15" s="307">
        <v>833</v>
      </c>
      <c r="C15" s="307">
        <v>780</v>
      </c>
      <c r="D15" s="110">
        <f t="shared" si="0"/>
        <v>-6.362545018007203</v>
      </c>
      <c r="E15" s="307">
        <v>994</v>
      </c>
      <c r="F15" s="307">
        <v>780</v>
      </c>
      <c r="G15" s="311">
        <f t="shared" si="1"/>
        <v>-21.52917505030181</v>
      </c>
      <c r="I15" s="84"/>
    </row>
    <row r="16" spans="1:9" ht="12.75" customHeight="1">
      <c r="A16" s="315" t="s">
        <v>165</v>
      </c>
      <c r="B16" s="307">
        <v>2932</v>
      </c>
      <c r="C16" s="307">
        <v>1943</v>
      </c>
      <c r="D16" s="110">
        <f t="shared" si="0"/>
        <v>-33.731241473397</v>
      </c>
      <c r="E16" s="307">
        <v>3071</v>
      </c>
      <c r="F16" s="307">
        <v>1943</v>
      </c>
      <c r="G16" s="311">
        <f t="shared" si="1"/>
        <v>-36.730706610224686</v>
      </c>
      <c r="I16" s="1"/>
    </row>
    <row r="17" spans="1:9" ht="12.75" customHeight="1">
      <c r="A17" s="315" t="s">
        <v>368</v>
      </c>
      <c r="B17" s="307">
        <v>903</v>
      </c>
      <c r="C17" s="307">
        <v>896</v>
      </c>
      <c r="D17" s="110">
        <f t="shared" si="0"/>
        <v>-0.7751937984496124</v>
      </c>
      <c r="E17" s="307">
        <v>1122</v>
      </c>
      <c r="F17" s="307">
        <v>896</v>
      </c>
      <c r="G17" s="311">
        <f t="shared" si="1"/>
        <v>-20.14260249554367</v>
      </c>
      <c r="I17" s="1"/>
    </row>
    <row r="18" spans="1:9" ht="12.75" customHeight="1">
      <c r="A18" s="315" t="s">
        <v>369</v>
      </c>
      <c r="B18" s="307">
        <v>4132</v>
      </c>
      <c r="C18" s="307">
        <v>4120</v>
      </c>
      <c r="D18" s="110">
        <f t="shared" si="0"/>
        <v>-0.29041626331074544</v>
      </c>
      <c r="E18" s="307">
        <v>4705</v>
      </c>
      <c r="F18" s="307">
        <v>4120</v>
      </c>
      <c r="G18" s="311">
        <f t="shared" si="1"/>
        <v>-12.433581296493093</v>
      </c>
      <c r="I18" s="1"/>
    </row>
    <row r="19" spans="1:9" ht="12.75" customHeight="1">
      <c r="A19" s="315" t="s">
        <v>61</v>
      </c>
      <c r="B19" s="307">
        <v>577</v>
      </c>
      <c r="C19" s="307">
        <v>550</v>
      </c>
      <c r="D19" s="110">
        <f t="shared" si="0"/>
        <v>-4.679376083188909</v>
      </c>
      <c r="E19" s="307">
        <v>731</v>
      </c>
      <c r="F19" s="307">
        <v>550</v>
      </c>
      <c r="G19" s="311">
        <f t="shared" si="1"/>
        <v>-24.76060191518468</v>
      </c>
      <c r="I19" s="1"/>
    </row>
    <row r="20" spans="1:9" ht="12.75" customHeight="1">
      <c r="A20" s="315" t="s">
        <v>370</v>
      </c>
      <c r="B20" s="307">
        <v>414</v>
      </c>
      <c r="C20" s="307">
        <v>418</v>
      </c>
      <c r="D20" s="110">
        <f t="shared" si="0"/>
        <v>0.966183574879227</v>
      </c>
      <c r="E20" s="307">
        <v>539</v>
      </c>
      <c r="F20" s="307">
        <v>532</v>
      </c>
      <c r="G20" s="311">
        <f t="shared" si="1"/>
        <v>-1.2987012987012987</v>
      </c>
      <c r="I20" s="1"/>
    </row>
    <row r="21" spans="1:9" ht="12.75" customHeight="1">
      <c r="A21" s="108"/>
      <c r="B21" s="109"/>
      <c r="C21" s="109"/>
      <c r="D21" s="110"/>
      <c r="E21" s="109"/>
      <c r="F21" s="109"/>
      <c r="G21" s="311"/>
      <c r="I21" s="1"/>
    </row>
    <row r="22" spans="1:9" ht="12.75" customHeight="1" thickBot="1">
      <c r="A22" s="115" t="s">
        <v>251</v>
      </c>
      <c r="B22" s="116">
        <v>30625</v>
      </c>
      <c r="C22" s="116">
        <v>30163</v>
      </c>
      <c r="D22" s="117">
        <v>-1.5085714285714285</v>
      </c>
      <c r="E22" s="116">
        <v>35136</v>
      </c>
      <c r="F22" s="116">
        <v>34678</v>
      </c>
      <c r="G22" s="118">
        <v>-1.3035063752276868</v>
      </c>
      <c r="I22" s="1"/>
    </row>
    <row r="23" spans="1:9" ht="12.75" customHeight="1">
      <c r="A23" s="131" t="s">
        <v>315</v>
      </c>
      <c r="B23" s="134"/>
      <c r="C23" s="134"/>
      <c r="D23" s="134"/>
      <c r="E23" s="134"/>
      <c r="F23" s="134"/>
      <c r="G23" s="135"/>
      <c r="I23" s="85"/>
    </row>
    <row r="24" spans="1:9" ht="12.75" customHeight="1">
      <c r="A24" s="21" t="s">
        <v>318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94" t="s">
        <v>258</v>
      </c>
      <c r="B26" s="81" t="s">
        <v>319</v>
      </c>
      <c r="C26" s="403" t="s">
        <v>165</v>
      </c>
      <c r="D26" s="403"/>
      <c r="E26" s="81"/>
      <c r="F26" s="3"/>
      <c r="G26" s="9"/>
      <c r="I26" s="22"/>
    </row>
    <row r="27" spans="1:9" ht="12.75" customHeight="1">
      <c r="A27" s="294" t="s">
        <v>259</v>
      </c>
      <c r="B27" s="3" t="s">
        <v>320</v>
      </c>
      <c r="C27" s="407" t="s">
        <v>61</v>
      </c>
      <c r="D27" s="407"/>
      <c r="E27" s="3"/>
      <c r="F27" s="12"/>
      <c r="G27" s="12"/>
      <c r="I27" s="22"/>
    </row>
    <row r="28" spans="1:7" ht="12.75" customHeight="1">
      <c r="A28" s="294"/>
      <c r="B28" s="80"/>
      <c r="C28" s="80"/>
      <c r="D28" s="3"/>
      <c r="E28" s="3"/>
      <c r="F28" s="12"/>
      <c r="G28" s="12"/>
    </row>
    <row r="29" spans="1:7" ht="12.75" customHeight="1">
      <c r="A29" s="2"/>
      <c r="B29" s="80"/>
      <c r="C29" s="80"/>
      <c r="D29" s="3"/>
      <c r="E29" s="3"/>
      <c r="F29" s="12"/>
      <c r="G29" s="12"/>
    </row>
    <row r="30" spans="1:7" ht="12.75" customHeight="1">
      <c r="A30" s="2"/>
      <c r="B30" s="81"/>
      <c r="C30" s="402"/>
      <c r="D30" s="402"/>
      <c r="E30" s="402"/>
      <c r="F30" s="402"/>
      <c r="G30" s="40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94"/>
      <c r="B32" s="80"/>
      <c r="C32" s="80"/>
      <c r="D32" s="3"/>
      <c r="E32" s="3"/>
      <c r="F32" s="12"/>
      <c r="G32" s="12"/>
    </row>
    <row r="33" spans="1:7" ht="12.75" customHeight="1">
      <c r="A33" s="2"/>
      <c r="B33" s="80"/>
      <c r="C33" s="80"/>
      <c r="D33" s="3"/>
      <c r="E33" s="3"/>
      <c r="F33" s="12"/>
      <c r="G33" s="12"/>
    </row>
    <row r="34" spans="1:8" ht="12.75" customHeight="1">
      <c r="A34" s="2"/>
      <c r="B34" s="20"/>
      <c r="C34" s="401"/>
      <c r="D34" s="401"/>
      <c r="E34" s="401"/>
      <c r="F34" s="401"/>
      <c r="G34" s="12"/>
      <c r="H34" s="64"/>
    </row>
    <row r="35" spans="1:8" ht="12.75" customHeight="1">
      <c r="A35" s="5"/>
      <c r="B35" s="3"/>
      <c r="C35" s="3"/>
      <c r="F35" s="12"/>
      <c r="G35" s="12"/>
      <c r="H35" s="64"/>
    </row>
    <row r="38" ht="12.75">
      <c r="A38" s="96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1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view="pageBreakPreview" zoomScale="60" zoomScaleNormal="75" workbookViewId="0" topLeftCell="A1">
      <selection activeCell="A8" sqref="A8:A15"/>
    </sheetView>
  </sheetViews>
  <sheetFormatPr defaultColWidth="11.421875" defaultRowHeight="12.75"/>
  <cols>
    <col min="1" max="1" width="42.00390625" style="97" customWidth="1"/>
    <col min="2" max="7" width="12.7109375" style="97" customWidth="1"/>
    <col min="8" max="16384" width="11.421875" style="97" customWidth="1"/>
  </cols>
  <sheetData>
    <row r="1" spans="1:7" ht="18">
      <c r="A1" s="405" t="s">
        <v>250</v>
      </c>
      <c r="B1" s="405"/>
      <c r="C1" s="405"/>
      <c r="D1" s="405"/>
      <c r="E1" s="405"/>
      <c r="F1" s="405"/>
      <c r="G1" s="405"/>
    </row>
    <row r="3" spans="1:10" s="99" customFormat="1" ht="15" customHeight="1">
      <c r="A3" s="408" t="s">
        <v>285</v>
      </c>
      <c r="B3" s="408"/>
      <c r="C3" s="408"/>
      <c r="D3" s="408"/>
      <c r="E3" s="408"/>
      <c r="F3" s="408"/>
      <c r="G3" s="408"/>
      <c r="H3" s="98"/>
      <c r="I3" s="98"/>
      <c r="J3" s="98"/>
    </row>
    <row r="4" spans="1:10" s="99" customFormat="1" ht="15" customHeight="1">
      <c r="A4" s="408" t="s">
        <v>239</v>
      </c>
      <c r="B4" s="408"/>
      <c r="C4" s="408"/>
      <c r="D4" s="408"/>
      <c r="E4" s="408"/>
      <c r="F4" s="408"/>
      <c r="G4" s="408"/>
      <c r="H4" s="98"/>
      <c r="I4" s="98"/>
      <c r="J4" s="98"/>
    </row>
    <row r="5" spans="1:7" ht="14.25" customHeight="1" thickBot="1">
      <c r="A5" s="139"/>
      <c r="B5" s="139"/>
      <c r="C5" s="139"/>
      <c r="D5" s="139"/>
      <c r="E5" s="139"/>
      <c r="F5" s="139"/>
      <c r="G5" s="139"/>
    </row>
    <row r="6" spans="1:7" ht="12.75">
      <c r="A6" s="388" t="s">
        <v>21</v>
      </c>
      <c r="B6" s="396" t="s">
        <v>1</v>
      </c>
      <c r="C6" s="406"/>
      <c r="D6" s="397"/>
      <c r="E6" s="396" t="s">
        <v>2</v>
      </c>
      <c r="F6" s="406"/>
      <c r="G6" s="406"/>
    </row>
    <row r="7" spans="1:7" ht="13.5" thickBot="1">
      <c r="A7" s="390"/>
      <c r="B7" s="136">
        <v>2009</v>
      </c>
      <c r="C7" s="136">
        <v>2010</v>
      </c>
      <c r="D7" s="137" t="s">
        <v>322</v>
      </c>
      <c r="E7" s="136">
        <v>2009</v>
      </c>
      <c r="F7" s="136">
        <v>2010</v>
      </c>
      <c r="G7" s="137" t="s">
        <v>322</v>
      </c>
    </row>
    <row r="8" spans="1:7" ht="12.75">
      <c r="A8" s="140" t="s">
        <v>244</v>
      </c>
      <c r="B8" s="105"/>
      <c r="C8" s="105"/>
      <c r="D8" s="106"/>
      <c r="E8" s="105"/>
      <c r="F8" s="105"/>
      <c r="G8" s="107"/>
    </row>
    <row r="9" spans="1:7" ht="12.75">
      <c r="A9" s="141" t="s">
        <v>371</v>
      </c>
      <c r="B9" s="109">
        <v>15748</v>
      </c>
      <c r="C9" s="109">
        <v>14421</v>
      </c>
      <c r="D9" s="110">
        <f>((C9-B9)/B9)*100</f>
        <v>-8.426466852933705</v>
      </c>
      <c r="E9" s="109">
        <v>16861</v>
      </c>
      <c r="F9" s="109">
        <v>17659</v>
      </c>
      <c r="G9" s="111">
        <f>((F9-E9)/E9)*100</f>
        <v>4.7328153727536915</v>
      </c>
    </row>
    <row r="10" spans="1:7" ht="12.75">
      <c r="A10" s="142" t="s">
        <v>372</v>
      </c>
      <c r="B10" s="109">
        <v>2130</v>
      </c>
      <c r="C10" s="109">
        <v>1994</v>
      </c>
      <c r="D10" s="110">
        <f>((C10-B10)/B10)*100</f>
        <v>-6.384976525821597</v>
      </c>
      <c r="E10" s="109">
        <v>2392</v>
      </c>
      <c r="F10" s="109">
        <v>2444</v>
      </c>
      <c r="G10" s="111">
        <f>((F10-E10)/E10)*100</f>
        <v>2.1739130434782608</v>
      </c>
    </row>
    <row r="11" spans="1:7" ht="12.75">
      <c r="A11" s="142" t="s">
        <v>353</v>
      </c>
      <c r="B11" s="109"/>
      <c r="C11" s="109"/>
      <c r="D11" s="110"/>
      <c r="E11" s="109"/>
      <c r="F11" s="109"/>
      <c r="G11" s="111"/>
    </row>
    <row r="12" spans="1:7" ht="12.75">
      <c r="A12" s="141" t="s">
        <v>352</v>
      </c>
      <c r="B12" s="109">
        <v>17401</v>
      </c>
      <c r="C12" s="109">
        <v>16479</v>
      </c>
      <c r="D12" s="110">
        <f>((C12-B12)/B12)*100</f>
        <v>-5.298546060571232</v>
      </c>
      <c r="E12" s="109">
        <v>28082</v>
      </c>
      <c r="F12" s="109">
        <v>28226</v>
      </c>
      <c r="G12" s="111">
        <f>((F12-E12)/E12)*100</f>
        <v>0.5127839897443202</v>
      </c>
    </row>
    <row r="13" spans="1:7" ht="12.75">
      <c r="A13" s="142" t="s">
        <v>223</v>
      </c>
      <c r="B13" s="109">
        <v>18476</v>
      </c>
      <c r="C13" s="109">
        <v>17053</v>
      </c>
      <c r="D13" s="110">
        <f>((C13-B13)/B13)*100</f>
        <v>-7.701883524572419</v>
      </c>
      <c r="E13" s="109">
        <v>26890</v>
      </c>
      <c r="F13" s="109">
        <v>21701</v>
      </c>
      <c r="G13" s="111">
        <f>((F13-E13)/E13)*100</f>
        <v>-19.297136481963555</v>
      </c>
    </row>
    <row r="14" spans="1:7" ht="12.75">
      <c r="A14" s="143"/>
      <c r="B14" s="109"/>
      <c r="C14" s="109"/>
      <c r="D14" s="110"/>
      <c r="E14" s="109"/>
      <c r="F14" s="109"/>
      <c r="G14" s="111"/>
    </row>
    <row r="15" spans="1:7" ht="13.5" thickBot="1">
      <c r="A15" s="144" t="s">
        <v>222</v>
      </c>
      <c r="B15" s="116">
        <f>B9+B10+B12+B13</f>
        <v>53755</v>
      </c>
      <c r="C15" s="116">
        <f>C9+C10+C12+C13</f>
        <v>49947</v>
      </c>
      <c r="D15" s="117">
        <f>((C15-B15)/B15)*100</f>
        <v>-7.083992186773323</v>
      </c>
      <c r="E15" s="116">
        <f>E9+E10+E12+E13</f>
        <v>74225</v>
      </c>
      <c r="F15" s="116">
        <f>F9+F10+F12+F13</f>
        <v>70030</v>
      </c>
      <c r="G15" s="118">
        <f>((F15-E15)/E15)*100</f>
        <v>-5.651734590771303</v>
      </c>
    </row>
    <row r="16" spans="1:7" ht="12.75">
      <c r="A16" s="145" t="s">
        <v>315</v>
      </c>
      <c r="B16" s="146"/>
      <c r="C16" s="146"/>
      <c r="D16" s="146"/>
      <c r="E16" s="146"/>
      <c r="F16" s="146"/>
      <c r="G16" s="147"/>
    </row>
    <row r="17" spans="1:7" ht="12.75">
      <c r="A17" s="100" t="s">
        <v>318</v>
      </c>
      <c r="B17" s="102"/>
      <c r="C17" s="102"/>
      <c r="D17" s="101"/>
      <c r="E17" s="102"/>
      <c r="F17" s="102"/>
      <c r="G17" s="101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9"/>
  <sheetViews>
    <sheetView view="pageBreakPreview" zoomScale="60" zoomScaleNormal="75" workbookViewId="0" topLeftCell="A37">
      <selection activeCell="E6" sqref="E6:G8"/>
    </sheetView>
  </sheetViews>
  <sheetFormatPr defaultColWidth="11.421875" defaultRowHeight="12.75"/>
  <cols>
    <col min="1" max="1" width="64.00390625" style="97" bestFit="1" customWidth="1"/>
    <col min="2" max="7" width="12.7109375" style="97" customWidth="1"/>
    <col min="8" max="16384" width="11.421875" style="97" customWidth="1"/>
  </cols>
  <sheetData>
    <row r="1" spans="1:7" ht="18">
      <c r="A1" s="409" t="s">
        <v>250</v>
      </c>
      <c r="B1" s="409"/>
      <c r="C1" s="409"/>
      <c r="D1" s="409"/>
      <c r="E1" s="409"/>
      <c r="F1" s="409"/>
      <c r="G1" s="409"/>
    </row>
    <row r="3" spans="1:10" s="99" customFormat="1" ht="15" customHeight="1">
      <c r="A3" s="408" t="s">
        <v>286</v>
      </c>
      <c r="B3" s="408"/>
      <c r="C3" s="408"/>
      <c r="D3" s="408"/>
      <c r="E3" s="408"/>
      <c r="F3" s="408"/>
      <c r="G3" s="408"/>
      <c r="H3" s="98"/>
      <c r="I3" s="98"/>
      <c r="J3" s="98"/>
    </row>
    <row r="4" spans="1:10" s="99" customFormat="1" ht="15" customHeight="1">
      <c r="A4" s="408" t="s">
        <v>239</v>
      </c>
      <c r="B4" s="408"/>
      <c r="C4" s="408"/>
      <c r="D4" s="408"/>
      <c r="E4" s="408"/>
      <c r="F4" s="408"/>
      <c r="G4" s="408"/>
      <c r="H4" s="98"/>
      <c r="I4" s="98"/>
      <c r="J4" s="98"/>
    </row>
    <row r="5" spans="1:7" ht="14.25" customHeight="1" thickBot="1">
      <c r="A5" s="139"/>
      <c r="B5" s="139"/>
      <c r="C5" s="139"/>
      <c r="D5" s="139"/>
      <c r="E5" s="139"/>
      <c r="F5" s="139"/>
      <c r="G5" s="139"/>
    </row>
    <row r="6" spans="1:7" ht="12.75">
      <c r="A6" s="388" t="s">
        <v>21</v>
      </c>
      <c r="B6" s="410" t="s">
        <v>1</v>
      </c>
      <c r="C6" s="411"/>
      <c r="D6" s="388"/>
      <c r="E6" s="410" t="s">
        <v>393</v>
      </c>
      <c r="F6" s="411"/>
      <c r="G6" s="411"/>
    </row>
    <row r="7" spans="1:7" ht="12.75">
      <c r="A7" s="389"/>
      <c r="B7" s="383"/>
      <c r="C7" s="384"/>
      <c r="D7" s="381"/>
      <c r="E7" s="383"/>
      <c r="F7" s="384"/>
      <c r="G7" s="384"/>
    </row>
    <row r="8" spans="1:7" ht="13.5" thickBot="1">
      <c r="A8" s="390"/>
      <c r="B8" s="136">
        <v>2009</v>
      </c>
      <c r="C8" s="136">
        <v>2010</v>
      </c>
      <c r="D8" s="137" t="s">
        <v>322</v>
      </c>
      <c r="E8" s="136" t="s">
        <v>394</v>
      </c>
      <c r="F8" s="136">
        <v>2010</v>
      </c>
      <c r="G8" s="138" t="s">
        <v>322</v>
      </c>
    </row>
    <row r="9" spans="1:7" ht="12.75">
      <c r="A9" s="140" t="s">
        <v>382</v>
      </c>
      <c r="B9" s="105">
        <v>13716</v>
      </c>
      <c r="C9" s="105">
        <v>14089</v>
      </c>
      <c r="D9" s="106">
        <f>((C9-B9)/B9)*100</f>
        <v>2.7194517351997667</v>
      </c>
      <c r="E9" s="105">
        <v>15866</v>
      </c>
      <c r="F9" s="105">
        <v>16845</v>
      </c>
      <c r="G9" s="107">
        <f>((F9-E9)/E9)*100</f>
        <v>6.170427328879365</v>
      </c>
    </row>
    <row r="10" spans="1:7" ht="12.75">
      <c r="A10" s="142" t="s">
        <v>383</v>
      </c>
      <c r="B10" s="109">
        <v>246</v>
      </c>
      <c r="C10" s="109">
        <v>272</v>
      </c>
      <c r="D10" s="110">
        <f>((C10-B10)/B10)*100</f>
        <v>10.569105691056912</v>
      </c>
      <c r="E10" s="109">
        <v>195</v>
      </c>
      <c r="F10" s="109">
        <v>451</v>
      </c>
      <c r="G10" s="111">
        <f>((F10-E10)/E10)*100</f>
        <v>131.28205128205127</v>
      </c>
    </row>
    <row r="11" spans="1:7" ht="12.75">
      <c r="A11" s="142" t="s">
        <v>373</v>
      </c>
      <c r="B11" s="109">
        <v>1343</v>
      </c>
      <c r="C11" s="109">
        <v>2880</v>
      </c>
      <c r="D11" s="110">
        <f>((C11-B11)/B11)*100</f>
        <v>114.44527177959792</v>
      </c>
      <c r="E11" s="109">
        <v>1917</v>
      </c>
      <c r="F11" s="109">
        <v>3517</v>
      </c>
      <c r="G11" s="111">
        <f>((F11-E11)/E11)*100</f>
        <v>83.46374543557641</v>
      </c>
    </row>
    <row r="12" spans="1:7" ht="12.75">
      <c r="A12" s="142" t="s">
        <v>387</v>
      </c>
      <c r="B12" s="109">
        <v>4602</v>
      </c>
      <c r="C12" s="109">
        <v>3759</v>
      </c>
      <c r="D12" s="110">
        <f>((C12-B12)/B12)*100</f>
        <v>-18.31812255541069</v>
      </c>
      <c r="E12" s="109">
        <v>8962</v>
      </c>
      <c r="F12" s="109">
        <v>4997</v>
      </c>
      <c r="G12" s="111">
        <f>((F12-E12)/E12)*100</f>
        <v>-44.2423566168266</v>
      </c>
    </row>
    <row r="13" spans="1:7" ht="12.75">
      <c r="A13" s="143"/>
      <c r="B13" s="109"/>
      <c r="C13" s="109"/>
      <c r="D13" s="110"/>
      <c r="E13" s="109"/>
      <c r="F13" s="109"/>
      <c r="G13" s="111"/>
    </row>
    <row r="14" spans="1:7" ht="13.5" thickBot="1">
      <c r="A14" s="144" t="s">
        <v>240</v>
      </c>
      <c r="B14" s="116">
        <f>SUM(B9:B12)</f>
        <v>19907</v>
      </c>
      <c r="C14" s="116">
        <f>SUM(C9:C12)</f>
        <v>21000</v>
      </c>
      <c r="D14" s="117">
        <f>((C14-B14)/B14)*100</f>
        <v>5.490530969005877</v>
      </c>
      <c r="E14" s="116">
        <f>SUM(E9:E12)</f>
        <v>26940</v>
      </c>
      <c r="F14" s="116">
        <f>SUM(F9:F12)</f>
        <v>25810</v>
      </c>
      <c r="G14" s="118">
        <f>SUM(G9:G12)</f>
        <v>176.67386742968046</v>
      </c>
    </row>
    <row r="15" spans="1:7" ht="12.75">
      <c r="A15" s="145" t="s">
        <v>392</v>
      </c>
      <c r="B15" s="354"/>
      <c r="C15" s="354"/>
      <c r="D15" s="355"/>
      <c r="E15" s="354"/>
      <c r="F15" s="354"/>
      <c r="G15" s="355"/>
    </row>
    <row r="16" spans="1:7" ht="12.75">
      <c r="A16" s="100" t="s">
        <v>318</v>
      </c>
      <c r="B16" s="354"/>
      <c r="C16" s="354"/>
      <c r="D16" s="355"/>
      <c r="E16" s="354"/>
      <c r="F16" s="354"/>
      <c r="G16" s="355"/>
    </row>
    <row r="17" spans="1:7" ht="12.75">
      <c r="A17" s="100" t="s">
        <v>384</v>
      </c>
      <c r="B17" s="356"/>
      <c r="C17" s="356"/>
      <c r="D17" s="356"/>
      <c r="E17" s="356"/>
      <c r="F17" s="356"/>
      <c r="G17" s="101"/>
    </row>
    <row r="18" spans="1:7" ht="12.75">
      <c r="A18" s="100" t="s">
        <v>385</v>
      </c>
      <c r="B18" s="102"/>
      <c r="C18" s="102"/>
      <c r="D18" s="101"/>
      <c r="E18" s="102"/>
      <c r="F18" s="102"/>
      <c r="G18" s="101"/>
    </row>
    <row r="19" ht="12.75">
      <c r="A19" s="100" t="s">
        <v>386</v>
      </c>
    </row>
    <row r="20" ht="12.75">
      <c r="A20" s="100" t="s">
        <v>388</v>
      </c>
    </row>
    <row r="21" ht="12.75">
      <c r="A21" s="100" t="s">
        <v>389</v>
      </c>
    </row>
    <row r="22" ht="12.75">
      <c r="A22" s="100" t="s">
        <v>390</v>
      </c>
    </row>
    <row r="23" ht="12.75">
      <c r="A23" s="100" t="s">
        <v>391</v>
      </c>
    </row>
    <row r="24" ht="12.75">
      <c r="A24" s="100"/>
    </row>
    <row r="25" ht="12.75">
      <c r="A25" s="100" t="s">
        <v>395</v>
      </c>
    </row>
    <row r="26" ht="12.75">
      <c r="A26" s="100" t="s">
        <v>396</v>
      </c>
    </row>
    <row r="27" ht="12.75">
      <c r="A27" s="100" t="s">
        <v>397</v>
      </c>
    </row>
    <row r="28" ht="12.75">
      <c r="A28" s="100" t="s">
        <v>398</v>
      </c>
    </row>
    <row r="29" ht="12.75">
      <c r="A29" s="100" t="s">
        <v>399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2011-05-11T08:17:04Z</cp:lastPrinted>
  <dcterms:created xsi:type="dcterms:W3CDTF">2001-06-19T15:32:58Z</dcterms:created>
  <dcterms:modified xsi:type="dcterms:W3CDTF">2011-05-11T08:17:56Z</dcterms:modified>
  <cp:category/>
  <cp:version/>
  <cp:contentType/>
  <cp:contentStatus/>
</cp:coreProperties>
</file>