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activeTab="0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'16.1.1'!$A$1:$G$36</definedName>
    <definedName name="_xlnm.Print_Area" localSheetId="1">'16.1.2'!$A$1:$F$38</definedName>
    <definedName name="_xlnm.Print_Area" localSheetId="2">'16.1.3'!$A$1:$F$36</definedName>
    <definedName name="_xlnm.Print_Area" localSheetId="23">'16.10.1'!$A$1:$H$76</definedName>
    <definedName name="_xlnm.Print_Area" localSheetId="24">'16.10.2'!$A$1:$H$35</definedName>
    <definedName name="_xlnm.Print_Area" localSheetId="25">'16.10.3'!$A$1:$H$34</definedName>
    <definedName name="_xlnm.Print_Area" localSheetId="26">'16.11.1'!$A$1:$E$35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'16.12.2'!$A$1:$K$13</definedName>
    <definedName name="_xlnm.Print_Area" localSheetId="31">'16.13.1'!$A$1:$G$50</definedName>
    <definedName name="_xlnm.Print_Area" localSheetId="32">'16.13.2'!$A$1:$F$17</definedName>
    <definedName name="_xlnm.Print_Area" localSheetId="33">'16.14'!$A$1:$F$44</definedName>
    <definedName name="_xlnm.Print_Area" localSheetId="34">'16.15'!$A$1:$K$23</definedName>
    <definedName name="_xlnm.Print_Area" localSheetId="35">'16.16'!$A$1:$E$22</definedName>
    <definedName name="_xlnm.Print_Area" localSheetId="36">'16.17 '!$A$1:$G$82</definedName>
    <definedName name="_xlnm.Print_Area" localSheetId="37">'16.18'!$A$1:$G$81</definedName>
    <definedName name="_xlnm.Print_Area" localSheetId="38">'16.19'!$A$1:$J$63</definedName>
    <definedName name="_xlnm.Print_Area" localSheetId="3">'16.2.1'!$A$1:$H$84</definedName>
    <definedName name="_xlnm.Print_Area" localSheetId="4">'16.2.2'!$A$1:$H$46</definedName>
    <definedName name="_xlnm.Print_Area" localSheetId="5">'16.2.3'!$A$1:$H$53</definedName>
    <definedName name="_xlnm.Print_Area" localSheetId="39">'16.20 (09-10)'!$A$1:$I$67</definedName>
    <definedName name="_xlnm.Print_Area" localSheetId="7">'16.3.2'!$A$1:$H$60</definedName>
    <definedName name="_xlnm.Print_Area" localSheetId="8">'16.3.3'!$A$1:$H$72</definedName>
    <definedName name="_xlnm.Print_Area" localSheetId="9">'16.4.1'!$A$1:$J$33</definedName>
    <definedName name="_xlnm.Print_Area" localSheetId="10">'16.4.2'!$A$1:$J$18</definedName>
    <definedName name="_xlnm.Print_Area" localSheetId="11">'16.4.3'!$A$1:$J$18</definedName>
    <definedName name="_xlnm.Print_Area" localSheetId="12">'16.5.1'!$A$1:$H$49</definedName>
    <definedName name="_xlnm.Print_Area" localSheetId="13">'16.5.2'!$A$1:$G$17</definedName>
    <definedName name="_xlnm.Print_Area" localSheetId="14">'16.5.3'!$A$1:$G$17</definedName>
    <definedName name="_xlnm.Print_Area" localSheetId="15">'16.6'!$A$1:$I$57</definedName>
    <definedName name="_xlnm.Print_Area" localSheetId="16">'16.7'!$A$1:$I$56</definedName>
    <definedName name="_xlnm.Print_Area" localSheetId="17">'16.8.1'!$A$1:$H$78</definedName>
    <definedName name="_xlnm.Print_Area" localSheetId="18">'16.8.2'!$A$1:$H$34</definedName>
    <definedName name="_xlnm.Print_Area" localSheetId="19">'16.8.3'!$A$1:$I$35</definedName>
    <definedName name="_xlnm.Print_Area" localSheetId="20">'16.9.1'!$A$1:$E$42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<sst xmlns="http://schemas.openxmlformats.org/spreadsheetml/2006/main" count="1191" uniqueCount="394">
  <si>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</si>
  <si>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</si>
  <si>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</si>
  <si>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</si>
  <si>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</si>
  <si>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</si>
  <si>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</si>
  <si>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</si>
  <si>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</si>
  <si>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</si>
  <si>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</si>
  <si>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</si>
  <si>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</si>
  <si>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</si>
  <si>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</si>
  <si>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</si>
  <si>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</si>
  <si>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</si>
  <si>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</si>
  <si>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</si>
  <si>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</si>
  <si>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</si>
  <si>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</si>
  <si>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</si>
  <si>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</si>
  <si>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</si>
  <si>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</si>
  <si>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</si>
  <si>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</si>
  <si>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</si>
  <si>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</si>
  <si>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</si>
  <si>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</si>
  <si>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</si>
  <si>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</si>
  <si>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</si>
  <si>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</si>
  <si>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</si>
  <si>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</si>
  <si>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</si>
  <si>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</si>
  <si>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</si>
  <si>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</si>
  <si>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</si>
  <si>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</si>
  <si>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</si>
  <si>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</si>
  <si>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</si>
  <si>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</si>
  <si>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</si>
  <si>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</si>
  <si>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</si>
  <si>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</si>
  <si>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</si>
  <si>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</si>
  <si>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</si>
  <si>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</si>
  <si>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</si>
  <si>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</si>
  <si>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</si>
  <si>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</si>
  <si>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</si>
  <si>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</si>
  <si>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</si>
  <si>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</si>
  <si>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</si>
  <si>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</si>
  <si>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</si>
  <si>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</si>
  <si>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</si>
  <si>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</si>
  <si>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</si>
  <si>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</si>
  <si>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</si>
  <si>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</si>
  <si>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</si>
  <si>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</si>
  <si>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</si>
  <si>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</si>
  <si>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</si>
  <si>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</si>
  <si>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</si>
  <si>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</si>
  <si>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</si>
  <si>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</si>
  <si>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</si>
  <si>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</si>
  <si>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</si>
  <si>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</si>
  <si>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</si>
  <si>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</si>
  <si>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</si>
  <si>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</si>
  <si>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</si>
  <si>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</si>
  <si>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</si>
  <si>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</si>
  <si>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</si>
  <si>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</si>
  <si>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</si>
  <si>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</si>
  <si>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</si>
  <si>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</si>
  <si>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</si>
  <si>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</si>
  <si>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</si>
  <si>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</si>
  <si>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</si>
  <si>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</si>
  <si>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</si>
  <si>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</si>
  <si>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</si>
  <si>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</si>
  <si>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</si>
  <si>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</si>
  <si>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</si>
  <si>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</si>
  <si>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</si>
  <si>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</si>
  <si>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</si>
  <si>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</si>
  <si>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</si>
  <si>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</si>
  <si>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</si>
  <si>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</si>
  <si>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</si>
  <si>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</si>
  <si>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</si>
  <si>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</si>
  <si>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</si>
  <si>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</si>
  <si>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</si>
  <si>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</si>
  <si>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</si>
  <si>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</si>
  <si>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</si>
  <si>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</si>
  <si>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</si>
  <si>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</si>
  <si>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</si>
  <si>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</si>
  <si>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</si>
  <si>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</si>
  <si>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</si>
  <si>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</si>
  <si>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</si>
  <si>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</si>
  <si>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</si>
  <si>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</si>
  <si>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</si>
  <si>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</si>
  <si>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</si>
  <si>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</si>
  <si>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</si>
  <si>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</si>
  <si>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</si>
  <si>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</si>
  <si>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</si>
  <si>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</si>
  <si>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</si>
  <si>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</si>
  <si>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</si>
  <si>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</si>
  <si>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</si>
  <si>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</si>
  <si>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</si>
  <si>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</si>
  <si>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</si>
  <si>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</si>
  <si>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 xml:space="preserve"> (Base 2005 = 100) sobre el mismo período del año anterior</t>
  </si>
  <si>
    <t>(Base 2005 = 100) sobre el mismo período del año anterior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</si>
  <si>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</si>
  <si>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</si>
  <si>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</si>
  <si>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</si>
  <si>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</si>
  <si>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</si>
  <si>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</si>
  <si>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</si>
  <si>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</si>
  <si>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</si>
  <si>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</si>
  <si>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</si>
  <si>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</si>
  <si>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</si>
  <si>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</si>
  <si>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</si>
  <si>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</si>
  <si>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</si>
  <si>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</si>
  <si>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</si>
  <si>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</si>
  <si>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</si>
  <si>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</si>
  <si>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</si>
  <si>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</si>
  <si>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</si>
  <si>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</si>
  <si>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</si>
  <si>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</si>
  <si>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</si>
  <si>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</si>
  <si>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</si>
  <si>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</si>
  <si>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</si>
  <si>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</si>
  <si>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</si>
  <si>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</si>
  <si>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</si>
  <si>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</si>
  <si>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</si>
  <si>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</si>
  <si>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</si>
  <si>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</si>
  <si>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</si>
  <si>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</si>
  <si>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</si>
  <si>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</si>
  <si>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</si>
  <si>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</si>
  <si>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</si>
  <si>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</si>
  <si>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</si>
  <si>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</si>
  <si>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</si>
  <si>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</si>
  <si>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</si>
  <si>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</si>
  <si>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</si>
  <si>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</si>
  <si>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</si>
  <si>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</si>
  <si>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</si>
  <si>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</si>
  <si>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</si>
  <si>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</si>
  <si>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</si>
  <si>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</si>
  <si>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</si>
  <si>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</si>
  <si>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</si>
  <si>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</si>
  <si>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</si>
  <si>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</si>
  <si>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 xml:space="preserve"> Recogida y tratamiento de aguas residuales</t>
  </si>
  <si>
    <t>Recogida, tratamiento y eliminación de residuos; valorización</t>
  </si>
  <si>
    <t>Actividades de descontaminación y otros servicios de gestión de residuos</t>
  </si>
  <si>
    <t>Los datos por subsectores de actividad están referidos a CNAE-2009,</t>
  </si>
  <si>
    <t>16.2.3. Empresas y establecimientos de la Industria de Medio Ambiente según subsector de actividad, 2010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</si>
  <si>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</si>
  <si>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</si>
  <si>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</si>
  <si>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</si>
  <si>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</si>
  <si>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</si>
  <si>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</si>
  <si>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</si>
  <si>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</si>
  <si>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</si>
  <si>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</si>
  <si>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</si>
  <si>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</si>
  <si>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</si>
  <si>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</si>
  <si>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</si>
  <si>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</si>
  <si>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>16.8.3. Evolución del Índice de Producción de la Industria de Medio Ambiente (Base 2005 = 100)</t>
  </si>
  <si>
    <t xml:space="preserve">35 Suministro de energía eléctrica, gas, vapor y aire acondicionado    </t>
  </si>
  <si>
    <t xml:space="preserve">Industria del papel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</si>
  <si>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</si>
  <si>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</si>
  <si>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</si>
  <si>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</si>
  <si>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</si>
  <si>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</si>
  <si>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</si>
  <si>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</si>
  <si>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</si>
  <si>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</si>
  <si>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Fuente: Directorio Central de Empresas 2010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</si>
  <si>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</si>
  <si>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</si>
  <si>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</si>
  <si>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</si>
  <si>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</si>
  <si>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</si>
  <si>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</si>
  <si>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</si>
  <si>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</si>
  <si>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</si>
  <si>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</si>
  <si>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</si>
  <si>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</si>
  <si>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</si>
  <si>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</si>
  <si>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</si>
  <si>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</si>
  <si>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</si>
  <si>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</si>
  <si>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</si>
  <si>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</si>
  <si>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</si>
  <si>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</si>
  <si>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</si>
  <si>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</si>
  <si>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</si>
  <si>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</si>
  <si>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</si>
  <si>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</si>
  <si>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</si>
  <si>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</si>
  <si>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</si>
  <si>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</si>
  <si>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</si>
  <si>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</si>
  <si>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</si>
  <si>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</si>
  <si>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</si>
  <si>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</si>
  <si>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</si>
  <si>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</si>
  <si>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</si>
  <si>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</si>
  <si>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</si>
  <si>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</si>
  <si>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</si>
  <si>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</si>
  <si>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</si>
  <si>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</si>
  <si>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</si>
  <si>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</si>
  <si>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</si>
  <si>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</si>
  <si>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</si>
  <si>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</si>
  <si>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</si>
  <si>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</si>
  <si>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</si>
  <si>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</si>
  <si>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>de la Industria Forestal, 2011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</si>
  <si>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</si>
  <si>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</si>
  <si>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</si>
  <si>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</si>
  <si>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</si>
  <si>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</si>
  <si>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</si>
  <si>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</si>
  <si>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>de la Industria de Medio Ambiente, 2011</t>
  </si>
  <si>
    <t>16.2.2. Empresas y establecimientos de la Industria Forestal según subsector de actividad, 2011</t>
  </si>
  <si>
    <t>Fuente: Directorio Central de Empresas 2011 y Encuesta Industrial de Empresas 2010 del I.N.E.</t>
  </si>
  <si>
    <r>
      <t xml:space="preserve">(*) </t>
    </r>
    <r>
      <rPr>
        <sz val="10"/>
        <rFont val="Arial"/>
        <family val="2"/>
      </rPr>
      <t>Encuesta Industrial de Empresas 2010 del I.N.E.</t>
    </r>
  </si>
  <si>
    <t>Var 11/10</t>
  </si>
  <si>
    <t>Fuente: Directorio Central de Empresas 2011 del I.N.E.</t>
  </si>
  <si>
    <t>según asalariados del establecimiento, 2011</t>
  </si>
  <si>
    <t xml:space="preserve">  Hasta 49 asalariados (*)</t>
  </si>
  <si>
    <t>(*) Desde sin asalariados hasta 49 asalariados</t>
  </si>
  <si>
    <t>16.5.1. Indicadores de la Industria de la Alimentación según subsectores de actividad, 2010</t>
  </si>
  <si>
    <t xml:space="preserve">Fuente: Encuesta Industrial Anual de Empresas 2010 del I.N.E. </t>
  </si>
  <si>
    <t>16.5.2. Indicadores de la Industria Forestal según subsectores de actividad, 2010</t>
  </si>
  <si>
    <t>16.5.3. Indicadores de la Industria de Medio Ambiente según subsectores de actividad, 2010</t>
  </si>
  <si>
    <t xml:space="preserve">16. Industria de la madera y corcho, excepto  muebles; cestería y espartería   </t>
  </si>
  <si>
    <t>2010/2011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</si>
  <si>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</si>
  <si>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</si>
  <si>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</si>
  <si>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</si>
  <si>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</si>
  <si>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2011/2010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</si>
  <si>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</si>
  <si>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</si>
  <si>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</si>
  <si>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</si>
  <si>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</si>
  <si>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</si>
  <si>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</si>
  <si>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>Evolución en hogares (1) 11/10%</t>
  </si>
  <si>
    <t>I.NE.: Población referida al 1 de enero de 2011 47.190.493 personas</t>
  </si>
  <si>
    <t xml:space="preserve">   Total</t>
  </si>
  <si>
    <t>NOTA: En el año 2011, sólo se dispone de datos de hogares.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</si>
  <si>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</si>
  <si>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</si>
  <si>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</si>
  <si>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</si>
  <si>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</si>
  <si>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</si>
  <si>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</si>
  <si>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</si>
  <si>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16.1.1. Análisis autonómico de empresas y establecimientos de la Industria de la Alimentación, 2011</t>
  </si>
  <si>
    <t>(*) Encuesta Industrial de Empresas 2010 del I.N.E.</t>
  </si>
  <si>
    <t>16.2.1. Empresas y establecimientos de la Industria de la Alimentación según subsector de actividad, 2011</t>
  </si>
  <si>
    <t>16.6. Análisis autonómico de los indicadores de la Industria de la Alimentación, 2010</t>
  </si>
  <si>
    <t>16.7. Participación autonómica en la Industria de la Alimentación, 2010</t>
  </si>
  <si>
    <t xml:space="preserve"> 2011/2010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</si>
</sst>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3.75"/>
      <name val="arial"/>
      <family val="0"/>
    </font>
    <font>
      <sz val="1.25"/>
      <name val="arial"/>
      <family val="0"/>
    </font>
    <font>
      <sz val="9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5.25"/>
      <name val="Arial"/>
      <family val="2"/>
    </font>
    <font>
      <sz val="5.75"/>
      <name val="Arial"/>
      <family val="2"/>
    </font>
    <font>
      <sz val="9.25"/>
      <name val="Arial"/>
      <family val="2"/>
    </font>
    <font>
      <sz val="8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center"/>
    </xf>
    <xf numFmtId="169" fontId="0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3" xfId="0" applyNumberFormat="1" applyFont="1" applyFill="1" applyBorder="1" applyAlignment="1" quotePrefix="1">
      <alignment horizontal="left"/>
    </xf>
    <xf numFmtId="171" fontId="0" fillId="0" borderId="13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171" fontId="1" fillId="2" borderId="13" xfId="0" applyNumberFormat="1" applyFont="1" applyFill="1" applyBorder="1" applyAlignment="1" quotePrefix="1">
      <alignment horizontal="left"/>
    </xf>
    <xf numFmtId="171" fontId="0" fillId="2" borderId="1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1" fillId="2" borderId="14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quotePrefix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3" xfId="0" applyNumberFormat="1" applyFont="1" applyFill="1" applyBorder="1" applyAlignment="1">
      <alignment vertical="center"/>
    </xf>
    <xf numFmtId="169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1" fontId="10" fillId="0" borderId="13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4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4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174" fontId="0" fillId="0" borderId="13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185" fontId="0" fillId="2" borderId="13" xfId="0" applyNumberFormat="1" applyFill="1" applyBorder="1" applyAlignment="1">
      <alignment/>
    </xf>
    <xf numFmtId="0" fontId="8" fillId="2" borderId="13" xfId="0" applyFont="1" applyFill="1" applyBorder="1" applyAlignment="1">
      <alignment/>
    </xf>
    <xf numFmtId="175" fontId="0" fillId="2" borderId="13" xfId="0" applyNumberFormat="1" applyFill="1" applyBorder="1" applyAlignment="1">
      <alignment/>
    </xf>
    <xf numFmtId="171" fontId="7" fillId="0" borderId="13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69" fontId="0" fillId="4" borderId="12" xfId="0" applyNumberFormat="1" applyFont="1" applyFill="1" applyBorder="1" applyAlignment="1">
      <alignment horizontal="center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186" fontId="0" fillId="0" borderId="6" xfId="24" applyNumberFormat="1" applyFont="1" applyBorder="1" applyAlignment="1">
      <alignment horizontal="right" vertical="center"/>
      <protection/>
    </xf>
    <xf numFmtId="186" fontId="0" fillId="0" borderId="9" xfId="24" applyNumberFormat="1" applyFont="1" applyBorder="1" applyAlignment="1">
      <alignment horizontal="right" vertical="center"/>
      <protection/>
    </xf>
    <xf numFmtId="187" fontId="0" fillId="0" borderId="13" xfId="24" applyNumberFormat="1" applyFont="1" applyBorder="1" applyAlignment="1">
      <alignment vertical="center"/>
      <protection/>
    </xf>
    <xf numFmtId="187" fontId="0" fillId="0" borderId="0" xfId="24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3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2" fillId="0" borderId="0" xfId="23" applyNumberFormat="1" applyFont="1">
      <alignment/>
      <protection/>
    </xf>
    <xf numFmtId="177" fontId="22" fillId="0" borderId="0" xfId="23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3" applyNumberFormat="1" applyFont="1" applyAlignment="1">
      <alignment horizontal="left" vertical="justify" wrapText="1"/>
      <protection/>
    </xf>
    <xf numFmtId="177" fontId="0" fillId="0" borderId="0" xfId="23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4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3" xfId="0" applyFont="1" applyFill="1" applyBorder="1" applyAlignment="1" quotePrefix="1">
      <alignment horizontal="left"/>
    </xf>
    <xf numFmtId="2" fontId="0" fillId="2" borderId="13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3" fontId="0" fillId="2" borderId="0" xfId="0" applyNumberFormat="1" applyFont="1" applyFill="1" applyAlignment="1">
      <alignment horizontal="center"/>
    </xf>
    <xf numFmtId="49" fontId="1" fillId="4" borderId="11" xfId="0" applyNumberFormat="1" applyFont="1" applyFill="1" applyBorder="1" applyAlignment="1">
      <alignment horizontal="left"/>
    </xf>
    <xf numFmtId="183" fontId="1" fillId="4" borderId="12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185" fontId="1" fillId="4" borderId="14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5" xfId="0" applyNumberFormat="1" applyFont="1" applyFill="1" applyBorder="1" applyAlignment="1">
      <alignment horizontal="center" vertical="center"/>
    </xf>
    <xf numFmtId="170" fontId="0" fillId="4" borderId="15" xfId="0" applyNumberFormat="1" applyFont="1" applyFill="1" applyBorder="1" applyAlignment="1">
      <alignment horizontal="center" vertical="center"/>
    </xf>
    <xf numFmtId="169" fontId="0" fillId="4" borderId="16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2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1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187" fontId="0" fillId="0" borderId="7" xfId="24" applyNumberFormat="1" applyFont="1" applyBorder="1" applyAlignment="1">
      <alignment vertical="center"/>
      <protection/>
    </xf>
    <xf numFmtId="187" fontId="0" fillId="0" borderId="10" xfId="24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4" xfId="0" applyNumberFormat="1" applyFont="1" applyFill="1" applyBorder="1" applyAlignment="1" applyProtection="1">
      <alignment horizontal="center"/>
      <protection/>
    </xf>
    <xf numFmtId="183" fontId="1" fillId="4" borderId="14" xfId="0" applyNumberFormat="1" applyFont="1" applyFill="1" applyBorder="1" applyAlignment="1" applyProtection="1">
      <alignment horizontal="right"/>
      <protection/>
    </xf>
    <xf numFmtId="0" fontId="1" fillId="4" borderId="4" xfId="0" applyFont="1" applyFill="1" applyBorder="1" applyAlignment="1">
      <alignment/>
    </xf>
    <xf numFmtId="183" fontId="0" fillId="2" borderId="13" xfId="0" applyNumberFormat="1" applyFont="1" applyFill="1" applyBorder="1" applyAlignment="1" applyProtection="1">
      <alignment horizontal="right"/>
      <protection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7" xfId="0" applyNumberFormat="1" applyFont="1" applyFill="1" applyBorder="1" applyAlignment="1">
      <alignment horizontal="center"/>
    </xf>
    <xf numFmtId="49" fontId="0" fillId="4" borderId="28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 vertical="center"/>
    </xf>
    <xf numFmtId="49" fontId="0" fillId="4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horizontal="center" wrapText="1"/>
    </xf>
    <xf numFmtId="3" fontId="0" fillId="4" borderId="28" xfId="0" applyNumberFormat="1" applyFont="1" applyFill="1" applyBorder="1" applyAlignment="1">
      <alignment horizontal="center" wrapText="1"/>
    </xf>
    <xf numFmtId="3" fontId="1" fillId="4" borderId="27" xfId="0" applyNumberFormat="1" applyFont="1" applyFill="1" applyBorder="1" applyAlignment="1">
      <alignment horizontal="center" wrapText="1"/>
    </xf>
    <xf numFmtId="3" fontId="1" fillId="4" borderId="24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4" borderId="2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5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wrapText="1"/>
    </xf>
    <xf numFmtId="0" fontId="0" fillId="4" borderId="24" xfId="0" applyFill="1" applyBorder="1" applyAlignment="1">
      <alignment/>
    </xf>
    <xf numFmtId="169" fontId="0" fillId="4" borderId="20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20" xfId="0" applyNumberFormat="1" applyFont="1" applyFill="1" applyBorder="1" applyAlignment="1">
      <alignment horizontal="center" wrapText="1"/>
    </xf>
    <xf numFmtId="0" fontId="0" fillId="4" borderId="32" xfId="0" applyFill="1" applyBorder="1" applyAlignment="1">
      <alignment/>
    </xf>
    <xf numFmtId="0" fontId="0" fillId="4" borderId="20" xfId="0" applyFont="1" applyFill="1" applyBorder="1" applyAlignment="1">
      <alignment horizontal="center" vertical="center" wrapText="1"/>
    </xf>
    <xf numFmtId="169" fontId="0" fillId="4" borderId="16" xfId="0" applyNumberFormat="1" applyFont="1" applyFill="1" applyBorder="1" applyAlignment="1">
      <alignment horizontal="center"/>
    </xf>
    <xf numFmtId="169" fontId="0" fillId="4" borderId="33" xfId="0" applyNumberFormat="1" applyFont="1" applyFill="1" applyBorder="1" applyAlignment="1">
      <alignment horizontal="center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83" fontId="1" fillId="4" borderId="14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0" fontId="0" fillId="4" borderId="7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4" xfId="0" applyNumberFormat="1" applyFont="1" applyFill="1" applyBorder="1" applyAlignment="1">
      <alignment horizontal="center" wrapText="1"/>
    </xf>
    <xf numFmtId="185" fontId="1" fillId="4" borderId="14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4" borderId="27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34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 vertical="center"/>
    </xf>
    <xf numFmtId="1" fontId="0" fillId="4" borderId="36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4" xfId="0" applyNumberFormat="1" applyFont="1" applyFill="1" applyBorder="1" applyAlignment="1">
      <alignment horizontal="center" vertical="center"/>
    </xf>
    <xf numFmtId="0" fontId="0" fillId="4" borderId="35" xfId="0" applyNumberFormat="1" applyFont="1" applyFill="1" applyBorder="1" applyAlignment="1">
      <alignment horizontal="center" vertic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27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34" xfId="0" applyFont="1" applyFill="1" applyBorder="1" applyAlignment="1" applyProtection="1">
      <alignment horizontal="center"/>
      <protection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7" xfId="0" applyNumberFormat="1" applyFont="1" applyFill="1" applyBorder="1" applyAlignment="1" applyProtection="1">
      <alignment horizontal="center"/>
      <protection/>
    </xf>
    <xf numFmtId="49" fontId="0" fillId="4" borderId="2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4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166" fontId="0" fillId="0" borderId="0" xfId="21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183" fontId="0" fillId="2" borderId="10" xfId="0" applyNumberFormat="1" applyFont="1" applyFill="1" applyBorder="1" applyAlignment="1" applyProtection="1">
      <alignment horizontal="right" indent="3"/>
      <protection/>
    </xf>
    <xf numFmtId="183" fontId="0" fillId="2" borderId="0" xfId="0" applyNumberFormat="1" applyFont="1" applyFill="1" applyBorder="1" applyAlignment="1" applyProtection="1">
      <alignment horizontal="right" indent="3"/>
      <protection/>
    </xf>
    <xf numFmtId="183" fontId="1" fillId="4" borderId="4" xfId="0" applyNumberFormat="1" applyFont="1" applyFill="1" applyBorder="1" applyAlignment="1" applyProtection="1">
      <alignment horizontal="right" indent="3"/>
      <protection/>
    </xf>
    <xf numFmtId="183" fontId="1" fillId="4" borderId="14" xfId="0" applyNumberFormat="1" applyFont="1" applyFill="1" applyBorder="1" applyAlignment="1" applyProtection="1">
      <alignment horizontal="right" indent="3"/>
      <protection/>
    </xf>
    <xf numFmtId="183" fontId="1" fillId="4" borderId="11" xfId="0" applyNumberFormat="1" applyFont="1" applyFill="1" applyBorder="1" applyAlignment="1" applyProtection="1">
      <alignment horizontal="right" indent="3"/>
      <protection/>
    </xf>
    <xf numFmtId="183" fontId="0" fillId="2" borderId="8" xfId="0" applyNumberFormat="1" applyFont="1" applyFill="1" applyBorder="1" applyAlignment="1" applyProtection="1">
      <alignment horizontal="right" indent="3"/>
      <protection/>
    </xf>
    <xf numFmtId="0" fontId="8" fillId="3" borderId="0" xfId="0" applyFont="1" applyFill="1" applyAlignment="1">
      <alignment horizontal="left"/>
    </xf>
    <xf numFmtId="1" fontId="0" fillId="4" borderId="38" xfId="0" applyNumberFormat="1" applyFont="1" applyFill="1" applyBorder="1" applyAlignment="1">
      <alignment horizontal="center" vertical="center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183" fontId="0" fillId="2" borderId="7" xfId="0" applyNumberFormat="1" applyFont="1" applyFill="1" applyBorder="1" applyAlignment="1" applyProtection="1">
      <alignment horizontal="right" indent="3"/>
      <protection/>
    </xf>
    <xf numFmtId="183" fontId="0" fillId="2" borderId="5" xfId="0" applyNumberFormat="1" applyFont="1" applyFill="1" applyBorder="1" applyAlignment="1" applyProtection="1">
      <alignment horizontal="right" indent="3"/>
      <protection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39" xfId="0" applyNumberFormat="1" applyFont="1" applyFill="1" applyBorder="1" applyAlignment="1">
      <alignment horizontal="center" vertical="center"/>
    </xf>
    <xf numFmtId="3" fontId="0" fillId="4" borderId="14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183" fontId="0" fillId="2" borderId="13" xfId="0" applyNumberFormat="1" applyFont="1" applyFill="1" applyBorder="1" applyAlignment="1" applyProtection="1">
      <alignment horizontal="right" indent="3"/>
      <protection/>
    </xf>
    <xf numFmtId="0" fontId="0" fillId="4" borderId="14" xfId="0" applyFont="1" applyFill="1" applyBorder="1" applyAlignment="1">
      <alignment horizontal="center" vertical="center" wrapText="1"/>
    </xf>
    <xf numFmtId="1" fontId="0" fillId="4" borderId="27" xfId="0" applyNumberFormat="1" applyFont="1" applyFill="1" applyBorder="1" applyAlignment="1" quotePrefix="1">
      <alignment horizontal="center"/>
    </xf>
    <xf numFmtId="1" fontId="0" fillId="4" borderId="28" xfId="0" applyNumberFormat="1" applyFont="1" applyFill="1" applyBorder="1" applyAlignment="1" quotePrefix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0" xfId="0" applyFont="1" applyFill="1" applyBorder="1" applyAlignment="1" quotePrefix="1">
      <alignment horizontal="center"/>
    </xf>
    <xf numFmtId="0" fontId="0" fillId="4" borderId="39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0" fontId="0" fillId="4" borderId="30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4" xfId="0" applyNumberFormat="1" applyFont="1" applyFill="1" applyBorder="1" applyAlignment="1">
      <alignment horizontal="center" vertical="distributed" wrapText="1"/>
    </xf>
    <xf numFmtId="184" fontId="1" fillId="4" borderId="12" xfId="0" applyNumberFormat="1" applyFont="1" applyFill="1" applyBorder="1" applyAlignment="1" applyProtection="1">
      <alignment horizontal="right"/>
      <protection/>
    </xf>
    <xf numFmtId="184" fontId="1" fillId="4" borderId="14" xfId="0" applyNumberFormat="1" applyFont="1" applyFill="1" applyBorder="1" applyAlignment="1" applyProtection="1">
      <alignment horizontal="right"/>
      <protection/>
    </xf>
    <xf numFmtId="0" fontId="0" fillId="4" borderId="36" xfId="0" applyFont="1" applyFill="1" applyBorder="1" applyAlignment="1">
      <alignment horizontal="center"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4" xfId="0" applyNumberFormat="1" applyFont="1" applyFill="1" applyBorder="1" applyAlignment="1" applyProtection="1">
      <alignment horizontal="right" indent="1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2.1 EnctaInd Empresas 2006 DATOS_INE_nc44707" xfId="23"/>
    <cellStyle name="Normal_EnctaInd Empresas 200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34925"/>
          <c:w val="0.498"/>
          <c:h val="0.378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25"/>
          <c:y val="0.2"/>
          <c:w val="0.302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41475"/>
          <c:w val="0.497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75"/>
          <c:y val="0.37025"/>
          <c:w val="0.4265"/>
          <c:h val="0.5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41475"/>
          <c:w val="0.504"/>
          <c:h val="0.388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575"/>
          <c:y val="0.3765"/>
          <c:w val="0.464"/>
          <c:h val="0.5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275"/>
          <c:w val="0.975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483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8175"/>
          <c:w val="0.979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7482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25"/>
          <c:y val="0.208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"/>
          <c:y val="0.37575"/>
          <c:w val="0.966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14432438"/>
        <c:axId val="62783079"/>
      </c:barChart>
      <c:catAx>
        <c:axId val="14432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1"/>
        <c:lblOffset val="100"/>
        <c:noMultiLvlLbl val="0"/>
      </c:catAx>
      <c:valAx>
        <c:axId val="627830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75"/>
          <c:y val="0.37575"/>
          <c:w val="0.965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28176800"/>
        <c:axId val="52264609"/>
      </c:bar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1"/>
        <c:lblOffset val="100"/>
        <c:noMultiLvlLbl val="0"/>
      </c:catAx>
      <c:valAx>
        <c:axId val="52264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34825"/>
          <c:w val="0.9687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619434"/>
        <c:axId val="5574907"/>
      </c:barChart>
      <c:catAx>
        <c:axId val="61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auto val="1"/>
        <c:lblOffset val="100"/>
        <c:noMultiLvlLbl val="0"/>
      </c:catAx>
      <c:valAx>
        <c:axId val="5574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25"/>
          <c:y val="0.255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25"/>
          <c:y val="0.36375"/>
          <c:w val="0.4985"/>
          <c:h val="0.359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25"/>
          <c:y val="0.2075"/>
          <c:w val="0.301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3875"/>
          <c:w val="0.96675"/>
          <c:h val="0.6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50174164"/>
        <c:axId val="48914293"/>
      </c:barChart>
      <c:catAx>
        <c:axId val="5017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1"/>
        <c:lblOffset val="100"/>
        <c:noMultiLvlLbl val="0"/>
      </c:catAx>
      <c:valAx>
        <c:axId val="48914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575"/>
          <c:y val="0.24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645"/>
          <c:w val="0.9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37575454"/>
        <c:axId val="2634767"/>
      </c:barChart>
      <c:cat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auto val="1"/>
        <c:lblOffset val="100"/>
        <c:noMultiLvlLbl val="0"/>
      </c:catAx>
      <c:valAx>
        <c:axId val="2634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9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675"/>
          <c:w val="0.97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23712904"/>
        <c:axId val="12089545"/>
      </c:barChart>
      <c:catAx>
        <c:axId val="2371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auto val="1"/>
        <c:lblOffset val="100"/>
        <c:noMultiLvlLbl val="0"/>
      </c:catAx>
      <c:valAx>
        <c:axId val="120895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31425"/>
          <c:w val="0.971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41697042"/>
        <c:axId val="39729059"/>
      </c:barChart>
      <c:catAx>
        <c:axId val="4169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2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373"/>
          <c:w val="0.967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22017212"/>
        <c:axId val="63937181"/>
      </c:barChart>
      <c:catAx>
        <c:axId val="2201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1721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7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75"/>
          <c:w val="0.97625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38563718"/>
        <c:axId val="11529143"/>
      </c:barChart>
      <c:catAx>
        <c:axId val="38563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29143"/>
        <c:crosses val="autoZero"/>
        <c:auto val="1"/>
        <c:lblOffset val="100"/>
        <c:noMultiLvlLbl val="0"/>
      </c:catAx>
      <c:valAx>
        <c:axId val="115291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56371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318"/>
          <c:w val="0.97575"/>
          <c:h val="0.6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5342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237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5"/>
          <c:w val="0.97075"/>
          <c:h val="0.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16137338"/>
        <c:axId val="11018315"/>
      </c:barChart>
      <c:catAx>
        <c:axId val="16137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1"/>
        <c:lblOffset val="100"/>
        <c:noMultiLvlLbl val="0"/>
      </c:catAx>
      <c:valAx>
        <c:axId val="110183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2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1275"/>
          <c:w val="0.965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32055972"/>
        <c:axId val="20068293"/>
      </c:barChart>
      <c:catAx>
        <c:axId val="32055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 val="autoZero"/>
        <c:auto val="1"/>
        <c:lblOffset val="100"/>
        <c:noMultiLvlLbl val="0"/>
      </c:catAx>
      <c:valAx>
        <c:axId val="20068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225"/>
          <c:w val="0.9545"/>
          <c:h val="0.639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57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'16.17 '!$C$5:$C$5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/>
            </c:numRef>
          </c:cat>
          <c:val>
            <c:numRef>
              <c:f>'16.17 '!$C$48:$C$48</c:f>
              <c:numCache/>
            </c:numRef>
          </c:val>
        </c:ser>
        <c:ser>
          <c:idx val="2"/>
          <c:order val="1"/>
          <c:tx>
            <c:strRef>
              <c:f>'16.17 '!$E$5:$E$5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/>
            </c:numRef>
          </c:cat>
          <c:val>
            <c:numRef>
              <c:f>'16.17 '!$E$48:$E$48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2011</a:t>
            </a:r>
          </a:p>
        </c:rich>
      </c:tx>
      <c:layout>
        <c:manualLayout>
          <c:xMode val="factor"/>
          <c:yMode val="factor"/>
          <c:x val="-0.094"/>
          <c:y val="-0.017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875"/>
          <c:w val="0.71725"/>
          <c:h val="0.88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4320226"/>
        <c:axId val="38882035"/>
      </c:barChart>
      <c:catAx>
        <c:axId val="4320226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2"/>
        <c:noMultiLvlLbl val="0"/>
      </c:catAx>
      <c:valAx>
        <c:axId val="3888203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25"/>
          <c:y val="0.05675"/>
          <c:w val="0.32575"/>
          <c:h val="0.9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3"/>
              <c:pt idx="0">
                <c:v>Industria de madera y corcho, excepto  muebles;</c:v>
              </c:pt>
              <c:pt idx="1">
                <c:v>cestería y espartería  </c:v>
              </c:pt>
              <c:pt idx="2">
                <c:v>Industria del papel   </c:v>
              </c:pt>
            </c:strLit>
          </c:cat>
          <c:val>
            <c:numLit>
              <c:ptCount val="3"/>
              <c:pt idx="0">
                <c:v>42.572463768115945</c:v>
              </c:pt>
              <c:pt idx="1">
                <c:v>6.067251461988303</c:v>
              </c:pt>
              <c:pt idx="2">
                <c:v>51.360284769895756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Lit>
              <c:ptCount val="3"/>
              <c:pt idx="0">
                <c:v>Industria de madera y corcho, excepto  muebles;</c:v>
              </c:pt>
              <c:pt idx="1">
                <c:v>cestería y espartería  </c:v>
              </c:pt>
              <c:pt idx="2">
                <c:v>Industria del papel   </c:v>
              </c:pt>
            </c:strLit>
          </c:cat>
          <c:val>
            <c:numLit>
              <c:ptCount val="3"/>
              <c:pt idx="0">
                <c:v>42.29405386396272</c:v>
              </c:pt>
              <c:pt idx="1">
                <c:v>6.535181549101779</c:v>
              </c:pt>
              <c:pt idx="2">
                <c:v>51.170764586935505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114300</xdr:rowOff>
    </xdr:from>
    <xdr:to>
      <xdr:col>5</xdr:col>
      <xdr:colOff>876300</xdr:colOff>
      <xdr:row>52</xdr:row>
      <xdr:rowOff>104775</xdr:rowOff>
    </xdr:to>
    <xdr:graphicFrame>
      <xdr:nvGraphicFramePr>
        <xdr:cNvPr id="1" name="Chart 2"/>
        <xdr:cNvGraphicFramePr/>
      </xdr:nvGraphicFramePr>
      <xdr:xfrm>
        <a:off x="209550" y="5238750"/>
        <a:ext cx="9372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57</xdr:row>
      <xdr:rowOff>114300</xdr:rowOff>
    </xdr:from>
    <xdr:to>
      <xdr:col>5</xdr:col>
      <xdr:colOff>914400</xdr:colOff>
      <xdr:row>78</xdr:row>
      <xdr:rowOff>95250</xdr:rowOff>
    </xdr:to>
    <xdr:graphicFrame>
      <xdr:nvGraphicFramePr>
        <xdr:cNvPr id="2" name="Chart 3"/>
        <xdr:cNvGraphicFramePr/>
      </xdr:nvGraphicFramePr>
      <xdr:xfrm>
        <a:off x="238125" y="9448800"/>
        <a:ext cx="93821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66675" y="5153025"/>
        <a:ext cx="10601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55</xdr:row>
      <xdr:rowOff>76200</xdr:rowOff>
    </xdr:from>
    <xdr:to>
      <xdr:col>7</xdr:col>
      <xdr:colOff>66675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42875" y="9086850"/>
        <a:ext cx="103632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12</xdr:row>
      <xdr:rowOff>114300</xdr:rowOff>
    </xdr:from>
    <xdr:to>
      <xdr:col>6</xdr:col>
      <xdr:colOff>38100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352550" y="2152650"/>
        <a:ext cx="87058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7019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28575</xdr:rowOff>
    </xdr:from>
    <xdr:to>
      <xdr:col>4</xdr:col>
      <xdr:colOff>942975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190500" y="4086225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152400</xdr:rowOff>
    </xdr:from>
    <xdr:to>
      <xdr:col>6</xdr:col>
      <xdr:colOff>561975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76200" y="9572625"/>
        <a:ext cx="59436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80</xdr:row>
      <xdr:rowOff>47625</xdr:rowOff>
    </xdr:to>
    <xdr:graphicFrame>
      <xdr:nvGraphicFramePr>
        <xdr:cNvPr id="1" name="Chart 1"/>
        <xdr:cNvGraphicFramePr/>
      </xdr:nvGraphicFramePr>
      <xdr:xfrm>
        <a:off x="142875" y="8715375"/>
        <a:ext cx="79152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2" name="Chart 3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3" name="Chart 4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4" name="Chart 5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5" name="Chart 6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6" name="Chart 7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7" name="Chart 8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8" name="Chart 9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24</xdr:row>
      <xdr:rowOff>104775</xdr:rowOff>
    </xdr:from>
    <xdr:to>
      <xdr:col>5</xdr:col>
      <xdr:colOff>0</xdr:colOff>
      <xdr:row>37</xdr:row>
      <xdr:rowOff>95250</xdr:rowOff>
    </xdr:to>
    <xdr:graphicFrame>
      <xdr:nvGraphicFramePr>
        <xdr:cNvPr id="3" name="Chart 3"/>
        <xdr:cNvGraphicFramePr/>
      </xdr:nvGraphicFramePr>
      <xdr:xfrm>
        <a:off x="1019175" y="4095750"/>
        <a:ext cx="76676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38</xdr:row>
      <xdr:rowOff>104775</xdr:rowOff>
    </xdr:from>
    <xdr:to>
      <xdr:col>5</xdr:col>
      <xdr:colOff>19050</xdr:colOff>
      <xdr:row>51</xdr:row>
      <xdr:rowOff>95250</xdr:rowOff>
    </xdr:to>
    <xdr:graphicFrame>
      <xdr:nvGraphicFramePr>
        <xdr:cNvPr id="4" name="Chart 4"/>
        <xdr:cNvGraphicFramePr/>
      </xdr:nvGraphicFramePr>
      <xdr:xfrm>
        <a:off x="1028700" y="6362700"/>
        <a:ext cx="767715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32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5381625"/>
        <a:ext cx="9753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57</xdr:row>
      <xdr:rowOff>47625</xdr:rowOff>
    </xdr:from>
    <xdr:to>
      <xdr:col>7</xdr:col>
      <xdr:colOff>400050</xdr:colOff>
      <xdr:row>80</xdr:row>
      <xdr:rowOff>66675</xdr:rowOff>
    </xdr:to>
    <xdr:graphicFrame>
      <xdr:nvGraphicFramePr>
        <xdr:cNvPr id="2" name="Chart 4"/>
        <xdr:cNvGraphicFramePr/>
      </xdr:nvGraphicFramePr>
      <xdr:xfrm>
        <a:off x="190500" y="9410700"/>
        <a:ext cx="98202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16</xdr:row>
      <xdr:rowOff>152400</xdr:rowOff>
    </xdr:from>
    <xdr:to>
      <xdr:col>6</xdr:col>
      <xdr:colOff>390525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733425" y="2905125"/>
        <a:ext cx="6696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37</xdr:row>
      <xdr:rowOff>142875</xdr:rowOff>
    </xdr:from>
    <xdr:to>
      <xdr:col>6</xdr:col>
      <xdr:colOff>447675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676275" y="6296025"/>
        <a:ext cx="68103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24</xdr:row>
      <xdr:rowOff>66675</xdr:rowOff>
    </xdr:from>
    <xdr:to>
      <xdr:col>6</xdr:col>
      <xdr:colOff>104775</xdr:colOff>
      <xdr:row>46</xdr:row>
      <xdr:rowOff>47625</xdr:rowOff>
    </xdr:to>
    <xdr:graphicFrame>
      <xdr:nvGraphicFramePr>
        <xdr:cNvPr id="1" name="Chart 1"/>
        <xdr:cNvGraphicFramePr/>
      </xdr:nvGraphicFramePr>
      <xdr:xfrm>
        <a:off x="1371600" y="4114800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1371600</xdr:colOff>
      <xdr:row>47</xdr:row>
      <xdr:rowOff>104775</xdr:rowOff>
    </xdr:from>
    <xdr:to>
      <xdr:col>6</xdr:col>
      <xdr:colOff>142875</xdr:colOff>
      <xdr:row>70</xdr:row>
      <xdr:rowOff>85725</xdr:rowOff>
    </xdr:to>
    <xdr:graphicFrame>
      <xdr:nvGraphicFramePr>
        <xdr:cNvPr id="2" name="Chart 2"/>
        <xdr:cNvGraphicFramePr/>
      </xdr:nvGraphicFramePr>
      <xdr:xfrm>
        <a:off x="1371600" y="7877175"/>
        <a:ext cx="7277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12</xdr:row>
      <xdr:rowOff>142875</xdr:rowOff>
    </xdr:from>
    <xdr:to>
      <xdr:col>6</xdr:col>
      <xdr:colOff>38100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1371600" y="2190750"/>
        <a:ext cx="81057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12</xdr:row>
      <xdr:rowOff>47625</xdr:rowOff>
    </xdr:from>
    <xdr:to>
      <xdr:col>5</xdr:col>
      <xdr:colOff>742950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57300" y="2085975"/>
        <a:ext cx="744855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351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388</v>
      </c>
      <c r="B3" s="361"/>
      <c r="C3" s="361"/>
      <c r="D3" s="361"/>
      <c r="E3" s="361"/>
      <c r="F3" s="361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2.75" customHeight="1">
      <c r="A5" s="352" t="s">
        <v>0</v>
      </c>
      <c r="B5" s="359" t="s">
        <v>1</v>
      </c>
      <c r="C5" s="360"/>
      <c r="D5" s="355" t="s">
        <v>2</v>
      </c>
      <c r="E5" s="356"/>
      <c r="F5" s="109" t="s">
        <v>127</v>
      </c>
      <c r="G5" s="53"/>
    </row>
    <row r="6" spans="1:7" ht="12.75" customHeight="1">
      <c r="A6" s="353"/>
      <c r="B6" s="357" t="s">
        <v>3</v>
      </c>
      <c r="C6" s="349" t="s">
        <v>139</v>
      </c>
      <c r="D6" s="349" t="s">
        <v>3</v>
      </c>
      <c r="E6" s="349" t="s">
        <v>139</v>
      </c>
      <c r="F6" s="110" t="s">
        <v>126</v>
      </c>
      <c r="G6" s="53"/>
    </row>
    <row r="7" spans="1:7" ht="12.75" customHeight="1" thickBot="1">
      <c r="A7" s="354"/>
      <c r="B7" s="358"/>
      <c r="C7" s="350"/>
      <c r="D7" s="350"/>
      <c r="E7" s="350"/>
      <c r="F7" s="111" t="s">
        <v>147</v>
      </c>
      <c r="G7" s="53"/>
    </row>
    <row r="8" spans="1:7" ht="12.75" customHeight="1">
      <c r="A8" s="90" t="s">
        <v>4</v>
      </c>
      <c r="B8" s="248">
        <v>5434</v>
      </c>
      <c r="C8" s="92">
        <f aca="true" t="shared" si="0" ref="C8:C25">(B8/$B$27)*100</f>
        <v>18.467917346383906</v>
      </c>
      <c r="D8" s="248">
        <v>6821</v>
      </c>
      <c r="E8" s="92">
        <f>(D8/$D$27)*100</f>
        <v>18.883229057084325</v>
      </c>
      <c r="F8" s="341">
        <v>13.164446822018194</v>
      </c>
      <c r="G8" s="53"/>
    </row>
    <row r="9" spans="1:7" ht="12.75" customHeight="1">
      <c r="A9" s="94" t="s">
        <v>5</v>
      </c>
      <c r="B9" s="249">
        <v>1062</v>
      </c>
      <c r="C9" s="96">
        <f t="shared" si="0"/>
        <v>3.6092985318107664</v>
      </c>
      <c r="D9" s="249">
        <v>1298</v>
      </c>
      <c r="E9" s="96">
        <f aca="true" t="shared" si="1" ref="E9:E25">(D9/$D$27)*100</f>
        <v>3.5933779967886603</v>
      </c>
      <c r="F9" s="342">
        <v>3.826726435433297</v>
      </c>
      <c r="G9" s="53"/>
    </row>
    <row r="10" spans="1:7" ht="12.75" customHeight="1">
      <c r="A10" s="98" t="s">
        <v>6</v>
      </c>
      <c r="B10" s="249">
        <v>691</v>
      </c>
      <c r="C10" s="96">
        <f t="shared" si="0"/>
        <v>2.3484230560087003</v>
      </c>
      <c r="D10" s="249">
        <v>852</v>
      </c>
      <c r="E10" s="96">
        <f t="shared" si="1"/>
        <v>2.358673384640939</v>
      </c>
      <c r="F10" s="342">
        <v>1.9687921961154597</v>
      </c>
      <c r="G10" s="53"/>
    </row>
    <row r="11" spans="1:7" ht="12.75" customHeight="1">
      <c r="A11" s="94" t="s">
        <v>7</v>
      </c>
      <c r="B11" s="249">
        <v>512</v>
      </c>
      <c r="C11" s="96">
        <f t="shared" si="0"/>
        <v>1.7400761283306143</v>
      </c>
      <c r="D11" s="249">
        <v>693</v>
      </c>
      <c r="E11" s="96">
        <f t="shared" si="1"/>
        <v>1.918498422014285</v>
      </c>
      <c r="F11" s="342">
        <v>0.4058239098699031</v>
      </c>
      <c r="G11" s="53"/>
    </row>
    <row r="12" spans="1:7" ht="12.75" customHeight="1">
      <c r="A12" s="94" t="s">
        <v>8</v>
      </c>
      <c r="B12" s="249">
        <v>957</v>
      </c>
      <c r="C12" s="96">
        <f t="shared" si="0"/>
        <v>3.2524469820554653</v>
      </c>
      <c r="D12" s="249">
        <v>1244</v>
      </c>
      <c r="E12" s="96">
        <f t="shared" si="1"/>
        <v>3.4438846132550798</v>
      </c>
      <c r="F12" s="342">
        <v>1.491361780430348</v>
      </c>
      <c r="G12" s="53"/>
    </row>
    <row r="13" spans="1:7" ht="12.75" customHeight="1">
      <c r="A13" s="94" t="s">
        <v>9</v>
      </c>
      <c r="B13" s="249">
        <v>383</v>
      </c>
      <c r="C13" s="96">
        <f t="shared" si="0"/>
        <v>1.3016585100598153</v>
      </c>
      <c r="D13" s="249">
        <v>481</v>
      </c>
      <c r="E13" s="96">
        <f t="shared" si="1"/>
        <v>1.3315984718454128</v>
      </c>
      <c r="F13" s="342">
        <v>2.4118695356534015</v>
      </c>
      <c r="G13" s="53"/>
    </row>
    <row r="14" spans="1:7" ht="12.75" customHeight="1">
      <c r="A14" s="94" t="s">
        <v>10</v>
      </c>
      <c r="B14" s="249">
        <v>3105</v>
      </c>
      <c r="C14" s="96">
        <f t="shared" si="0"/>
        <v>10.552610114192495</v>
      </c>
      <c r="D14" s="249">
        <v>3801</v>
      </c>
      <c r="E14" s="96">
        <f t="shared" si="1"/>
        <v>10.522673163169259</v>
      </c>
      <c r="F14" s="342">
        <v>16.1492006303435</v>
      </c>
      <c r="G14" s="53"/>
    </row>
    <row r="15" spans="1:7" ht="12.75" customHeight="1">
      <c r="A15" s="98" t="s">
        <v>11</v>
      </c>
      <c r="B15" s="249">
        <v>2444</v>
      </c>
      <c r="C15" s="96">
        <f t="shared" si="0"/>
        <v>8.306144643828167</v>
      </c>
      <c r="D15" s="249">
        <v>2963</v>
      </c>
      <c r="E15" s="96">
        <f t="shared" si="1"/>
        <v>8.202757322407397</v>
      </c>
      <c r="F15" s="342">
        <v>4.384980035899931</v>
      </c>
      <c r="G15" s="53"/>
    </row>
    <row r="16" spans="1:7" ht="12.75" customHeight="1">
      <c r="A16" s="98" t="s">
        <v>12</v>
      </c>
      <c r="B16" s="249">
        <v>3424</v>
      </c>
      <c r="C16" s="96">
        <f t="shared" si="0"/>
        <v>11.636759108210985</v>
      </c>
      <c r="D16" s="249">
        <v>4421</v>
      </c>
      <c r="E16" s="96">
        <f t="shared" si="1"/>
        <v>12.239078677814074</v>
      </c>
      <c r="F16" s="342">
        <v>21.87230710232125</v>
      </c>
      <c r="G16" s="53"/>
    </row>
    <row r="17" spans="1:9" ht="12.75" customHeight="1">
      <c r="A17" s="98" t="s">
        <v>18</v>
      </c>
      <c r="B17" s="249">
        <v>2055</v>
      </c>
      <c r="C17" s="96">
        <f t="shared" si="0"/>
        <v>6.984094616639477</v>
      </c>
      <c r="D17" s="249">
        <v>2606</v>
      </c>
      <c r="E17" s="96">
        <f t="shared" si="1"/>
        <v>7.214439953490947</v>
      </c>
      <c r="F17" s="342">
        <v>7.153850863821957</v>
      </c>
      <c r="G17" s="53"/>
      <c r="I17" s="61"/>
    </row>
    <row r="18" spans="1:9" ht="12.75" customHeight="1">
      <c r="A18" s="98" t="s">
        <v>13</v>
      </c>
      <c r="B18" s="249">
        <v>1405</v>
      </c>
      <c r="C18" s="96">
        <f t="shared" si="0"/>
        <v>4.7750135943447525</v>
      </c>
      <c r="D18" s="249">
        <v>1697</v>
      </c>
      <c r="E18" s="96">
        <f t="shared" si="1"/>
        <v>4.6979679973423405</v>
      </c>
      <c r="F18" s="342">
        <v>6.161897733534854</v>
      </c>
      <c r="G18" s="53"/>
      <c r="I18" s="60"/>
    </row>
    <row r="19" spans="1:9" ht="12.75" customHeight="1">
      <c r="A19" s="98" t="s">
        <v>14</v>
      </c>
      <c r="B19" s="249">
        <v>2415</v>
      </c>
      <c r="C19" s="96">
        <f t="shared" si="0"/>
        <v>8.20758564437194</v>
      </c>
      <c r="D19" s="249">
        <v>2889</v>
      </c>
      <c r="E19" s="96">
        <f t="shared" si="1"/>
        <v>7.997896019046564</v>
      </c>
      <c r="F19" s="342">
        <v>6.087970944902951</v>
      </c>
      <c r="G19" s="53"/>
      <c r="I19" s="60"/>
    </row>
    <row r="20" spans="1:9" ht="12.75" customHeight="1">
      <c r="A20" s="99" t="s">
        <v>38</v>
      </c>
      <c r="B20" s="249">
        <v>1529</v>
      </c>
      <c r="C20" s="96">
        <f t="shared" si="0"/>
        <v>5.196438281674824</v>
      </c>
      <c r="D20" s="249">
        <v>1725</v>
      </c>
      <c r="E20" s="96">
        <f t="shared" si="1"/>
        <v>4.775483085100492</v>
      </c>
      <c r="F20" s="342">
        <v>3.1841047736596337</v>
      </c>
      <c r="G20" s="53"/>
      <c r="I20" s="60"/>
    </row>
    <row r="21" spans="1:9" ht="12.75" customHeight="1">
      <c r="A21" s="99" t="s">
        <v>15</v>
      </c>
      <c r="B21" s="249">
        <v>1065</v>
      </c>
      <c r="C21" s="96">
        <f t="shared" si="0"/>
        <v>3.619494290375204</v>
      </c>
      <c r="D21" s="249">
        <v>1265</v>
      </c>
      <c r="E21" s="96">
        <f t="shared" si="1"/>
        <v>3.5020209290736943</v>
      </c>
      <c r="F21" s="342">
        <v>2.901868149928941</v>
      </c>
      <c r="G21" s="53"/>
      <c r="I21" s="60"/>
    </row>
    <row r="22" spans="1:7" ht="12.75" customHeight="1">
      <c r="A22" s="98" t="s">
        <v>39</v>
      </c>
      <c r="B22" s="249">
        <v>646</v>
      </c>
      <c r="C22" s="96">
        <f t="shared" si="0"/>
        <v>2.1954866775421427</v>
      </c>
      <c r="D22" s="249">
        <v>758</v>
      </c>
      <c r="E22" s="96">
        <f t="shared" si="1"/>
        <v>2.0984441614528544</v>
      </c>
      <c r="F22" s="342">
        <v>3.0015114064458746</v>
      </c>
      <c r="G22" s="53"/>
    </row>
    <row r="23" spans="1:7" ht="12.75" customHeight="1">
      <c r="A23" s="98" t="s">
        <v>16</v>
      </c>
      <c r="B23" s="249">
        <v>1523</v>
      </c>
      <c r="C23" s="96">
        <f t="shared" si="0"/>
        <v>5.176046764545949</v>
      </c>
      <c r="D23" s="249">
        <v>1674</v>
      </c>
      <c r="E23" s="96">
        <f t="shared" si="1"/>
        <v>4.634294889541</v>
      </c>
      <c r="F23" s="342">
        <v>4.423941451530259</v>
      </c>
      <c r="G23" s="53"/>
    </row>
    <row r="24" spans="1:7" ht="12.75" customHeight="1">
      <c r="A24" s="98" t="s">
        <v>17</v>
      </c>
      <c r="B24" s="249">
        <v>741</v>
      </c>
      <c r="C24" s="96">
        <f t="shared" si="0"/>
        <v>2.518352365415987</v>
      </c>
      <c r="D24" s="249">
        <v>893</v>
      </c>
      <c r="E24" s="96">
        <f t="shared" si="1"/>
        <v>2.4721776202868058</v>
      </c>
      <c r="F24" s="342">
        <v>1.4092817757897824</v>
      </c>
      <c r="G24" s="53"/>
    </row>
    <row r="25" spans="1:7" ht="12.75" customHeight="1">
      <c r="A25" s="99" t="s">
        <v>19</v>
      </c>
      <c r="B25" s="249">
        <v>33</v>
      </c>
      <c r="C25" s="96">
        <f t="shared" si="0"/>
        <v>0.11215334420880912</v>
      </c>
      <c r="D25" s="249">
        <v>41</v>
      </c>
      <c r="E25" s="96">
        <f t="shared" si="1"/>
        <v>0.11350423564586679</v>
      </c>
      <c r="F25" s="97" t="s">
        <v>132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304" t="s">
        <v>22</v>
      </c>
      <c r="B27" s="305">
        <f>SUM(B8:B25)</f>
        <v>29424</v>
      </c>
      <c r="C27" s="306">
        <f>SUM(C8:C25)</f>
        <v>100.00000000000003</v>
      </c>
      <c r="D27" s="305">
        <f>SUM(D8:D25)</f>
        <v>36122</v>
      </c>
      <c r="E27" s="306">
        <f>SUM(E8:E25)</f>
        <v>100</v>
      </c>
      <c r="F27" s="307">
        <f>SUM(F8:F24)</f>
        <v>99.99993554769952</v>
      </c>
      <c r="G27" s="53"/>
    </row>
    <row r="28" spans="1:6" ht="12.75" customHeight="1">
      <c r="A28" s="103" t="s">
        <v>353</v>
      </c>
      <c r="B28" s="104"/>
      <c r="C28" s="105"/>
      <c r="D28" s="106"/>
      <c r="E28" s="107"/>
      <c r="F28" s="108"/>
    </row>
    <row r="29" spans="1:6" ht="12.75" customHeight="1">
      <c r="A29" s="21" t="s">
        <v>389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G32" sqref="G32"/>
    </sheetView>
  </sheetViews>
  <sheetFormatPr defaultColWidth="11.421875" defaultRowHeight="12.75"/>
  <cols>
    <col min="1" max="1" width="63.28125" style="9" bestFit="1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203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128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254" t="s">
        <v>249</v>
      </c>
      <c r="B8" s="55">
        <v>4954</v>
      </c>
      <c r="C8" s="258">
        <f>(B8/$B$22)*100</f>
        <v>14.161568806814934</v>
      </c>
      <c r="D8" s="55">
        <v>202</v>
      </c>
      <c r="E8" s="258">
        <f>(D8/$D$22)*100</f>
        <v>22.197802197802197</v>
      </c>
      <c r="F8" s="91">
        <v>42</v>
      </c>
      <c r="G8" s="92">
        <f>(F8/$F$22)*100</f>
        <v>18.26086956521739</v>
      </c>
      <c r="H8" s="91">
        <v>5198</v>
      </c>
      <c r="I8" s="93">
        <f>(H8/$H$22)*100</f>
        <v>14.390122363102817</v>
      </c>
      <c r="J8" s="73"/>
    </row>
    <row r="9" spans="1:10" ht="12.75" customHeight="1">
      <c r="A9" s="256" t="s">
        <v>250</v>
      </c>
      <c r="B9" s="55">
        <v>885</v>
      </c>
      <c r="C9" s="259">
        <f aca="true" t="shared" si="0" ref="C9:C20">(B9/$B$22)*100</f>
        <v>2.5298725058601566</v>
      </c>
      <c r="D9" s="55">
        <v>67</v>
      </c>
      <c r="E9" s="259">
        <f aca="true" t="shared" si="1" ref="E9:E20">(D9/$D$22)*100</f>
        <v>7.362637362637363</v>
      </c>
      <c r="F9" s="95">
        <v>13</v>
      </c>
      <c r="G9" s="96">
        <f aca="true" t="shared" si="2" ref="G9:G20">(F9/$F$22)*100</f>
        <v>5.6521739130434785</v>
      </c>
      <c r="H9" s="95">
        <v>965</v>
      </c>
      <c r="I9" s="97">
        <f aca="true" t="shared" si="3" ref="I9:I20">(H9/$H$22)*100</f>
        <v>2.6715021316649135</v>
      </c>
      <c r="J9" s="73"/>
    </row>
    <row r="10" spans="1:10" ht="12.75" customHeight="1">
      <c r="A10" s="256" t="s">
        <v>251</v>
      </c>
      <c r="B10" s="55">
        <v>1520</v>
      </c>
      <c r="C10" s="259">
        <f t="shared" si="0"/>
        <v>4.345091761477331</v>
      </c>
      <c r="D10" s="55">
        <v>138</v>
      </c>
      <c r="E10" s="259">
        <f t="shared" si="1"/>
        <v>15.164835164835164</v>
      </c>
      <c r="F10" s="95">
        <v>32</v>
      </c>
      <c r="G10" s="96">
        <f t="shared" si="2"/>
        <v>13.91304347826087</v>
      </c>
      <c r="H10" s="95">
        <v>1690</v>
      </c>
      <c r="I10" s="97">
        <f t="shared" si="3"/>
        <v>4.678589225402802</v>
      </c>
      <c r="J10" s="73"/>
    </row>
    <row r="11" spans="1:10" ht="12.75" customHeight="1">
      <c r="A11" s="256" t="s">
        <v>252</v>
      </c>
      <c r="B11" s="55">
        <v>1842</v>
      </c>
      <c r="C11" s="259">
        <f t="shared" si="0"/>
        <v>5.2655651477902925</v>
      </c>
      <c r="D11" s="55">
        <v>30</v>
      </c>
      <c r="E11" s="259">
        <f t="shared" si="1"/>
        <v>3.296703296703297</v>
      </c>
      <c r="F11" s="95">
        <v>6</v>
      </c>
      <c r="G11" s="96">
        <f t="shared" si="2"/>
        <v>2.608695652173913</v>
      </c>
      <c r="H11" s="95">
        <v>1878</v>
      </c>
      <c r="I11" s="97">
        <f t="shared" si="3"/>
        <v>5.199047671778971</v>
      </c>
      <c r="J11" s="73"/>
    </row>
    <row r="12" spans="1:10" ht="12.75" customHeight="1">
      <c r="A12" s="256" t="s">
        <v>253</v>
      </c>
      <c r="B12" s="55">
        <v>1785</v>
      </c>
      <c r="C12" s="259">
        <f t="shared" si="0"/>
        <v>5.102624206734893</v>
      </c>
      <c r="D12" s="55">
        <v>64</v>
      </c>
      <c r="E12" s="259">
        <f t="shared" si="1"/>
        <v>7.032967032967033</v>
      </c>
      <c r="F12" s="95">
        <v>25</v>
      </c>
      <c r="G12" s="96">
        <f t="shared" si="2"/>
        <v>10.869565217391305</v>
      </c>
      <c r="H12" s="95">
        <v>1874</v>
      </c>
      <c r="I12" s="97">
        <f t="shared" si="3"/>
        <v>5.187974087813521</v>
      </c>
      <c r="J12" s="73"/>
    </row>
    <row r="13" spans="1:10" ht="12.75" customHeight="1">
      <c r="A13" s="256" t="s">
        <v>254</v>
      </c>
      <c r="B13" s="55">
        <v>699</v>
      </c>
      <c r="C13" s="259">
        <f t="shared" si="0"/>
        <v>1.998170487679378</v>
      </c>
      <c r="D13" s="55">
        <v>18</v>
      </c>
      <c r="E13" s="259">
        <f t="shared" si="1"/>
        <v>1.9780219780219779</v>
      </c>
      <c r="F13" s="95">
        <v>3</v>
      </c>
      <c r="G13" s="96">
        <f t="shared" si="2"/>
        <v>1.3043478260869565</v>
      </c>
      <c r="H13" s="95">
        <v>720</v>
      </c>
      <c r="I13" s="97">
        <f t="shared" si="3"/>
        <v>1.9932451137810752</v>
      </c>
      <c r="J13" s="73"/>
    </row>
    <row r="14" spans="1:10" ht="12.75" customHeight="1">
      <c r="A14" s="256" t="s">
        <v>255</v>
      </c>
      <c r="B14" s="55">
        <v>12931</v>
      </c>
      <c r="C14" s="259">
        <f t="shared" si="0"/>
        <v>36.964724715568</v>
      </c>
      <c r="D14" s="55">
        <v>120</v>
      </c>
      <c r="E14" s="259">
        <f t="shared" si="1"/>
        <v>13.186813186813188</v>
      </c>
      <c r="F14" s="95">
        <v>32</v>
      </c>
      <c r="G14" s="96">
        <f t="shared" si="2"/>
        <v>13.91304347826087</v>
      </c>
      <c r="H14" s="95">
        <v>13083</v>
      </c>
      <c r="I14" s="97">
        <f t="shared" si="3"/>
        <v>36.218924754996955</v>
      </c>
      <c r="J14" s="73"/>
    </row>
    <row r="15" spans="1:10" ht="12.75" customHeight="1">
      <c r="A15" s="256" t="s">
        <v>256</v>
      </c>
      <c r="B15" s="55">
        <v>899</v>
      </c>
      <c r="C15" s="259">
        <f t="shared" si="0"/>
        <v>2.569893087873764</v>
      </c>
      <c r="D15" s="55">
        <v>44</v>
      </c>
      <c r="E15" s="259">
        <f t="shared" si="1"/>
        <v>4.835164835164836</v>
      </c>
      <c r="F15" s="95">
        <v>22</v>
      </c>
      <c r="G15" s="96">
        <f t="shared" si="2"/>
        <v>9.565217391304348</v>
      </c>
      <c r="H15" s="95">
        <v>965</v>
      </c>
      <c r="I15" s="97">
        <f t="shared" si="3"/>
        <v>2.6715021316649135</v>
      </c>
      <c r="J15" s="73"/>
    </row>
    <row r="16" spans="1:10" ht="12.75" customHeight="1">
      <c r="A16" s="256" t="s">
        <v>112</v>
      </c>
      <c r="B16" s="55">
        <v>2348</v>
      </c>
      <c r="C16" s="259">
        <f t="shared" si="0"/>
        <v>6.712023326282088</v>
      </c>
      <c r="D16" s="55">
        <v>82</v>
      </c>
      <c r="E16" s="259">
        <f t="shared" si="1"/>
        <v>9.010989010989011</v>
      </c>
      <c r="F16" s="95">
        <v>18</v>
      </c>
      <c r="G16" s="96">
        <f t="shared" si="2"/>
        <v>7.82608695652174</v>
      </c>
      <c r="H16" s="95">
        <v>2448</v>
      </c>
      <c r="I16" s="97">
        <f t="shared" si="3"/>
        <v>6.777033386855656</v>
      </c>
      <c r="J16" s="73"/>
    </row>
    <row r="17" spans="1:10" ht="12.75" customHeight="1">
      <c r="A17" s="256" t="s">
        <v>257</v>
      </c>
      <c r="B17" s="55">
        <v>1105</v>
      </c>
      <c r="C17" s="259">
        <f t="shared" si="0"/>
        <v>3.1587673660739806</v>
      </c>
      <c r="D17" s="55">
        <v>43</v>
      </c>
      <c r="E17" s="259">
        <f t="shared" si="1"/>
        <v>4.725274725274725</v>
      </c>
      <c r="F17" s="95">
        <v>3</v>
      </c>
      <c r="G17" s="96">
        <f t="shared" si="2"/>
        <v>1.3043478260869565</v>
      </c>
      <c r="H17" s="95">
        <v>1151</v>
      </c>
      <c r="I17" s="97">
        <f t="shared" si="3"/>
        <v>3.186423786058358</v>
      </c>
      <c r="J17" s="73"/>
    </row>
    <row r="18" spans="1:10" ht="12.75" customHeight="1">
      <c r="A18" s="256" t="s">
        <v>258</v>
      </c>
      <c r="B18" s="55">
        <v>4903</v>
      </c>
      <c r="C18" s="259">
        <f t="shared" si="0"/>
        <v>14.015779543765364</v>
      </c>
      <c r="D18" s="55">
        <v>46</v>
      </c>
      <c r="E18" s="259">
        <f t="shared" si="1"/>
        <v>5.054945054945055</v>
      </c>
      <c r="F18" s="95">
        <v>8</v>
      </c>
      <c r="G18" s="96">
        <f t="shared" si="2"/>
        <v>3.4782608695652173</v>
      </c>
      <c r="H18" s="95">
        <v>4957</v>
      </c>
      <c r="I18" s="97">
        <f t="shared" si="3"/>
        <v>13.72293892918443</v>
      </c>
      <c r="J18" s="73"/>
    </row>
    <row r="19" spans="1:10" ht="12.75" customHeight="1">
      <c r="A19" s="256" t="s">
        <v>58</v>
      </c>
      <c r="B19" s="55">
        <v>665</v>
      </c>
      <c r="C19" s="259">
        <f t="shared" si="0"/>
        <v>1.9009776456463325</v>
      </c>
      <c r="D19" s="55">
        <v>24</v>
      </c>
      <c r="E19" s="259">
        <f t="shared" si="1"/>
        <v>2.6373626373626373</v>
      </c>
      <c r="F19" s="95">
        <v>11</v>
      </c>
      <c r="G19" s="96">
        <f t="shared" si="2"/>
        <v>4.782608695652174</v>
      </c>
      <c r="H19" s="95">
        <v>700</v>
      </c>
      <c r="I19" s="97">
        <f t="shared" si="3"/>
        <v>1.937877193953823</v>
      </c>
      <c r="J19" s="73"/>
    </row>
    <row r="20" spans="1:10" ht="12.75" customHeight="1">
      <c r="A20" s="256" t="s">
        <v>259</v>
      </c>
      <c r="B20" s="55">
        <v>446</v>
      </c>
      <c r="C20" s="259">
        <f t="shared" si="0"/>
        <v>1.27494139843348</v>
      </c>
      <c r="D20" s="55">
        <v>32</v>
      </c>
      <c r="E20" s="259">
        <f t="shared" si="1"/>
        <v>3.5164835164835164</v>
      </c>
      <c r="F20" s="95">
        <v>15</v>
      </c>
      <c r="G20" s="96">
        <f t="shared" si="2"/>
        <v>6.521739130434782</v>
      </c>
      <c r="H20" s="95">
        <v>493</v>
      </c>
      <c r="I20" s="97">
        <f t="shared" si="3"/>
        <v>1.364819223741764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304" t="s">
        <v>174</v>
      </c>
      <c r="B22" s="305">
        <f>SUM(B8:B20)</f>
        <v>34982</v>
      </c>
      <c r="C22" s="306">
        <v>100</v>
      </c>
      <c r="D22" s="305">
        <f>SUM(D8:D20)</f>
        <v>910</v>
      </c>
      <c r="E22" s="306">
        <v>100</v>
      </c>
      <c r="F22" s="305">
        <f>SUM(F8:F20)</f>
        <v>230</v>
      </c>
      <c r="G22" s="306">
        <v>100</v>
      </c>
      <c r="H22" s="305">
        <f>B22+D22+F22</f>
        <v>36122</v>
      </c>
      <c r="I22" s="307">
        <v>100</v>
      </c>
      <c r="J22" s="73"/>
    </row>
    <row r="23" spans="1:9" ht="12.75">
      <c r="A23" s="133" t="s">
        <v>353</v>
      </c>
      <c r="B23" s="133"/>
      <c r="C23" s="133"/>
      <c r="D23" s="133"/>
      <c r="E23" s="133"/>
      <c r="F23" s="133"/>
      <c r="G23" s="133"/>
      <c r="H23" s="133"/>
      <c r="I23" s="133"/>
    </row>
    <row r="24" spans="1:9" ht="12.75">
      <c r="A24" s="21" t="s">
        <v>224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45" t="s">
        <v>181</v>
      </c>
      <c r="B26" s="67" t="s">
        <v>222</v>
      </c>
      <c r="C26" s="371" t="s">
        <v>112</v>
      </c>
      <c r="D26" s="371"/>
      <c r="E26" s="67"/>
      <c r="F26" s="12"/>
      <c r="G26" s="12"/>
      <c r="H26" s="344"/>
    </row>
    <row r="27" spans="1:18" s="32" customFormat="1" ht="15.75">
      <c r="A27" s="247" t="s">
        <v>182</v>
      </c>
      <c r="B27" s="3" t="s">
        <v>223</v>
      </c>
      <c r="C27" s="372" t="s">
        <v>58</v>
      </c>
      <c r="D27" s="372"/>
      <c r="G27" s="12"/>
      <c r="K27" s="257"/>
      <c r="L27" s="257"/>
      <c r="M27" s="257"/>
      <c r="N27" s="257"/>
      <c r="O27" s="257"/>
      <c r="P27" s="257"/>
      <c r="Q27" s="257"/>
      <c r="R27" s="257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47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40"/>
      <c r="D32" s="340"/>
      <c r="E32" s="340"/>
      <c r="F32" s="340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A13" sqref="A13:I13"/>
    </sheetView>
  </sheetViews>
  <sheetFormatPr defaultColWidth="11.421875" defaultRowHeight="12.75"/>
  <cols>
    <col min="1" max="1" width="49.7109375" style="9" customWidth="1"/>
    <col min="2" max="2" width="10.7109375" style="4" customWidth="1"/>
    <col min="3" max="3" width="21.140625" style="4" customWidth="1"/>
    <col min="4" max="4" width="10.7109375" style="4" customWidth="1"/>
    <col min="5" max="5" width="15.28125" style="4" customWidth="1"/>
    <col min="6" max="6" width="10.7109375" style="4" customWidth="1"/>
    <col min="7" max="7" width="14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204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355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103" t="s">
        <v>171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4" t="s">
        <v>260</v>
      </c>
      <c r="B9" s="95">
        <v>13288</v>
      </c>
      <c r="C9" s="96">
        <f>(B9/$B$13)*100</f>
        <v>42.85069332473396</v>
      </c>
      <c r="D9" s="95">
        <v>96</v>
      </c>
      <c r="E9" s="96">
        <f>(D9/$D$13)*100</f>
        <v>24.870466321243523</v>
      </c>
      <c r="F9" s="95">
        <v>11</v>
      </c>
      <c r="G9" s="96">
        <f>(F9/$F$13)*100</f>
        <v>16.176470588235293</v>
      </c>
      <c r="H9" s="95">
        <f>SUM(B9,D9,F9)</f>
        <v>13395</v>
      </c>
      <c r="I9" s="97">
        <f>(H9/$H$13)*100</f>
        <v>42.572463768115945</v>
      </c>
      <c r="J9" s="73"/>
    </row>
    <row r="10" spans="1:10" ht="12.75" customHeight="1">
      <c r="A10" s="99" t="s">
        <v>261</v>
      </c>
      <c r="B10" s="95">
        <v>1727</v>
      </c>
      <c r="C10" s="96">
        <f>(B10/$B$13)*100</f>
        <v>5.569171235085457</v>
      </c>
      <c r="D10" s="95">
        <v>142</v>
      </c>
      <c r="E10" s="96">
        <f>(D10/$D$13)*100</f>
        <v>36.787564766839374</v>
      </c>
      <c r="F10" s="95">
        <v>40</v>
      </c>
      <c r="G10" s="96">
        <f>(F10/$F$13)*100</f>
        <v>58.82352941176471</v>
      </c>
      <c r="H10" s="95">
        <f>SUM(B10,D10,F10)</f>
        <v>1909</v>
      </c>
      <c r="I10" s="97">
        <f>(H10/$H$13)*100</f>
        <v>6.067251461988303</v>
      </c>
      <c r="J10" s="73"/>
    </row>
    <row r="11" spans="1:10" ht="12.75" customHeight="1">
      <c r="A11" s="99" t="s">
        <v>154</v>
      </c>
      <c r="B11" s="95">
        <v>15995</v>
      </c>
      <c r="C11" s="96">
        <f>(B11/$B$13)*100</f>
        <v>51.580135440180584</v>
      </c>
      <c r="D11" s="95">
        <v>148</v>
      </c>
      <c r="E11" s="96">
        <f>(D11/$D$13)*100</f>
        <v>38.34196891191709</v>
      </c>
      <c r="F11" s="95">
        <v>17</v>
      </c>
      <c r="G11" s="96">
        <f>(F11/$F$13)*100</f>
        <v>25</v>
      </c>
      <c r="H11" s="95">
        <f>SUM(B11,D11,F11)</f>
        <v>16160</v>
      </c>
      <c r="I11" s="97">
        <f>(H11/$H$13)*100</f>
        <v>51.360284769895756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304" t="s">
        <v>153</v>
      </c>
      <c r="B13" s="305">
        <f aca="true" t="shared" si="0" ref="B13:I13">SUM(B8:B11)</f>
        <v>31010</v>
      </c>
      <c r="C13" s="306">
        <f t="shared" si="0"/>
        <v>100</v>
      </c>
      <c r="D13" s="305">
        <f t="shared" si="0"/>
        <v>386</v>
      </c>
      <c r="E13" s="306">
        <f t="shared" si="0"/>
        <v>99.99999999999999</v>
      </c>
      <c r="F13" s="305">
        <f t="shared" si="0"/>
        <v>68</v>
      </c>
      <c r="G13" s="306">
        <f t="shared" si="0"/>
        <v>100</v>
      </c>
      <c r="H13" s="305">
        <f t="shared" si="0"/>
        <v>31464</v>
      </c>
      <c r="I13" s="307">
        <f t="shared" si="0"/>
        <v>100</v>
      </c>
      <c r="J13" s="14"/>
    </row>
    <row r="14" spans="1:9" ht="12.75">
      <c r="A14" s="133" t="s">
        <v>263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21" t="s">
        <v>221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356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C15" sqref="C15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  <c r="I1" s="324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61" t="s">
        <v>205</v>
      </c>
      <c r="B3" s="361"/>
      <c r="C3" s="361"/>
      <c r="D3" s="361"/>
      <c r="E3" s="361"/>
      <c r="F3" s="361"/>
      <c r="G3" s="361"/>
      <c r="H3" s="361"/>
      <c r="I3" s="361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61" t="s">
        <v>354</v>
      </c>
      <c r="B4" s="361"/>
      <c r="C4" s="361"/>
      <c r="D4" s="361"/>
      <c r="E4" s="361"/>
      <c r="F4" s="361"/>
      <c r="G4" s="361"/>
      <c r="H4" s="361"/>
      <c r="I4" s="361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7"/>
      <c r="H5" s="132"/>
      <c r="I5" s="132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52" t="s">
        <v>21</v>
      </c>
      <c r="B6" s="367" t="s">
        <v>355</v>
      </c>
      <c r="C6" s="368"/>
      <c r="D6" s="367" t="s">
        <v>129</v>
      </c>
      <c r="E6" s="368"/>
      <c r="F6" s="367" t="s">
        <v>130</v>
      </c>
      <c r="G6" s="368"/>
      <c r="H6" s="369" t="s">
        <v>22</v>
      </c>
      <c r="I6" s="370"/>
    </row>
    <row r="7" spans="1:10" ht="13.5" thickBot="1">
      <c r="A7" s="354"/>
      <c r="B7" s="134" t="s">
        <v>3</v>
      </c>
      <c r="C7" s="135" t="s">
        <v>23</v>
      </c>
      <c r="D7" s="134" t="s">
        <v>3</v>
      </c>
      <c r="E7" s="135" t="s">
        <v>23</v>
      </c>
      <c r="F7" s="134" t="s">
        <v>3</v>
      </c>
      <c r="G7" s="135" t="s">
        <v>23</v>
      </c>
      <c r="H7" s="134" t="s">
        <v>20</v>
      </c>
      <c r="I7" s="136" t="s">
        <v>23</v>
      </c>
      <c r="J7" s="4"/>
    </row>
    <row r="8" spans="1:10" ht="12.75" customHeight="1">
      <c r="A8" s="124" t="s">
        <v>262</v>
      </c>
      <c r="B8" s="91">
        <v>3407</v>
      </c>
      <c r="C8" s="92">
        <f>(B8/$B$13)*100</f>
        <v>41.75756832945214</v>
      </c>
      <c r="D8" s="91">
        <v>87</v>
      </c>
      <c r="E8" s="92">
        <f>(D8/$D$13)*100</f>
        <v>26.36363636363636</v>
      </c>
      <c r="F8" s="91">
        <v>31</v>
      </c>
      <c r="G8" s="92">
        <f>(F8/$F$13)*100</f>
        <v>32.97872340425532</v>
      </c>
      <c r="H8" s="91">
        <f>SUM(B8,D8,F8)</f>
        <v>3525</v>
      </c>
      <c r="I8" s="93">
        <f>(H8/$H$13)*100</f>
        <v>41.069556099265995</v>
      </c>
      <c r="J8" s="73"/>
    </row>
    <row r="9" spans="1:10" ht="12.75" customHeight="1">
      <c r="A9" s="126" t="s">
        <v>244</v>
      </c>
      <c r="B9" s="95">
        <v>992</v>
      </c>
      <c r="C9" s="96">
        <f>(B9/$B$13)*100</f>
        <v>12.158352739306286</v>
      </c>
      <c r="D9" s="95">
        <v>20</v>
      </c>
      <c r="E9" s="96">
        <f>(D9/$D$13)*100</f>
        <v>6.0606060606060606</v>
      </c>
      <c r="F9" s="95">
        <v>3</v>
      </c>
      <c r="G9" s="96">
        <f>(F9/$F$13)*100</f>
        <v>3.1914893617021276</v>
      </c>
      <c r="H9" s="95">
        <f>SUM(B9,D9,F9)</f>
        <v>1015</v>
      </c>
      <c r="I9" s="97">
        <f>(H9/$H$13)*100</f>
        <v>11.825701969008504</v>
      </c>
      <c r="J9" s="73"/>
    </row>
    <row r="10" spans="1:10" ht="12.75" customHeight="1">
      <c r="A10" s="126" t="s">
        <v>245</v>
      </c>
      <c r="B10" s="95">
        <v>3417</v>
      </c>
      <c r="C10" s="96">
        <f>(B10/$B$13)*100</f>
        <v>41.88013236916289</v>
      </c>
      <c r="D10" s="95">
        <v>210</v>
      </c>
      <c r="E10" s="96">
        <f>(D10/$D$13)*100</f>
        <v>63.63636363636363</v>
      </c>
      <c r="F10" s="95">
        <v>59</v>
      </c>
      <c r="G10" s="96">
        <f>(F10/$F$13)*100</f>
        <v>62.76595744680851</v>
      </c>
      <c r="H10" s="95">
        <f>SUM(B10,D10,F10)</f>
        <v>3686</v>
      </c>
      <c r="I10" s="97">
        <f>(H10/$H$13)*100</f>
        <v>42.94535710124665</v>
      </c>
      <c r="J10" s="73"/>
    </row>
    <row r="11" spans="1:10" ht="12.75" customHeight="1">
      <c r="A11" s="126" t="s">
        <v>246</v>
      </c>
      <c r="B11" s="95">
        <v>343</v>
      </c>
      <c r="C11" s="96">
        <f>(B11/$B$13)*100</f>
        <v>4.203946562078686</v>
      </c>
      <c r="D11" s="95">
        <v>13</v>
      </c>
      <c r="E11" s="96">
        <f>(D11/$D$13)*100</f>
        <v>3.939393939393939</v>
      </c>
      <c r="F11" s="95">
        <v>1</v>
      </c>
      <c r="G11" s="96">
        <f>(F11/$F$13)*100</f>
        <v>1.0638297872340425</v>
      </c>
      <c r="H11" s="95">
        <f>SUM(B11,D11,F11)</f>
        <v>357</v>
      </c>
      <c r="I11" s="97">
        <f>(H11/$H$13)*100</f>
        <v>4.159384830478854</v>
      </c>
      <c r="J11" s="73"/>
    </row>
    <row r="12" spans="1:10" ht="12.75" customHeight="1">
      <c r="A12" s="126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304" t="s">
        <v>168</v>
      </c>
      <c r="B13" s="305">
        <f aca="true" t="shared" si="0" ref="B13:I13">SUM(B8:B11)</f>
        <v>8159</v>
      </c>
      <c r="C13" s="306">
        <f t="shared" si="0"/>
        <v>100</v>
      </c>
      <c r="D13" s="305">
        <f t="shared" si="0"/>
        <v>330</v>
      </c>
      <c r="E13" s="306">
        <f t="shared" si="0"/>
        <v>100</v>
      </c>
      <c r="F13" s="305">
        <f t="shared" si="0"/>
        <v>94</v>
      </c>
      <c r="G13" s="306">
        <f t="shared" si="0"/>
        <v>99.99999999999999</v>
      </c>
      <c r="H13" s="305">
        <f t="shared" si="0"/>
        <v>8583</v>
      </c>
      <c r="I13" s="307">
        <f t="shared" si="0"/>
        <v>100.00000000000001</v>
      </c>
      <c r="J13" s="14"/>
    </row>
    <row r="14" spans="1:9" ht="12.75">
      <c r="A14" s="133" t="s">
        <v>263</v>
      </c>
      <c r="B14" s="133"/>
      <c r="C14" s="133"/>
      <c r="D14" s="133"/>
      <c r="E14" s="133"/>
      <c r="F14" s="133"/>
      <c r="G14" s="133"/>
      <c r="H14" s="133"/>
      <c r="I14" s="133"/>
    </row>
    <row r="15" spans="1:9" ht="12.75">
      <c r="A15" s="21" t="s">
        <v>221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356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25">
      <selection activeCell="G48" sqref="G48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61" t="s">
        <v>357</v>
      </c>
      <c r="B3" s="361"/>
      <c r="C3" s="361"/>
      <c r="D3" s="361"/>
      <c r="E3" s="361"/>
      <c r="F3" s="361"/>
      <c r="G3" s="361"/>
      <c r="H3" s="361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7"/>
      <c r="H4" s="14"/>
      <c r="I4" s="14"/>
    </row>
    <row r="5" spans="1:7" ht="12.75" customHeight="1">
      <c r="A5" s="149"/>
      <c r="B5" s="380" t="s">
        <v>24</v>
      </c>
      <c r="C5" s="380" t="s">
        <v>225</v>
      </c>
      <c r="D5" s="382" t="s">
        <v>25</v>
      </c>
      <c r="E5" s="382" t="s">
        <v>26</v>
      </c>
      <c r="F5" s="380" t="s">
        <v>131</v>
      </c>
      <c r="G5" s="384" t="s">
        <v>226</v>
      </c>
    </row>
    <row r="6" spans="1:7" ht="12.75" customHeight="1">
      <c r="A6" s="150" t="s">
        <v>21</v>
      </c>
      <c r="B6" s="381"/>
      <c r="C6" s="381"/>
      <c r="D6" s="383"/>
      <c r="E6" s="383"/>
      <c r="F6" s="381"/>
      <c r="G6" s="385"/>
    </row>
    <row r="7" spans="1:7" ht="12.75" customHeight="1" thickBot="1">
      <c r="A7" s="151"/>
      <c r="B7" s="152" t="s">
        <v>185</v>
      </c>
      <c r="C7" s="152" t="s">
        <v>185</v>
      </c>
      <c r="D7" s="152" t="s">
        <v>227</v>
      </c>
      <c r="E7" s="152" t="s">
        <v>185</v>
      </c>
      <c r="F7" s="152" t="s">
        <v>185</v>
      </c>
      <c r="G7" s="154" t="s">
        <v>185</v>
      </c>
    </row>
    <row r="8" spans="1:9" ht="12.75" customHeight="1">
      <c r="A8" s="138" t="s">
        <v>249</v>
      </c>
      <c r="B8" s="91">
        <v>17534700</v>
      </c>
      <c r="C8" s="91">
        <v>11643660</v>
      </c>
      <c r="D8" s="91">
        <v>83540</v>
      </c>
      <c r="E8" s="91">
        <v>2265737</v>
      </c>
      <c r="F8" s="91">
        <v>527806</v>
      </c>
      <c r="G8" s="104">
        <v>3620455</v>
      </c>
      <c r="H8" s="261"/>
      <c r="I8" s="62"/>
    </row>
    <row r="9" spans="1:9" ht="12.75" customHeight="1">
      <c r="A9" s="256" t="s">
        <v>250</v>
      </c>
      <c r="B9" s="95">
        <v>3785266</v>
      </c>
      <c r="C9" s="95">
        <v>2503115</v>
      </c>
      <c r="D9" s="95">
        <v>18581</v>
      </c>
      <c r="E9" s="95">
        <v>430090</v>
      </c>
      <c r="F9" s="95">
        <v>112925</v>
      </c>
      <c r="G9" s="139">
        <v>719225</v>
      </c>
      <c r="H9" s="261"/>
      <c r="I9" s="62"/>
    </row>
    <row r="10" spans="1:9" ht="12.75" customHeight="1">
      <c r="A10" s="256" t="s">
        <v>251</v>
      </c>
      <c r="B10" s="95">
        <v>6624945</v>
      </c>
      <c r="C10" s="95">
        <v>3396050</v>
      </c>
      <c r="D10" s="95">
        <v>31899</v>
      </c>
      <c r="E10" s="95">
        <v>832127</v>
      </c>
      <c r="F10" s="95">
        <v>406496</v>
      </c>
      <c r="G10" s="139">
        <v>1532368</v>
      </c>
      <c r="H10" s="261"/>
      <c r="I10" s="62"/>
    </row>
    <row r="11" spans="1:9" ht="12.75" customHeight="1">
      <c r="A11" s="256" t="s">
        <v>252</v>
      </c>
      <c r="B11" s="95">
        <v>7350732</v>
      </c>
      <c r="C11" s="95">
        <v>6169378</v>
      </c>
      <c r="D11" s="95">
        <v>12167</v>
      </c>
      <c r="E11" s="95">
        <v>387566</v>
      </c>
      <c r="F11" s="95">
        <v>176804</v>
      </c>
      <c r="G11" s="139">
        <v>927179</v>
      </c>
      <c r="H11" s="261"/>
      <c r="I11" s="62"/>
    </row>
    <row r="12" spans="1:9" ht="12.75" customHeight="1">
      <c r="A12" s="256" t="s">
        <v>253</v>
      </c>
      <c r="B12" s="95">
        <v>8221352</v>
      </c>
      <c r="C12" s="95">
        <v>4372173</v>
      </c>
      <c r="D12" s="95">
        <v>26079</v>
      </c>
      <c r="E12" s="95">
        <v>922907</v>
      </c>
      <c r="F12" s="95">
        <v>241624</v>
      </c>
      <c r="G12" s="139">
        <v>1842040</v>
      </c>
      <c r="H12" s="261"/>
      <c r="I12" s="62"/>
    </row>
    <row r="13" spans="1:9" ht="12.75" customHeight="1">
      <c r="A13" s="256" t="s">
        <v>254</v>
      </c>
      <c r="B13" s="95">
        <v>2564040</v>
      </c>
      <c r="C13" s="95">
        <v>1906471</v>
      </c>
      <c r="D13" s="95">
        <v>6545</v>
      </c>
      <c r="E13" s="95">
        <v>238716</v>
      </c>
      <c r="F13" s="95">
        <v>51458</v>
      </c>
      <c r="G13" s="139">
        <v>477179</v>
      </c>
      <c r="H13" s="261"/>
      <c r="I13" s="62"/>
    </row>
    <row r="14" spans="1:9" ht="12.75" customHeight="1">
      <c r="A14" s="256" t="s">
        <v>255</v>
      </c>
      <c r="B14" s="95">
        <v>6821660</v>
      </c>
      <c r="C14" s="95">
        <v>2335758</v>
      </c>
      <c r="D14" s="95">
        <v>81037</v>
      </c>
      <c r="E14" s="95">
        <v>1880996</v>
      </c>
      <c r="F14" s="95">
        <v>385177</v>
      </c>
      <c r="G14" s="139">
        <v>2661447</v>
      </c>
      <c r="H14" s="262"/>
      <c r="I14" s="62"/>
    </row>
    <row r="15" spans="1:9" ht="12.75" customHeight="1">
      <c r="A15" s="140" t="s">
        <v>256</v>
      </c>
      <c r="B15" s="95">
        <v>2858870</v>
      </c>
      <c r="C15" s="95">
        <v>1311554</v>
      </c>
      <c r="D15" s="95">
        <v>15210</v>
      </c>
      <c r="E15" s="95">
        <v>499173</v>
      </c>
      <c r="F15" s="95">
        <v>97480</v>
      </c>
      <c r="G15" s="139">
        <v>897085</v>
      </c>
      <c r="H15" s="262"/>
      <c r="I15" s="62"/>
    </row>
    <row r="16" spans="1:9" ht="12.75" customHeight="1">
      <c r="A16" s="256" t="s">
        <v>112</v>
      </c>
      <c r="B16" s="95">
        <v>5507716</v>
      </c>
      <c r="C16" s="95">
        <v>2554574</v>
      </c>
      <c r="D16" s="95">
        <v>28400</v>
      </c>
      <c r="E16" s="95">
        <v>978402</v>
      </c>
      <c r="F16" s="95">
        <v>289968</v>
      </c>
      <c r="G16" s="139">
        <v>1773333</v>
      </c>
      <c r="H16" s="262"/>
      <c r="I16" s="62"/>
    </row>
    <row r="17" spans="1:9" ht="12.75" customHeight="1">
      <c r="A17" s="256" t="s">
        <v>257</v>
      </c>
      <c r="B17" s="95">
        <v>7414242</v>
      </c>
      <c r="C17" s="95">
        <v>5654062</v>
      </c>
      <c r="D17" s="95">
        <v>13012</v>
      </c>
      <c r="E17" s="95">
        <v>472201</v>
      </c>
      <c r="F17" s="95">
        <v>211921</v>
      </c>
      <c r="G17" s="139">
        <v>932074</v>
      </c>
      <c r="H17" s="262"/>
      <c r="I17" s="62"/>
    </row>
    <row r="18" spans="1:9" ht="12.75" customHeight="1">
      <c r="A18" s="256" t="s">
        <v>258</v>
      </c>
      <c r="B18" s="95">
        <v>4876954</v>
      </c>
      <c r="C18" s="95">
        <v>1978587</v>
      </c>
      <c r="D18" s="95">
        <v>23521</v>
      </c>
      <c r="E18" s="95">
        <v>792518</v>
      </c>
      <c r="F18" s="95">
        <v>262808</v>
      </c>
      <c r="G18" s="139">
        <v>1554626</v>
      </c>
      <c r="H18" s="262"/>
      <c r="I18" s="62"/>
    </row>
    <row r="19" spans="1:9" ht="12.75" customHeight="1">
      <c r="A19" s="256" t="s">
        <v>58</v>
      </c>
      <c r="B19" s="95">
        <v>3998965</v>
      </c>
      <c r="C19" s="95">
        <v>632823</v>
      </c>
      <c r="D19" s="95">
        <v>10597</v>
      </c>
      <c r="E19" s="95">
        <v>626799</v>
      </c>
      <c r="F19" s="95">
        <v>199971</v>
      </c>
      <c r="G19" s="139">
        <v>1606415</v>
      </c>
      <c r="H19" s="262"/>
      <c r="I19" s="62"/>
    </row>
    <row r="20" spans="1:9" ht="12.75" customHeight="1">
      <c r="A20" s="140" t="s">
        <v>259</v>
      </c>
      <c r="B20" s="95">
        <v>4755965</v>
      </c>
      <c r="C20" s="95">
        <v>1746764</v>
      </c>
      <c r="D20" s="95">
        <v>13238</v>
      </c>
      <c r="E20" s="95">
        <v>616625</v>
      </c>
      <c r="F20" s="95">
        <v>138633</v>
      </c>
      <c r="G20" s="139">
        <v>1301549</v>
      </c>
      <c r="H20" s="262"/>
      <c r="I20" s="62"/>
    </row>
    <row r="21" spans="1:7" ht="12.75" customHeight="1">
      <c r="A21" s="114"/>
      <c r="B21" s="95"/>
      <c r="C21" s="95"/>
      <c r="D21" s="95"/>
      <c r="E21" s="95"/>
      <c r="F21" s="95"/>
      <c r="G21" s="322"/>
    </row>
    <row r="22" spans="1:7" s="15" customFormat="1" ht="12.75" customHeight="1" thickBot="1">
      <c r="A22" s="304" t="s">
        <v>174</v>
      </c>
      <c r="B22" s="305">
        <f aca="true" t="shared" si="0" ref="B22:G22">SUM(B8:B21)</f>
        <v>82315407</v>
      </c>
      <c r="C22" s="305">
        <f t="shared" si="0"/>
        <v>46204969</v>
      </c>
      <c r="D22" s="305">
        <f t="shared" si="0"/>
        <v>363826</v>
      </c>
      <c r="E22" s="305">
        <f t="shared" si="0"/>
        <v>10943857</v>
      </c>
      <c r="F22" s="305">
        <f t="shared" si="0"/>
        <v>3103071</v>
      </c>
      <c r="G22" s="345">
        <f t="shared" si="0"/>
        <v>19844975</v>
      </c>
    </row>
    <row r="23" spans="1:7" ht="12.75" customHeight="1">
      <c r="A23" s="115"/>
      <c r="B23" s="142"/>
      <c r="C23" s="142"/>
      <c r="D23" s="142"/>
      <c r="E23" s="142"/>
      <c r="F23" s="143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12.75" customHeight="1">
      <c r="A26" s="352" t="s">
        <v>21</v>
      </c>
      <c r="B26" s="386" t="s">
        <v>186</v>
      </c>
      <c r="C26" s="387"/>
      <c r="D26" s="387"/>
      <c r="E26" s="377" t="s">
        <v>229</v>
      </c>
      <c r="F26" s="377" t="s">
        <v>230</v>
      </c>
      <c r="G26" s="373" t="s">
        <v>228</v>
      </c>
      <c r="H26" s="374"/>
    </row>
    <row r="27" spans="1:8" ht="12.75" customHeight="1">
      <c r="A27" s="353"/>
      <c r="B27" s="388" t="s">
        <v>133</v>
      </c>
      <c r="C27" s="390" t="s">
        <v>134</v>
      </c>
      <c r="D27" s="392" t="s">
        <v>135</v>
      </c>
      <c r="E27" s="378"/>
      <c r="F27" s="378"/>
      <c r="G27" s="375"/>
      <c r="H27" s="376"/>
    </row>
    <row r="28" spans="1:8" ht="12.75" customHeight="1">
      <c r="A28" s="353"/>
      <c r="B28" s="389"/>
      <c r="C28" s="391"/>
      <c r="D28" s="379"/>
      <c r="E28" s="379"/>
      <c r="F28" s="379"/>
      <c r="G28" s="375"/>
      <c r="H28" s="376"/>
    </row>
    <row r="29" spans="1:8" ht="12.75" customHeight="1" thickBot="1">
      <c r="A29" s="354"/>
      <c r="B29" s="152" t="s">
        <v>185</v>
      </c>
      <c r="C29" s="152" t="s">
        <v>185</v>
      </c>
      <c r="D29" s="152" t="s">
        <v>185</v>
      </c>
      <c r="E29" s="152" t="s">
        <v>185</v>
      </c>
      <c r="F29" s="152" t="s">
        <v>185</v>
      </c>
      <c r="G29" s="393" t="s">
        <v>185</v>
      </c>
      <c r="H29" s="394"/>
    </row>
    <row r="30" spans="1:7" ht="12.75" customHeight="1">
      <c r="A30" s="138" t="s">
        <v>249</v>
      </c>
      <c r="B30" s="91">
        <v>16795154</v>
      </c>
      <c r="C30" s="91">
        <v>2234926</v>
      </c>
      <c r="D30" s="91">
        <v>430369</v>
      </c>
      <c r="E30" s="91">
        <v>206874</v>
      </c>
      <c r="F30" s="91">
        <v>375603</v>
      </c>
      <c r="G30" s="139">
        <v>550843</v>
      </c>
    </row>
    <row r="31" spans="1:7" ht="12.75" customHeight="1">
      <c r="A31" s="256" t="s">
        <v>250</v>
      </c>
      <c r="B31" s="95">
        <v>3320232</v>
      </c>
      <c r="C31" s="95">
        <v>824323</v>
      </c>
      <c r="D31" s="95">
        <v>111500</v>
      </c>
      <c r="E31" s="95">
        <v>39999</v>
      </c>
      <c r="F31" s="95">
        <v>90864</v>
      </c>
      <c r="G31" s="139">
        <v>119758</v>
      </c>
    </row>
    <row r="32" spans="1:7" ht="12.75" customHeight="1">
      <c r="A32" s="256" t="s">
        <v>251</v>
      </c>
      <c r="B32" s="95">
        <v>5005078</v>
      </c>
      <c r="C32" s="95">
        <v>1690373</v>
      </c>
      <c r="D32" s="95">
        <v>806114</v>
      </c>
      <c r="E32" s="95">
        <v>99923</v>
      </c>
      <c r="F32" s="95">
        <v>205429</v>
      </c>
      <c r="G32" s="139">
        <v>436821</v>
      </c>
    </row>
    <row r="33" spans="1:7" ht="12.75" customHeight="1">
      <c r="A33" s="256" t="s">
        <v>252</v>
      </c>
      <c r="B33" s="95">
        <v>7311085</v>
      </c>
      <c r="C33" s="95">
        <v>1320779</v>
      </c>
      <c r="D33" s="95">
        <v>619098</v>
      </c>
      <c r="E33" s="95">
        <v>152323</v>
      </c>
      <c r="F33" s="95">
        <v>354219</v>
      </c>
      <c r="G33" s="139">
        <v>187119</v>
      </c>
    </row>
    <row r="34" spans="1:7" ht="12.75" customHeight="1">
      <c r="A34" s="256" t="s">
        <v>253</v>
      </c>
      <c r="B34" s="95">
        <v>8400670</v>
      </c>
      <c r="C34" s="95">
        <v>548421</v>
      </c>
      <c r="D34" s="95">
        <v>137087</v>
      </c>
      <c r="E34" s="95">
        <v>121814</v>
      </c>
      <c r="F34" s="95">
        <v>98692</v>
      </c>
      <c r="G34" s="139">
        <v>256667</v>
      </c>
    </row>
    <row r="35" spans="1:7" ht="12.75" customHeight="1">
      <c r="A35" s="256" t="s">
        <v>254</v>
      </c>
      <c r="B35" s="95">
        <v>2327140</v>
      </c>
      <c r="C35" s="95">
        <v>419225</v>
      </c>
      <c r="D35" s="95">
        <v>101145</v>
      </c>
      <c r="E35" s="95">
        <v>42338</v>
      </c>
      <c r="F35" s="95">
        <v>95055</v>
      </c>
      <c r="G35" s="139">
        <v>66463</v>
      </c>
    </row>
    <row r="36" spans="1:7" ht="12.75" customHeight="1">
      <c r="A36" s="256" t="s">
        <v>255</v>
      </c>
      <c r="B36" s="95">
        <v>7204587</v>
      </c>
      <c r="C36" s="95">
        <v>300371</v>
      </c>
      <c r="D36" s="95">
        <v>102048</v>
      </c>
      <c r="E36" s="95">
        <v>133869</v>
      </c>
      <c r="F36" s="95">
        <v>274524</v>
      </c>
      <c r="G36" s="139">
        <v>419769</v>
      </c>
    </row>
    <row r="37" spans="1:7" ht="12.75" customHeight="1">
      <c r="A37" s="140" t="s">
        <v>256</v>
      </c>
      <c r="B37" s="95">
        <v>2269109</v>
      </c>
      <c r="C37" s="95">
        <v>532601</v>
      </c>
      <c r="D37" s="95">
        <v>326705</v>
      </c>
      <c r="E37" s="95">
        <v>51392</v>
      </c>
      <c r="F37" s="95">
        <v>83768</v>
      </c>
      <c r="G37" s="139">
        <v>105498</v>
      </c>
    </row>
    <row r="38" spans="1:7" ht="12.75" customHeight="1">
      <c r="A38" s="256" t="s">
        <v>112</v>
      </c>
      <c r="B38" s="95">
        <v>5466565</v>
      </c>
      <c r="C38" s="95">
        <v>748876</v>
      </c>
      <c r="D38" s="95">
        <v>397937</v>
      </c>
      <c r="E38" s="95">
        <v>121226</v>
      </c>
      <c r="F38" s="95">
        <v>237221</v>
      </c>
      <c r="G38" s="139">
        <v>313882</v>
      </c>
    </row>
    <row r="39" spans="1:7" ht="12.75" customHeight="1">
      <c r="A39" s="256" t="s">
        <v>257</v>
      </c>
      <c r="B39" s="95">
        <v>7999737</v>
      </c>
      <c r="C39" s="95">
        <v>332433</v>
      </c>
      <c r="D39" s="95">
        <v>56467</v>
      </c>
      <c r="E39" s="95">
        <v>77354</v>
      </c>
      <c r="F39" s="95">
        <v>194875</v>
      </c>
      <c r="G39" s="139">
        <v>251529</v>
      </c>
    </row>
    <row r="40" spans="1:7" ht="12.75" customHeight="1">
      <c r="A40" s="256" t="s">
        <v>258</v>
      </c>
      <c r="B40" s="95">
        <v>3712181</v>
      </c>
      <c r="C40" s="95">
        <v>1210218</v>
      </c>
      <c r="D40" s="95">
        <v>821793</v>
      </c>
      <c r="E40" s="95">
        <v>229368</v>
      </c>
      <c r="F40" s="95">
        <v>343021</v>
      </c>
      <c r="G40" s="139">
        <v>392192</v>
      </c>
    </row>
    <row r="41" spans="1:7" ht="12.75" customHeight="1">
      <c r="A41" s="256" t="s">
        <v>58</v>
      </c>
      <c r="B41" s="95">
        <v>4067548</v>
      </c>
      <c r="C41" s="95">
        <v>287424</v>
      </c>
      <c r="D41" s="95">
        <v>153577</v>
      </c>
      <c r="E41" s="95">
        <v>76080</v>
      </c>
      <c r="F41" s="95">
        <v>84222</v>
      </c>
      <c r="G41" s="139">
        <v>241931</v>
      </c>
    </row>
    <row r="42" spans="1:7" ht="12.75" customHeight="1">
      <c r="A42" s="140" t="s">
        <v>259</v>
      </c>
      <c r="B42" s="95">
        <v>5050130</v>
      </c>
      <c r="C42" s="95">
        <v>119634</v>
      </c>
      <c r="D42" s="95">
        <v>16190</v>
      </c>
      <c r="E42" s="95">
        <v>77647</v>
      </c>
      <c r="F42" s="95">
        <v>68642</v>
      </c>
      <c r="G42" s="139">
        <v>163015</v>
      </c>
    </row>
    <row r="43" spans="1:7" ht="12.75" customHeight="1">
      <c r="A43" s="114"/>
      <c r="B43" s="95"/>
      <c r="C43" s="95"/>
      <c r="D43" s="95"/>
      <c r="E43" s="95"/>
      <c r="F43" s="95"/>
      <c r="G43" s="139"/>
    </row>
    <row r="44" spans="1:8" s="15" customFormat="1" ht="12.75" customHeight="1" thickBot="1">
      <c r="A44" s="304" t="s">
        <v>174</v>
      </c>
      <c r="B44" s="305">
        <f>SUM(B30:B43)</f>
        <v>78929216</v>
      </c>
      <c r="C44" s="305">
        <f>SUM(C30:C43)</f>
        <v>10569604</v>
      </c>
      <c r="D44" s="305">
        <f>SUM(D30:D43)</f>
        <v>4080030</v>
      </c>
      <c r="E44" s="305">
        <f>SUM(E30:E43)</f>
        <v>1430207</v>
      </c>
      <c r="F44" s="305">
        <f>SUM(F30:F43)</f>
        <v>2506135</v>
      </c>
      <c r="G44" s="346">
        <f>SUM(G30:G43)</f>
        <v>3505487</v>
      </c>
      <c r="H44" s="347"/>
    </row>
    <row r="45" spans="1:7" ht="12.75" customHeight="1">
      <c r="A45" s="115" t="s">
        <v>358</v>
      </c>
      <c r="B45" s="145"/>
      <c r="C45" s="145"/>
      <c r="D45" s="146"/>
      <c r="E45" s="147"/>
      <c r="F45" s="147"/>
      <c r="G45" s="28"/>
    </row>
    <row r="46" spans="1:7" ht="12.75" customHeight="1">
      <c r="A46" s="246" t="s">
        <v>187</v>
      </c>
      <c r="B46" s="25"/>
      <c r="C46" s="25"/>
      <c r="D46" s="25"/>
      <c r="E46" s="25"/>
      <c r="F46" s="25"/>
      <c r="G46" s="6"/>
    </row>
    <row r="47" ht="12.75" customHeight="1">
      <c r="A47" s="21" t="s">
        <v>221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17"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1"/>
  <sheetViews>
    <sheetView showGridLines="0" view="pageBreakPreview" zoomScaleNormal="75" zoomScaleSheetLayoutView="100" workbookViewId="0" topLeftCell="A1">
      <selection activeCell="D15" sqref="D15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61" t="s">
        <v>359</v>
      </c>
      <c r="B3" s="361"/>
      <c r="C3" s="361"/>
      <c r="D3" s="361"/>
      <c r="E3" s="361"/>
      <c r="F3" s="361"/>
      <c r="G3" s="65"/>
      <c r="H3" s="65"/>
      <c r="I3" s="65"/>
      <c r="J3" s="14"/>
    </row>
    <row r="4" spans="1:7" ht="13.5" customHeight="1" thickBot="1">
      <c r="A4" s="155"/>
      <c r="B4" s="155"/>
      <c r="C4" s="155"/>
      <c r="D4" s="155"/>
      <c r="E4" s="155"/>
      <c r="F4" s="155"/>
      <c r="G4" s="6"/>
    </row>
    <row r="5" spans="1:7" ht="12.75" customHeight="1">
      <c r="A5" s="149"/>
      <c r="B5" s="380" t="s">
        <v>24</v>
      </c>
      <c r="C5" s="380" t="s">
        <v>281</v>
      </c>
      <c r="D5" s="382" t="s">
        <v>25</v>
      </c>
      <c r="E5" s="382" t="s">
        <v>26</v>
      </c>
      <c r="F5" s="395" t="s">
        <v>131</v>
      </c>
      <c r="G5"/>
    </row>
    <row r="6" spans="1:7" ht="12.75" customHeight="1">
      <c r="A6" s="150" t="s">
        <v>21</v>
      </c>
      <c r="B6" s="381"/>
      <c r="C6" s="381"/>
      <c r="D6" s="383"/>
      <c r="E6" s="383"/>
      <c r="F6" s="396"/>
      <c r="G6"/>
    </row>
    <row r="7" spans="1:8" ht="12.75" customHeight="1" thickBot="1">
      <c r="A7" s="151"/>
      <c r="B7" s="152" t="s">
        <v>185</v>
      </c>
      <c r="C7" s="152" t="s">
        <v>185</v>
      </c>
      <c r="D7" s="153" t="s">
        <v>227</v>
      </c>
      <c r="E7" s="152" t="s">
        <v>185</v>
      </c>
      <c r="F7" s="154" t="s">
        <v>185</v>
      </c>
      <c r="G7"/>
      <c r="H7" s="4"/>
    </row>
    <row r="8" spans="1:8" ht="12.75" customHeight="1">
      <c r="A8" s="103" t="s">
        <v>171</v>
      </c>
      <c r="B8" s="91"/>
      <c r="C8" s="91"/>
      <c r="D8" s="91"/>
      <c r="E8" s="91"/>
      <c r="F8" s="104"/>
      <c r="G8"/>
      <c r="H8" s="62"/>
    </row>
    <row r="9" spans="1:8" ht="12.75" customHeight="1">
      <c r="A9" s="114" t="s">
        <v>260</v>
      </c>
      <c r="B9" s="95">
        <v>5796563</v>
      </c>
      <c r="C9" s="95">
        <v>2882366</v>
      </c>
      <c r="D9" s="95">
        <v>63409</v>
      </c>
      <c r="E9" s="95">
        <v>1584289</v>
      </c>
      <c r="F9" s="139">
        <v>181779</v>
      </c>
      <c r="G9"/>
      <c r="H9" s="4"/>
    </row>
    <row r="10" spans="1:7" ht="12.75" customHeight="1">
      <c r="A10" s="99" t="s">
        <v>261</v>
      </c>
      <c r="B10" s="95">
        <v>11290625</v>
      </c>
      <c r="C10" s="95">
        <v>5489254</v>
      </c>
      <c r="D10" s="95">
        <v>46846</v>
      </c>
      <c r="E10" s="95">
        <v>1821414</v>
      </c>
      <c r="F10" s="139">
        <v>477601</v>
      </c>
      <c r="G10"/>
    </row>
    <row r="11" spans="1:7" ht="12.75" customHeight="1">
      <c r="A11" s="99" t="s">
        <v>154</v>
      </c>
      <c r="B11" s="95">
        <v>6050200</v>
      </c>
      <c r="C11" s="95">
        <v>2415663</v>
      </c>
      <c r="D11" s="95">
        <v>828444</v>
      </c>
      <c r="E11" s="95">
        <v>2054727</v>
      </c>
      <c r="F11" s="139">
        <v>161036</v>
      </c>
      <c r="G11"/>
    </row>
    <row r="12" spans="1:9" ht="12.75" customHeight="1">
      <c r="A12" s="94"/>
      <c r="B12" s="95"/>
      <c r="C12" s="95"/>
      <c r="D12" s="95"/>
      <c r="E12" s="95"/>
      <c r="F12" s="139"/>
      <c r="G12"/>
      <c r="I12" s="55"/>
    </row>
    <row r="13" spans="1:7" s="15" customFormat="1" ht="12.75" customHeight="1" thickBot="1">
      <c r="A13" s="101" t="s">
        <v>153</v>
      </c>
      <c r="B13" s="102">
        <f>SUM(B8:B11)</f>
        <v>23137388</v>
      </c>
      <c r="C13" s="102">
        <f>SUM(C8:C11)</f>
        <v>10787283</v>
      </c>
      <c r="D13" s="102">
        <f>SUM(D8:D11)</f>
        <v>938699</v>
      </c>
      <c r="E13" s="102">
        <f>SUM(E8:E11)</f>
        <v>5460430</v>
      </c>
      <c r="F13" s="141">
        <f>SUM(F8:F11)</f>
        <v>820416</v>
      </c>
      <c r="G13"/>
    </row>
    <row r="14" spans="1:7" ht="12.75" customHeight="1">
      <c r="A14" s="365" t="s">
        <v>358</v>
      </c>
      <c r="B14" s="365"/>
      <c r="C14" s="145"/>
      <c r="D14" s="146"/>
      <c r="E14" s="147"/>
      <c r="F14" s="147"/>
      <c r="G14" s="28"/>
    </row>
    <row r="15" ht="12.75" customHeight="1">
      <c r="A15" s="21" t="s">
        <v>221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75" zoomScaleNormal="75" zoomScaleSheetLayoutView="75" workbookViewId="0" topLeftCell="A1">
      <selection activeCell="A15" sqref="A15:B15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61" t="s">
        <v>360</v>
      </c>
      <c r="B3" s="361"/>
      <c r="C3" s="361"/>
      <c r="D3" s="361"/>
      <c r="E3" s="361"/>
      <c r="F3" s="361"/>
      <c r="G3" s="65"/>
      <c r="H3" s="65"/>
      <c r="I3" s="65"/>
      <c r="J3" s="14"/>
    </row>
    <row r="4" spans="1:7" ht="13.5" customHeight="1" thickBot="1">
      <c r="A4" s="155"/>
      <c r="B4" s="155"/>
      <c r="C4" s="155"/>
      <c r="D4" s="155"/>
      <c r="E4" s="155"/>
      <c r="F4" s="155"/>
      <c r="G4" s="6"/>
    </row>
    <row r="5" spans="1:7" ht="12.75" customHeight="1">
      <c r="A5" s="308"/>
      <c r="B5" s="397" t="s">
        <v>24</v>
      </c>
      <c r="C5" s="397" t="s">
        <v>282</v>
      </c>
      <c r="D5" s="377" t="s">
        <v>25</v>
      </c>
      <c r="E5" s="377" t="s">
        <v>26</v>
      </c>
      <c r="F5" s="384" t="s">
        <v>131</v>
      </c>
      <c r="G5"/>
    </row>
    <row r="6" spans="1:7" ht="24.75" customHeight="1">
      <c r="A6" s="353" t="s">
        <v>21</v>
      </c>
      <c r="B6" s="389"/>
      <c r="C6" s="389"/>
      <c r="D6" s="379"/>
      <c r="E6" s="379"/>
      <c r="F6" s="385"/>
      <c r="G6"/>
    </row>
    <row r="7" spans="1:8" ht="27" customHeight="1" thickBot="1">
      <c r="A7" s="354"/>
      <c r="B7" s="309" t="s">
        <v>185</v>
      </c>
      <c r="C7" s="309" t="s">
        <v>185</v>
      </c>
      <c r="D7" s="310" t="s">
        <v>227</v>
      </c>
      <c r="E7" s="309" t="s">
        <v>185</v>
      </c>
      <c r="F7" s="311" t="s">
        <v>185</v>
      </c>
      <c r="G7"/>
      <c r="H7" s="4"/>
    </row>
    <row r="8" spans="1:8" ht="12.75" customHeight="1">
      <c r="A8" s="124" t="s">
        <v>262</v>
      </c>
      <c r="B8" s="91">
        <v>3263794</v>
      </c>
      <c r="C8" s="91">
        <v>508229</v>
      </c>
      <c r="D8" s="91">
        <v>35008</v>
      </c>
      <c r="E8" s="91">
        <v>1428042</v>
      </c>
      <c r="F8" s="104">
        <v>1107253</v>
      </c>
      <c r="G8"/>
      <c r="H8" s="62"/>
    </row>
    <row r="9" spans="1:8" ht="12.75" customHeight="1">
      <c r="A9" s="126" t="s">
        <v>283</v>
      </c>
      <c r="B9" s="95">
        <v>3019455</v>
      </c>
      <c r="C9" s="95">
        <v>1468904</v>
      </c>
      <c r="D9" s="95">
        <v>78435</v>
      </c>
      <c r="E9" s="95">
        <v>2588875</v>
      </c>
      <c r="F9" s="139">
        <v>720323</v>
      </c>
      <c r="G9"/>
      <c r="H9" s="4"/>
    </row>
    <row r="10" spans="1:8" ht="12.75" customHeight="1">
      <c r="A10" s="126"/>
      <c r="B10" s="95"/>
      <c r="C10" s="95"/>
      <c r="D10" s="95"/>
      <c r="E10" s="95"/>
      <c r="F10" s="139"/>
      <c r="G10"/>
      <c r="H10" s="4"/>
    </row>
    <row r="11" spans="1:7" s="15" customFormat="1" ht="12.75" customHeight="1" thickBot="1">
      <c r="A11" s="128" t="s">
        <v>168</v>
      </c>
      <c r="B11" s="102">
        <f>SUM(B8:B9)</f>
        <v>6283249</v>
      </c>
      <c r="C11" s="102">
        <f>SUM(C8:C9)</f>
        <v>1977133</v>
      </c>
      <c r="D11" s="102">
        <f>SUM(D8:D9)</f>
        <v>113443</v>
      </c>
      <c r="E11" s="102">
        <f>SUM(E8:E9)</f>
        <v>4016917</v>
      </c>
      <c r="F11" s="141">
        <f>SUM(F8:F9)</f>
        <v>1827576</v>
      </c>
      <c r="G11"/>
    </row>
    <row r="12" spans="1:7" ht="12.75" customHeight="1">
      <c r="A12" s="115" t="s">
        <v>358</v>
      </c>
      <c r="B12" s="145"/>
      <c r="C12" s="145"/>
      <c r="D12" s="146"/>
      <c r="E12" s="147"/>
      <c r="F12" s="147"/>
      <c r="G12" s="28"/>
    </row>
    <row r="13" ht="12.75" customHeight="1">
      <c r="A13" s="21" t="s">
        <v>221</v>
      </c>
    </row>
    <row r="14" ht="15" customHeight="1">
      <c r="A14" s="9" t="s">
        <v>284</v>
      </c>
    </row>
    <row r="15" spans="1:8" ht="15" customHeight="1">
      <c r="A15" s="372" t="s">
        <v>285</v>
      </c>
      <c r="B15" s="37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9">
    <mergeCell ref="A15:B15"/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31">
      <selection activeCell="I54" sqref="I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24" t="s">
        <v>173</v>
      </c>
      <c r="B1" s="324"/>
      <c r="C1" s="324"/>
      <c r="D1" s="324"/>
      <c r="E1" s="324"/>
      <c r="F1" s="324"/>
      <c r="G1" s="324"/>
      <c r="H1" s="324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61" t="s">
        <v>391</v>
      </c>
      <c r="B3" s="361"/>
      <c r="C3" s="361"/>
      <c r="D3" s="361"/>
      <c r="E3" s="361"/>
      <c r="F3" s="361"/>
      <c r="G3" s="361"/>
      <c r="H3" s="361"/>
    </row>
    <row r="4" spans="1:8" ht="13.5" customHeight="1" thickBot="1">
      <c r="A4" s="156"/>
      <c r="B4" s="156"/>
      <c r="C4" s="156"/>
      <c r="D4" s="156"/>
      <c r="E4" s="156"/>
      <c r="F4" s="156"/>
      <c r="G4" s="156"/>
      <c r="H4" s="10"/>
    </row>
    <row r="5" spans="1:8" ht="12.75" customHeight="1">
      <c r="A5" s="149"/>
      <c r="B5" s="382" t="s">
        <v>24</v>
      </c>
      <c r="C5" s="380" t="s">
        <v>225</v>
      </c>
      <c r="D5" s="382" t="s">
        <v>25</v>
      </c>
      <c r="E5" s="382" t="s">
        <v>26</v>
      </c>
      <c r="F5" s="380" t="s">
        <v>131</v>
      </c>
      <c r="G5" s="384" t="s">
        <v>231</v>
      </c>
      <c r="H5" s="9"/>
    </row>
    <row r="6" spans="1:8" ht="12.75" customHeight="1">
      <c r="A6" s="150" t="s">
        <v>0</v>
      </c>
      <c r="B6" s="383"/>
      <c r="C6" s="381"/>
      <c r="D6" s="383"/>
      <c r="E6" s="383"/>
      <c r="F6" s="381"/>
      <c r="G6" s="385"/>
      <c r="H6" s="9"/>
    </row>
    <row r="7" spans="1:8" ht="12.75" customHeight="1" thickBot="1">
      <c r="A7" s="151"/>
      <c r="B7" s="152" t="s">
        <v>185</v>
      </c>
      <c r="C7" s="152" t="s">
        <v>185</v>
      </c>
      <c r="D7" s="152" t="s">
        <v>227</v>
      </c>
      <c r="E7" s="152" t="s">
        <v>185</v>
      </c>
      <c r="F7" s="152" t="s">
        <v>185</v>
      </c>
      <c r="G7" s="154" t="s">
        <v>185</v>
      </c>
      <c r="H7" s="260"/>
    </row>
    <row r="8" spans="1:8" ht="12.75" customHeight="1">
      <c r="A8" s="90" t="s">
        <v>4</v>
      </c>
      <c r="B8" s="91">
        <v>11930361</v>
      </c>
      <c r="C8" s="91">
        <v>7500283</v>
      </c>
      <c r="D8" s="91">
        <v>49284</v>
      </c>
      <c r="E8" s="91">
        <v>1361349</v>
      </c>
      <c r="F8" s="91">
        <v>408502</v>
      </c>
      <c r="G8" s="104">
        <v>2639178</v>
      </c>
      <c r="H8" s="9"/>
    </row>
    <row r="9" spans="1:8" ht="12.75" customHeight="1">
      <c r="A9" s="94" t="s">
        <v>5</v>
      </c>
      <c r="B9" s="95">
        <v>2810099</v>
      </c>
      <c r="C9" s="95">
        <v>1784154</v>
      </c>
      <c r="D9" s="95">
        <v>10722</v>
      </c>
      <c r="E9" s="95">
        <v>317751</v>
      </c>
      <c r="F9" s="95">
        <v>118746</v>
      </c>
      <c r="G9" s="139">
        <v>536125</v>
      </c>
      <c r="H9" s="9"/>
    </row>
    <row r="10" spans="1:8" ht="12.75" customHeight="1">
      <c r="A10" s="98" t="s">
        <v>6</v>
      </c>
      <c r="B10" s="95">
        <v>1716150</v>
      </c>
      <c r="C10" s="95">
        <v>931923</v>
      </c>
      <c r="D10" s="95">
        <v>7827</v>
      </c>
      <c r="E10" s="95">
        <v>240351</v>
      </c>
      <c r="F10" s="95">
        <v>61093</v>
      </c>
      <c r="G10" s="139">
        <v>466703</v>
      </c>
      <c r="H10" s="9"/>
    </row>
    <row r="11" spans="1:8" ht="12.75" customHeight="1">
      <c r="A11" s="94" t="s">
        <v>7</v>
      </c>
      <c r="B11" s="95">
        <v>629309</v>
      </c>
      <c r="C11" s="95">
        <v>326965</v>
      </c>
      <c r="D11" s="95">
        <v>4461</v>
      </c>
      <c r="E11" s="95">
        <v>122949</v>
      </c>
      <c r="F11" s="95">
        <v>12593</v>
      </c>
      <c r="G11" s="139">
        <v>163555</v>
      </c>
      <c r="H11" s="9"/>
    </row>
    <row r="12" spans="1:8" ht="12.75" customHeight="1">
      <c r="A12" s="94" t="s">
        <v>8</v>
      </c>
      <c r="B12" s="95">
        <v>1188517</v>
      </c>
      <c r="C12" s="95">
        <v>474542</v>
      </c>
      <c r="D12" s="95">
        <v>9899</v>
      </c>
      <c r="E12" s="95">
        <v>285917</v>
      </c>
      <c r="F12" s="95">
        <v>46278</v>
      </c>
      <c r="G12" s="139">
        <v>460053</v>
      </c>
      <c r="H12" s="9"/>
    </row>
    <row r="13" spans="1:8" ht="12.75" customHeight="1">
      <c r="A13" s="94" t="s">
        <v>9</v>
      </c>
      <c r="B13" s="95">
        <v>1050560</v>
      </c>
      <c r="C13" s="95">
        <v>470136</v>
      </c>
      <c r="D13" s="95">
        <v>5711</v>
      </c>
      <c r="E13" s="95">
        <v>171482</v>
      </c>
      <c r="F13" s="95">
        <v>74842</v>
      </c>
      <c r="G13" s="139">
        <v>249824</v>
      </c>
      <c r="H13" s="9"/>
    </row>
    <row r="14" spans="1:8" ht="12.75" customHeight="1">
      <c r="A14" s="94" t="s">
        <v>10</v>
      </c>
      <c r="B14" s="95">
        <v>7489509</v>
      </c>
      <c r="C14" s="95">
        <v>4129960</v>
      </c>
      <c r="D14" s="95">
        <v>35883</v>
      </c>
      <c r="E14" s="95">
        <v>1102408</v>
      </c>
      <c r="F14" s="95">
        <v>501121</v>
      </c>
      <c r="G14" s="139">
        <v>2079928</v>
      </c>
      <c r="H14" s="9"/>
    </row>
    <row r="15" spans="1:8" ht="12.75" customHeight="1">
      <c r="A15" s="98" t="s">
        <v>11</v>
      </c>
      <c r="B15" s="95">
        <v>5777564</v>
      </c>
      <c r="C15" s="95">
        <v>3281388</v>
      </c>
      <c r="D15" s="95">
        <v>21863</v>
      </c>
      <c r="E15" s="95">
        <v>674095</v>
      </c>
      <c r="F15" s="95">
        <v>136069</v>
      </c>
      <c r="G15" s="139">
        <v>1288681</v>
      </c>
      <c r="H15" s="9"/>
    </row>
    <row r="16" spans="1:8" ht="12.75" customHeight="1">
      <c r="A16" s="98" t="s">
        <v>12</v>
      </c>
      <c r="B16" s="95">
        <v>18842517</v>
      </c>
      <c r="C16" s="95">
        <v>10646275</v>
      </c>
      <c r="D16" s="95">
        <v>75593</v>
      </c>
      <c r="E16" s="95">
        <v>2519661</v>
      </c>
      <c r="F16" s="95">
        <v>678713</v>
      </c>
      <c r="G16" s="139">
        <v>4566690</v>
      </c>
      <c r="H16" s="9"/>
    </row>
    <row r="17" spans="1:8" ht="12.75" customHeight="1">
      <c r="A17" s="98" t="s">
        <v>18</v>
      </c>
      <c r="B17" s="95">
        <v>7525744</v>
      </c>
      <c r="C17" s="95">
        <v>4046812</v>
      </c>
      <c r="D17" s="95">
        <v>32424</v>
      </c>
      <c r="E17" s="95">
        <v>952949</v>
      </c>
      <c r="F17" s="95">
        <v>221989</v>
      </c>
      <c r="G17" s="139">
        <v>1890794</v>
      </c>
      <c r="H17" s="9"/>
    </row>
    <row r="18" spans="1:8" ht="12.75" customHeight="1">
      <c r="A18" s="98" t="s">
        <v>13</v>
      </c>
      <c r="B18" s="95">
        <v>1832538</v>
      </c>
      <c r="C18" s="95">
        <v>1170806</v>
      </c>
      <c r="D18" s="95">
        <v>10266</v>
      </c>
      <c r="E18" s="95">
        <v>243998</v>
      </c>
      <c r="F18" s="95">
        <v>191208</v>
      </c>
      <c r="G18" s="139">
        <v>333898</v>
      </c>
      <c r="H18" s="9"/>
    </row>
    <row r="19" spans="1:8" ht="12.75" customHeight="1">
      <c r="A19" s="98" t="s">
        <v>14</v>
      </c>
      <c r="B19" s="95">
        <v>6250654</v>
      </c>
      <c r="C19" s="95">
        <v>3731277</v>
      </c>
      <c r="D19" s="95">
        <v>27152</v>
      </c>
      <c r="E19" s="95">
        <v>682009</v>
      </c>
      <c r="F19" s="95">
        <v>188914</v>
      </c>
      <c r="G19" s="139">
        <v>1159977</v>
      </c>
      <c r="H19" s="9"/>
    </row>
    <row r="20" spans="1:8" ht="12.75" customHeight="1">
      <c r="A20" s="99" t="s">
        <v>38</v>
      </c>
      <c r="B20" s="95">
        <v>3964437</v>
      </c>
      <c r="C20" s="95">
        <v>1830225</v>
      </c>
      <c r="D20" s="95">
        <v>20114</v>
      </c>
      <c r="E20" s="95">
        <v>660998</v>
      </c>
      <c r="F20" s="95">
        <v>98805</v>
      </c>
      <c r="G20" s="139">
        <v>1098653</v>
      </c>
      <c r="H20" s="9"/>
    </row>
    <row r="21" spans="1:8" ht="12.75" customHeight="1">
      <c r="A21" s="99" t="s">
        <v>15</v>
      </c>
      <c r="B21" s="95">
        <v>4097920</v>
      </c>
      <c r="C21" s="95">
        <v>2209037</v>
      </c>
      <c r="D21" s="95">
        <v>19876</v>
      </c>
      <c r="E21" s="95">
        <v>534514</v>
      </c>
      <c r="F21" s="95">
        <v>90047</v>
      </c>
      <c r="G21" s="139">
        <v>982659</v>
      </c>
      <c r="H21" s="9"/>
    </row>
    <row r="22" spans="1:8" ht="12.75" customHeight="1">
      <c r="A22" s="98" t="s">
        <v>39</v>
      </c>
      <c r="B22" s="95">
        <v>2277205</v>
      </c>
      <c r="C22" s="95">
        <v>1242811</v>
      </c>
      <c r="D22" s="95">
        <v>10634</v>
      </c>
      <c r="E22" s="95">
        <v>328605</v>
      </c>
      <c r="F22" s="95">
        <v>93139</v>
      </c>
      <c r="G22" s="139">
        <v>543335</v>
      </c>
      <c r="H22" s="9"/>
    </row>
    <row r="23" spans="1:8" ht="12.75" customHeight="1">
      <c r="A23" s="98" t="s">
        <v>16</v>
      </c>
      <c r="B23" s="95">
        <v>3303064</v>
      </c>
      <c r="C23" s="95">
        <v>1686055</v>
      </c>
      <c r="D23" s="95">
        <v>15562</v>
      </c>
      <c r="E23" s="95">
        <v>527501</v>
      </c>
      <c r="F23" s="95">
        <v>137278</v>
      </c>
      <c r="G23" s="139">
        <v>906582</v>
      </c>
      <c r="H23" s="9"/>
    </row>
    <row r="24" spans="1:8" ht="12.75" customHeight="1">
      <c r="A24" s="98" t="s">
        <v>17</v>
      </c>
      <c r="B24" s="95">
        <v>1629260</v>
      </c>
      <c r="C24" s="95">
        <v>742320</v>
      </c>
      <c r="D24" s="95">
        <v>6558</v>
      </c>
      <c r="E24" s="95">
        <v>217318</v>
      </c>
      <c r="F24" s="95">
        <v>43731</v>
      </c>
      <c r="G24" s="139">
        <v>478341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9"/>
      <c r="H25" s="9"/>
    </row>
    <row r="26" spans="1:8" ht="12.75" customHeight="1" thickBot="1">
      <c r="A26" s="304" t="s">
        <v>174</v>
      </c>
      <c r="B26" s="305">
        <f aca="true" t="shared" si="0" ref="B26:G26">SUM(B8:B24)</f>
        <v>82315408</v>
      </c>
      <c r="C26" s="305">
        <f t="shared" si="0"/>
        <v>46204969</v>
      </c>
      <c r="D26" s="305">
        <f t="shared" si="0"/>
        <v>363829</v>
      </c>
      <c r="E26" s="305">
        <f t="shared" si="0"/>
        <v>10943855</v>
      </c>
      <c r="F26" s="305">
        <f t="shared" si="0"/>
        <v>3103068</v>
      </c>
      <c r="G26" s="346">
        <f t="shared" si="0"/>
        <v>19844976</v>
      </c>
      <c r="H26" s="9"/>
    </row>
    <row r="27" spans="1:11" ht="12.75" customHeight="1">
      <c r="A27" s="157"/>
      <c r="B27" s="158"/>
      <c r="C27" s="159"/>
      <c r="D27" s="159"/>
      <c r="E27" s="159"/>
      <c r="F27" s="159"/>
      <c r="G27" s="159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6"/>
      <c r="B29" s="156"/>
      <c r="C29" s="156"/>
      <c r="D29" s="156"/>
      <c r="E29" s="156"/>
      <c r="F29" s="156"/>
      <c r="G29" s="156"/>
      <c r="H29" s="156"/>
    </row>
    <row r="30" spans="1:8" ht="12.75" customHeight="1">
      <c r="A30" s="352" t="s">
        <v>0</v>
      </c>
      <c r="B30" s="386" t="s">
        <v>186</v>
      </c>
      <c r="C30" s="387"/>
      <c r="D30" s="387"/>
      <c r="E30" s="377" t="s">
        <v>229</v>
      </c>
      <c r="F30" s="377" t="s">
        <v>230</v>
      </c>
      <c r="G30" s="400" t="s">
        <v>228</v>
      </c>
      <c r="H30" s="401"/>
    </row>
    <row r="31" spans="1:8" ht="12.75" customHeight="1">
      <c r="A31" s="353"/>
      <c r="B31" s="388" t="s">
        <v>133</v>
      </c>
      <c r="C31" s="388" t="s">
        <v>134</v>
      </c>
      <c r="D31" s="392" t="s">
        <v>135</v>
      </c>
      <c r="E31" s="378"/>
      <c r="F31" s="378"/>
      <c r="G31" s="402"/>
      <c r="H31" s="403"/>
    </row>
    <row r="32" spans="1:8" ht="12.75" customHeight="1">
      <c r="A32" s="353"/>
      <c r="B32" s="389"/>
      <c r="C32" s="406"/>
      <c r="D32" s="379"/>
      <c r="E32" s="379"/>
      <c r="F32" s="379"/>
      <c r="G32" s="404"/>
      <c r="H32" s="405"/>
    </row>
    <row r="33" spans="1:8" ht="12.75" customHeight="1" thickBot="1">
      <c r="A33" s="354"/>
      <c r="B33" s="152" t="s">
        <v>185</v>
      </c>
      <c r="C33" s="152" t="s">
        <v>185</v>
      </c>
      <c r="D33" s="152" t="s">
        <v>185</v>
      </c>
      <c r="E33" s="152" t="s">
        <v>185</v>
      </c>
      <c r="F33" s="152" t="s">
        <v>185</v>
      </c>
      <c r="G33" s="393" t="s">
        <v>185</v>
      </c>
      <c r="H33" s="394"/>
    </row>
    <row r="34" spans="1:8" ht="12.75" customHeight="1">
      <c r="A34" s="90" t="s">
        <v>4</v>
      </c>
      <c r="B34" s="91">
        <v>10711667</v>
      </c>
      <c r="C34" s="91">
        <v>1482743</v>
      </c>
      <c r="D34" s="91">
        <v>832029</v>
      </c>
      <c r="E34" s="91">
        <v>304843</v>
      </c>
      <c r="F34" s="91">
        <v>514597</v>
      </c>
      <c r="G34" s="104">
        <v>447891</v>
      </c>
      <c r="H34" s="348"/>
    </row>
    <row r="35" spans="1:8" ht="12.75" customHeight="1">
      <c r="A35" s="94" t="s">
        <v>5</v>
      </c>
      <c r="B35" s="95">
        <v>2738623</v>
      </c>
      <c r="C35" s="95">
        <v>257492</v>
      </c>
      <c r="D35" s="95">
        <v>152383</v>
      </c>
      <c r="E35" s="95">
        <v>36780</v>
      </c>
      <c r="F35" s="95">
        <v>96952</v>
      </c>
      <c r="G35" s="139">
        <v>134135</v>
      </c>
      <c r="H35" s="73"/>
    </row>
    <row r="36" spans="1:8" ht="12.75" customHeight="1">
      <c r="A36" s="98" t="s">
        <v>6</v>
      </c>
      <c r="B36" s="95">
        <v>1844939</v>
      </c>
      <c r="C36" s="95">
        <v>164618</v>
      </c>
      <c r="D36" s="95">
        <v>39749</v>
      </c>
      <c r="E36" s="95">
        <v>22832</v>
      </c>
      <c r="F36" s="95">
        <v>22906</v>
      </c>
      <c r="G36" s="139">
        <v>62470</v>
      </c>
      <c r="H36" s="73"/>
    </row>
    <row r="37" spans="1:8" ht="12.75" customHeight="1">
      <c r="A37" s="94" t="s">
        <v>7</v>
      </c>
      <c r="B37" s="95">
        <v>675723</v>
      </c>
      <c r="C37" s="95">
        <v>22163</v>
      </c>
      <c r="D37" s="95">
        <v>10132</v>
      </c>
      <c r="E37" s="95">
        <v>11705</v>
      </c>
      <c r="F37" s="95">
        <v>16861</v>
      </c>
      <c r="G37" s="139">
        <v>16966</v>
      </c>
      <c r="H37" s="73"/>
    </row>
    <row r="38" spans="1:8" ht="12.75" customHeight="1">
      <c r="A38" s="94" t="s">
        <v>8</v>
      </c>
      <c r="B38" s="95">
        <v>1389793</v>
      </c>
      <c r="C38" s="95">
        <v>13820</v>
      </c>
      <c r="D38" s="95">
        <v>8802</v>
      </c>
      <c r="E38" s="95">
        <v>17337</v>
      </c>
      <c r="F38" s="95">
        <v>33326</v>
      </c>
      <c r="G38" s="139">
        <v>56695</v>
      </c>
      <c r="H38" s="73"/>
    </row>
    <row r="39" spans="1:8" ht="12.75" customHeight="1">
      <c r="A39" s="94" t="s">
        <v>9</v>
      </c>
      <c r="B39" s="95">
        <v>956911</v>
      </c>
      <c r="C39" s="95">
        <v>164566</v>
      </c>
      <c r="D39" s="95">
        <v>55410</v>
      </c>
      <c r="E39" s="95">
        <v>19366</v>
      </c>
      <c r="F39" s="95">
        <v>37222</v>
      </c>
      <c r="G39" s="139">
        <v>77134</v>
      </c>
      <c r="H39" s="73"/>
    </row>
    <row r="40" spans="1:8" ht="12.75" customHeight="1">
      <c r="A40" s="94" t="s">
        <v>10</v>
      </c>
      <c r="B40" s="95">
        <v>7629634</v>
      </c>
      <c r="C40" s="95">
        <v>644589</v>
      </c>
      <c r="D40" s="95">
        <v>295180</v>
      </c>
      <c r="E40" s="95">
        <v>126872</v>
      </c>
      <c r="F40" s="95">
        <v>311091</v>
      </c>
      <c r="G40" s="139">
        <v>547857</v>
      </c>
      <c r="H40" s="73"/>
    </row>
    <row r="41" spans="1:8" ht="12.75" customHeight="1">
      <c r="A41" s="98" t="s">
        <v>11</v>
      </c>
      <c r="B41" s="95">
        <v>5637077</v>
      </c>
      <c r="C41" s="95">
        <v>715416</v>
      </c>
      <c r="D41" s="95">
        <v>332749</v>
      </c>
      <c r="E41" s="95">
        <v>127319</v>
      </c>
      <c r="F41" s="95">
        <v>181635</v>
      </c>
      <c r="G41" s="139">
        <v>236264</v>
      </c>
      <c r="H41" s="73"/>
    </row>
    <row r="42" spans="1:8" ht="12.75" customHeight="1">
      <c r="A42" s="98" t="s">
        <v>12</v>
      </c>
      <c r="B42" s="95">
        <v>18089470</v>
      </c>
      <c r="C42" s="95">
        <v>3100760</v>
      </c>
      <c r="D42" s="95">
        <v>1037339</v>
      </c>
      <c r="E42" s="95">
        <v>274052</v>
      </c>
      <c r="F42" s="95">
        <v>457731</v>
      </c>
      <c r="G42" s="139">
        <v>750724</v>
      </c>
      <c r="H42" s="73"/>
    </row>
    <row r="43" spans="1:8" ht="12.75" customHeight="1">
      <c r="A43" s="98" t="s">
        <v>18</v>
      </c>
      <c r="B43" s="95">
        <v>7302747</v>
      </c>
      <c r="C43" s="95">
        <v>703604</v>
      </c>
      <c r="D43" s="95">
        <v>279519</v>
      </c>
      <c r="E43" s="95">
        <v>124869</v>
      </c>
      <c r="F43" s="95">
        <v>162927</v>
      </c>
      <c r="G43" s="139">
        <v>248891</v>
      </c>
      <c r="H43" s="73"/>
    </row>
    <row r="44" spans="1:8" ht="12.75" customHeight="1">
      <c r="A44" s="98" t="s">
        <v>13</v>
      </c>
      <c r="B44" s="95">
        <v>1531118</v>
      </c>
      <c r="C44" s="95">
        <v>422313</v>
      </c>
      <c r="D44" s="95">
        <v>84861</v>
      </c>
      <c r="E44" s="95">
        <v>45798</v>
      </c>
      <c r="F44" s="95">
        <v>72779</v>
      </c>
      <c r="G44" s="139">
        <v>197142</v>
      </c>
      <c r="H44" s="73"/>
    </row>
    <row r="45" spans="1:8" ht="12.75" customHeight="1">
      <c r="A45" s="98" t="s">
        <v>14</v>
      </c>
      <c r="B45" s="95">
        <v>5831984</v>
      </c>
      <c r="C45" s="95">
        <v>892711</v>
      </c>
      <c r="D45" s="95">
        <v>115036</v>
      </c>
      <c r="E45" s="95">
        <v>62959</v>
      </c>
      <c r="F45" s="95">
        <v>144258</v>
      </c>
      <c r="G45" s="139">
        <v>211514</v>
      </c>
      <c r="H45" s="73"/>
    </row>
    <row r="46" spans="1:8" ht="12.75" customHeight="1">
      <c r="A46" s="99" t="s">
        <v>38</v>
      </c>
      <c r="B46" s="95">
        <v>4145469</v>
      </c>
      <c r="C46" s="95">
        <v>173197</v>
      </c>
      <c r="D46" s="95">
        <v>84345</v>
      </c>
      <c r="E46" s="95">
        <v>59396</v>
      </c>
      <c r="F46" s="95">
        <v>81605</v>
      </c>
      <c r="G46" s="139">
        <v>112952</v>
      </c>
      <c r="H46" s="73"/>
    </row>
    <row r="47" spans="1:8" ht="12.75" customHeight="1">
      <c r="A47" s="99" t="s">
        <v>15</v>
      </c>
      <c r="B47" s="95">
        <v>3531996</v>
      </c>
      <c r="C47" s="95">
        <v>862388</v>
      </c>
      <c r="D47" s="95">
        <v>361923</v>
      </c>
      <c r="E47" s="95">
        <v>67203</v>
      </c>
      <c r="F47" s="95">
        <v>110348</v>
      </c>
      <c r="G47" s="139">
        <v>101179</v>
      </c>
      <c r="H47" s="73"/>
    </row>
    <row r="48" spans="1:8" ht="12.75" customHeight="1">
      <c r="A48" s="98" t="s">
        <v>39</v>
      </c>
      <c r="B48" s="95">
        <v>2104628</v>
      </c>
      <c r="C48" s="95">
        <v>289462</v>
      </c>
      <c r="D48" s="95">
        <v>122815</v>
      </c>
      <c r="E48" s="95">
        <v>30602</v>
      </c>
      <c r="F48" s="95">
        <v>74029</v>
      </c>
      <c r="G48" s="139">
        <v>110089</v>
      </c>
      <c r="H48" s="73"/>
    </row>
    <row r="49" spans="1:8" ht="12.75" customHeight="1">
      <c r="A49" s="98" t="s">
        <v>16</v>
      </c>
      <c r="B49" s="95">
        <v>3408637</v>
      </c>
      <c r="C49" s="95">
        <v>426846</v>
      </c>
      <c r="D49" s="95">
        <v>119164</v>
      </c>
      <c r="E49" s="95">
        <v>58740</v>
      </c>
      <c r="F49" s="95">
        <v>111206</v>
      </c>
      <c r="G49" s="139">
        <v>145183</v>
      </c>
      <c r="H49" s="73"/>
    </row>
    <row r="50" spans="1:8" ht="12.75" customHeight="1">
      <c r="A50" s="98" t="s">
        <v>17</v>
      </c>
      <c r="B50" s="95">
        <v>1398801</v>
      </c>
      <c r="C50" s="95">
        <v>232915</v>
      </c>
      <c r="D50" s="95">
        <v>148595</v>
      </c>
      <c r="E50" s="95">
        <v>39533</v>
      </c>
      <c r="F50" s="95">
        <v>76659</v>
      </c>
      <c r="G50" s="139">
        <v>48404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9"/>
      <c r="H51" s="73"/>
    </row>
    <row r="52" spans="1:8" ht="12.75" customHeight="1" thickBot="1">
      <c r="A52" s="304" t="s">
        <v>174</v>
      </c>
      <c r="B52" s="305">
        <f aca="true" t="shared" si="1" ref="B52:G52">SUM(B34:B50)</f>
        <v>78929217</v>
      </c>
      <c r="C52" s="305">
        <f t="shared" si="1"/>
        <v>10569603</v>
      </c>
      <c r="D52" s="305">
        <f t="shared" si="1"/>
        <v>4080031</v>
      </c>
      <c r="E52" s="305">
        <f t="shared" si="1"/>
        <v>1430206</v>
      </c>
      <c r="F52" s="305">
        <f t="shared" si="1"/>
        <v>2506132</v>
      </c>
      <c r="G52" s="398">
        <f t="shared" si="1"/>
        <v>3505490</v>
      </c>
      <c r="H52" s="399"/>
    </row>
    <row r="53" spans="1:8" ht="12.75" customHeight="1">
      <c r="A53" s="115" t="s">
        <v>358</v>
      </c>
      <c r="B53" s="145"/>
      <c r="C53" s="145"/>
      <c r="D53" s="146"/>
      <c r="E53" s="147"/>
      <c r="F53" s="147"/>
      <c r="G53" s="147"/>
      <c r="H53" s="148"/>
    </row>
    <row r="54" spans="1:8" ht="12.75" customHeight="1">
      <c r="A54" s="246" t="s">
        <v>187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1">
      <selection activeCell="I49" sqref="I49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51" t="s">
        <v>173</v>
      </c>
      <c r="B1" s="351"/>
      <c r="C1" s="351"/>
      <c r="D1" s="351"/>
      <c r="E1" s="351"/>
      <c r="F1" s="351"/>
      <c r="G1" s="351"/>
      <c r="H1" s="351"/>
    </row>
    <row r="2" ht="12.75" customHeight="1"/>
    <row r="3" spans="1:8" ht="15" customHeight="1">
      <c r="A3" s="409" t="s">
        <v>392</v>
      </c>
      <c r="B3" s="409"/>
      <c r="C3" s="409"/>
      <c r="D3" s="409"/>
      <c r="E3" s="409"/>
      <c r="F3" s="409"/>
      <c r="G3" s="409"/>
      <c r="H3" s="409"/>
    </row>
    <row r="4" spans="1:7" ht="13.5" customHeight="1" thickBot="1">
      <c r="A4" s="160"/>
      <c r="B4" s="161"/>
      <c r="C4" s="161"/>
      <c r="D4" s="161"/>
      <c r="E4" s="161"/>
      <c r="F4" s="161"/>
      <c r="G4" s="132"/>
    </row>
    <row r="5" spans="1:7" s="15" customFormat="1" ht="13.5" customHeight="1">
      <c r="A5" s="410" t="s">
        <v>0</v>
      </c>
      <c r="B5" s="412" t="s">
        <v>35</v>
      </c>
      <c r="C5" s="415" t="s">
        <v>232</v>
      </c>
      <c r="D5" s="412" t="s">
        <v>34</v>
      </c>
      <c r="E5" s="412" t="s">
        <v>36</v>
      </c>
      <c r="F5" s="412" t="s">
        <v>136</v>
      </c>
      <c r="G5" s="418" t="s">
        <v>233</v>
      </c>
    </row>
    <row r="6" spans="1:7" s="15" customFormat="1" ht="13.5" customHeight="1">
      <c r="A6" s="411"/>
      <c r="B6" s="413"/>
      <c r="C6" s="416"/>
      <c r="D6" s="413"/>
      <c r="E6" s="413"/>
      <c r="F6" s="413"/>
      <c r="G6" s="419"/>
    </row>
    <row r="7" spans="1:8" s="4" customFormat="1" ht="13.5" customHeight="1" thickBot="1">
      <c r="A7" s="163"/>
      <c r="B7" s="414"/>
      <c r="C7" s="417"/>
      <c r="D7" s="414"/>
      <c r="E7" s="414"/>
      <c r="F7" s="414"/>
      <c r="G7" s="420"/>
      <c r="H7" s="260"/>
    </row>
    <row r="8" spans="1:8" ht="12.75" customHeight="1">
      <c r="A8" s="90" t="s">
        <v>4</v>
      </c>
      <c r="B8" s="92">
        <v>14.493472649658404</v>
      </c>
      <c r="C8" s="92">
        <v>16.232632901452657</v>
      </c>
      <c r="D8" s="92">
        <v>13.54603574236036</v>
      </c>
      <c r="E8" s="92">
        <v>12.43939178653226</v>
      </c>
      <c r="F8" s="92">
        <v>13.164446822018194</v>
      </c>
      <c r="G8" s="93">
        <v>13.298973669656927</v>
      </c>
      <c r="H8" s="260"/>
    </row>
    <row r="9" spans="1:7" ht="12.75" customHeight="1">
      <c r="A9" s="94" t="s">
        <v>5</v>
      </c>
      <c r="B9" s="96">
        <v>3.4138189950272615</v>
      </c>
      <c r="C9" s="96">
        <v>3.861389886442733</v>
      </c>
      <c r="D9" s="96">
        <v>2.9470131326513225</v>
      </c>
      <c r="E9" s="96">
        <v>2.903465003876605</v>
      </c>
      <c r="F9" s="96">
        <v>3.826726435433297</v>
      </c>
      <c r="G9" s="97">
        <v>2.7015655096567266</v>
      </c>
    </row>
    <row r="10" spans="1:7" ht="12.75" customHeight="1">
      <c r="A10" s="94" t="s">
        <v>33</v>
      </c>
      <c r="B10" s="96">
        <v>2.084846643593708</v>
      </c>
      <c r="C10" s="96">
        <v>2.016932421272699</v>
      </c>
      <c r="D10" s="96">
        <v>2.1513030954357304</v>
      </c>
      <c r="E10" s="96">
        <v>2.1962187912760176</v>
      </c>
      <c r="F10" s="96">
        <v>1.9687921961154597</v>
      </c>
      <c r="G10" s="97">
        <v>2.351743955333781</v>
      </c>
    </row>
    <row r="11" spans="1:7" ht="12.75" customHeight="1">
      <c r="A11" s="94" t="s">
        <v>32</v>
      </c>
      <c r="B11" s="96">
        <v>0.764509370645522</v>
      </c>
      <c r="C11" s="96">
        <v>0.7076403405876108</v>
      </c>
      <c r="D11" s="96">
        <v>1.2261355703000885</v>
      </c>
      <c r="E11" s="96">
        <v>1.1234523849228633</v>
      </c>
      <c r="F11" s="96">
        <v>0.4058239098699031</v>
      </c>
      <c r="G11" s="97">
        <v>0.8241632957461523</v>
      </c>
    </row>
    <row r="12" spans="1:7" ht="12.75" customHeight="1">
      <c r="A12" s="94" t="s">
        <v>8</v>
      </c>
      <c r="B12" s="96">
        <v>1.4438572842141204</v>
      </c>
      <c r="C12" s="96">
        <v>1.0270367241237626</v>
      </c>
      <c r="D12" s="96">
        <v>2.7208060996190486</v>
      </c>
      <c r="E12" s="96">
        <v>2.6125803019137224</v>
      </c>
      <c r="F12" s="96">
        <v>1.491361780430348</v>
      </c>
      <c r="G12" s="97">
        <v>2.318234212943075</v>
      </c>
    </row>
    <row r="13" spans="1:7" ht="12.75" customHeight="1">
      <c r="A13" s="94" t="s">
        <v>9</v>
      </c>
      <c r="B13" s="96">
        <v>1.2762616845228014</v>
      </c>
      <c r="C13" s="96">
        <v>1.0175009531983454</v>
      </c>
      <c r="D13" s="96">
        <v>1.5697063981133839</v>
      </c>
      <c r="E13" s="96">
        <v>1.5669250003769237</v>
      </c>
      <c r="F13" s="96">
        <v>2.4118695356534015</v>
      </c>
      <c r="G13" s="97">
        <v>1.2588778771452218</v>
      </c>
    </row>
    <row r="14" spans="1:7" ht="12.75" customHeight="1">
      <c r="A14" s="94" t="s">
        <v>10</v>
      </c>
      <c r="B14" s="96">
        <v>9.098550651641679</v>
      </c>
      <c r="C14" s="96">
        <v>8.938346003435258</v>
      </c>
      <c r="D14" s="96">
        <v>9.862681611539582</v>
      </c>
      <c r="E14" s="96">
        <v>10.07330597856057</v>
      </c>
      <c r="F14" s="96">
        <v>16.1492006303435</v>
      </c>
      <c r="G14" s="97">
        <v>10.480879920483648</v>
      </c>
    </row>
    <row r="15" spans="1:7" ht="12.75" customHeight="1">
      <c r="A15" s="94" t="s">
        <v>11</v>
      </c>
      <c r="B15" s="96">
        <v>7.018812407742818</v>
      </c>
      <c r="C15" s="96">
        <v>7.1018075999574855</v>
      </c>
      <c r="D15" s="96">
        <v>6.009191206785661</v>
      </c>
      <c r="E15" s="96">
        <v>6.159575396421096</v>
      </c>
      <c r="F15" s="96">
        <v>4.384980035899931</v>
      </c>
      <c r="G15" s="97">
        <v>6.49373959906727</v>
      </c>
    </row>
    <row r="16" spans="1:7" ht="12.75" customHeight="1">
      <c r="A16" s="94" t="s">
        <v>12</v>
      </c>
      <c r="B16" s="96">
        <v>22.890632126741473</v>
      </c>
      <c r="C16" s="96">
        <v>23.04140708329444</v>
      </c>
      <c r="D16" s="96">
        <v>20.777239669512348</v>
      </c>
      <c r="E16" s="96">
        <v>23.02352324660734</v>
      </c>
      <c r="F16" s="96">
        <v>21.87230710232125</v>
      </c>
      <c r="G16" s="97">
        <v>23.011820372663607</v>
      </c>
    </row>
    <row r="17" spans="1:7" ht="12.75" customHeight="1">
      <c r="A17" s="94" t="s">
        <v>18</v>
      </c>
      <c r="B17" s="96">
        <v>9.142570357454467</v>
      </c>
      <c r="C17" s="96">
        <v>8.758391332326184</v>
      </c>
      <c r="D17" s="96">
        <v>8.91195241681463</v>
      </c>
      <c r="E17" s="96">
        <v>8.707617197048023</v>
      </c>
      <c r="F17" s="96">
        <v>7.153850863821957</v>
      </c>
      <c r="G17" s="97">
        <v>9.527822534419922</v>
      </c>
    </row>
    <row r="18" spans="1:7" ht="12.75" customHeight="1">
      <c r="A18" s="94" t="s">
        <v>13</v>
      </c>
      <c r="B18" s="96">
        <v>2.2262393721748834</v>
      </c>
      <c r="C18" s="96">
        <v>2.5339395855887275</v>
      </c>
      <c r="D18" s="96">
        <v>2.8216784946650324</v>
      </c>
      <c r="E18" s="96">
        <v>2.229543428709536</v>
      </c>
      <c r="F18" s="96">
        <v>6.161897733534854</v>
      </c>
      <c r="G18" s="97">
        <v>1.6825317240258555</v>
      </c>
    </row>
    <row r="19" spans="1:7" ht="12.75" customHeight="1">
      <c r="A19" s="94" t="s">
        <v>14</v>
      </c>
      <c r="B19" s="96">
        <v>7.5935407814967135</v>
      </c>
      <c r="C19" s="96">
        <v>8.075488590848314</v>
      </c>
      <c r="D19" s="96">
        <v>7.462908093429277</v>
      </c>
      <c r="E19" s="96">
        <v>6.231889951027312</v>
      </c>
      <c r="F19" s="96">
        <v>6.087970944902951</v>
      </c>
      <c r="G19" s="97">
        <v>5.845192548743448</v>
      </c>
    </row>
    <row r="20" spans="1:7" ht="12.75" customHeight="1">
      <c r="A20" s="94" t="s">
        <v>38</v>
      </c>
      <c r="B20" s="96">
        <v>4.816154283243719</v>
      </c>
      <c r="C20" s="96">
        <v>3.9610999414370345</v>
      </c>
      <c r="D20" s="96">
        <v>5.5284669045092985</v>
      </c>
      <c r="E20" s="96">
        <v>6.039900930704948</v>
      </c>
      <c r="F20" s="96">
        <v>3.1841047736596337</v>
      </c>
      <c r="G20" s="97">
        <v>5.536177294252071</v>
      </c>
    </row>
    <row r="21" spans="1:7" ht="12.75" customHeight="1">
      <c r="A21" s="94" t="s">
        <v>15</v>
      </c>
      <c r="B21" s="96">
        <v>4.978314691440449</v>
      </c>
      <c r="C21" s="96">
        <v>4.780951157006512</v>
      </c>
      <c r="D21" s="96">
        <v>5.463051018893647</v>
      </c>
      <c r="E21" s="96">
        <v>4.8841473137208045</v>
      </c>
      <c r="F21" s="96">
        <v>2.901868149928941</v>
      </c>
      <c r="G21" s="97">
        <v>4.951676683896049</v>
      </c>
    </row>
    <row r="22" spans="1:7" ht="12.75" customHeight="1">
      <c r="A22" s="94" t="s">
        <v>39</v>
      </c>
      <c r="B22" s="96">
        <v>2.766438365541945</v>
      </c>
      <c r="C22" s="96">
        <v>2.6897778029025408</v>
      </c>
      <c r="D22" s="96">
        <v>2.9228257463732663</v>
      </c>
      <c r="E22" s="96">
        <v>3.0026439495040824</v>
      </c>
      <c r="F22" s="96">
        <v>3.0015114064458746</v>
      </c>
      <c r="G22" s="97">
        <v>2.7378971250908606</v>
      </c>
    </row>
    <row r="23" spans="1:7" ht="12.75" customHeight="1">
      <c r="A23" s="94" t="s">
        <v>16</v>
      </c>
      <c r="B23" s="96">
        <v>4.01269230194051</v>
      </c>
      <c r="C23" s="96">
        <v>3.6490772237072595</v>
      </c>
      <c r="D23" s="96">
        <v>4.277319377944401</v>
      </c>
      <c r="E23" s="96">
        <v>4.82006568983233</v>
      </c>
      <c r="F23" s="96">
        <v>4.423941451530259</v>
      </c>
      <c r="G23" s="97">
        <v>4.568320191887367</v>
      </c>
    </row>
    <row r="24" spans="1:7" ht="12.75" customHeight="1">
      <c r="A24" s="94" t="s">
        <v>40</v>
      </c>
      <c r="B24" s="96">
        <v>1.9792892477589281</v>
      </c>
      <c r="C24" s="96">
        <v>1.60658045241844</v>
      </c>
      <c r="D24" s="96">
        <v>1.802509991039673</v>
      </c>
      <c r="E24" s="96">
        <v>1.985753648965561</v>
      </c>
      <c r="F24" s="96">
        <v>1.4092817757897824</v>
      </c>
      <c r="G24" s="97">
        <v>2.4103885240470193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304" t="s">
        <v>174</v>
      </c>
      <c r="B26" s="306">
        <f aca="true" t="shared" si="0" ref="B26:G26">SUM(B8:B24)</f>
        <v>100.0000012148394</v>
      </c>
      <c r="C26" s="306">
        <f t="shared" si="0"/>
        <v>100.00000000000001</v>
      </c>
      <c r="D26" s="306">
        <f t="shared" si="0"/>
        <v>100.00082456998675</v>
      </c>
      <c r="E26" s="306">
        <f t="shared" si="0"/>
        <v>99.99999999999999</v>
      </c>
      <c r="F26" s="306">
        <f t="shared" si="0"/>
        <v>99.99993554769952</v>
      </c>
      <c r="G26" s="307">
        <f t="shared" si="0"/>
        <v>100.00000503905902</v>
      </c>
    </row>
    <row r="27" spans="1:7" ht="12.75" customHeight="1">
      <c r="A27" s="148"/>
      <c r="B27" s="162"/>
      <c r="C27" s="162"/>
      <c r="D27" s="162"/>
      <c r="E27" s="162"/>
      <c r="F27" s="162"/>
      <c r="G27" s="162"/>
    </row>
    <row r="28" ht="12.75" customHeight="1"/>
    <row r="29" spans="1:8" ht="12.75" customHeight="1" thickBot="1">
      <c r="A29" s="156"/>
      <c r="B29" s="156"/>
      <c r="C29" s="156"/>
      <c r="D29" s="156"/>
      <c r="E29" s="156"/>
      <c r="F29" s="156"/>
      <c r="G29" s="156"/>
      <c r="H29" s="156"/>
    </row>
    <row r="30" spans="1:8" ht="12.75" customHeight="1">
      <c r="A30" s="352" t="s">
        <v>0</v>
      </c>
      <c r="B30" s="386" t="s">
        <v>137</v>
      </c>
      <c r="C30" s="387"/>
      <c r="D30" s="387"/>
      <c r="E30" s="377" t="s">
        <v>229</v>
      </c>
      <c r="F30" s="377" t="s">
        <v>230</v>
      </c>
      <c r="G30" s="400" t="s">
        <v>228</v>
      </c>
      <c r="H30" s="401"/>
    </row>
    <row r="31" spans="1:8" ht="12.75" customHeight="1">
      <c r="A31" s="353"/>
      <c r="B31" s="388" t="s">
        <v>133</v>
      </c>
      <c r="C31" s="388" t="s">
        <v>134</v>
      </c>
      <c r="D31" s="392" t="s">
        <v>135</v>
      </c>
      <c r="E31" s="378"/>
      <c r="F31" s="378"/>
      <c r="G31" s="402"/>
      <c r="H31" s="403"/>
    </row>
    <row r="32" spans="1:8" ht="12.75" customHeight="1">
      <c r="A32" s="353"/>
      <c r="B32" s="407"/>
      <c r="C32" s="408"/>
      <c r="D32" s="378"/>
      <c r="E32" s="379"/>
      <c r="F32" s="379"/>
      <c r="G32" s="404"/>
      <c r="H32" s="405"/>
    </row>
    <row r="33" spans="1:8" ht="12.75" customHeight="1" thickBot="1">
      <c r="A33" s="354"/>
      <c r="B33" s="239" t="s">
        <v>62</v>
      </c>
      <c r="C33" s="239" t="s">
        <v>62</v>
      </c>
      <c r="D33" s="239" t="s">
        <v>62</v>
      </c>
      <c r="E33" s="239" t="s">
        <v>62</v>
      </c>
      <c r="F33" s="239" t="s">
        <v>62</v>
      </c>
      <c r="G33" s="393" t="s">
        <v>62</v>
      </c>
      <c r="H33" s="394"/>
    </row>
    <row r="34" spans="1:8" ht="12.75" customHeight="1">
      <c r="A34" s="90" t="s">
        <v>4</v>
      </c>
      <c r="B34" s="92">
        <v>13.571231803807201</v>
      </c>
      <c r="C34" s="92">
        <v>14.028367190637683</v>
      </c>
      <c r="D34" s="92">
        <v>20.392702706081053</v>
      </c>
      <c r="E34" s="92">
        <v>21.314592003400904</v>
      </c>
      <c r="F34" s="92">
        <v>20.533507200136626</v>
      </c>
      <c r="G34" s="93">
        <v>12.77685161095973</v>
      </c>
      <c r="H34" s="255"/>
    </row>
    <row r="35" spans="1:8" ht="12.75" customHeight="1">
      <c r="A35" s="94" t="s">
        <v>5</v>
      </c>
      <c r="B35" s="96">
        <v>3.469720217799703</v>
      </c>
      <c r="C35" s="96">
        <v>2.436155371936794</v>
      </c>
      <c r="D35" s="96">
        <v>3.7348472426571058</v>
      </c>
      <c r="E35" s="96">
        <v>2.57165391327695</v>
      </c>
      <c r="F35" s="96">
        <v>3.8685895760520292</v>
      </c>
      <c r="G35" s="97">
        <v>3.8264287311780847</v>
      </c>
      <c r="H35" s="252"/>
    </row>
    <row r="36" spans="1:8" ht="12.75" customHeight="1">
      <c r="A36" s="98" t="s">
        <v>6</v>
      </c>
      <c r="B36" s="96">
        <v>2.337460157497825</v>
      </c>
      <c r="C36" s="96">
        <v>1.5574659601754277</v>
      </c>
      <c r="D36" s="96">
        <v>0.9742323162582265</v>
      </c>
      <c r="E36" s="96">
        <v>1.5964111513849732</v>
      </c>
      <c r="F36" s="96">
        <v>0.9139977806445229</v>
      </c>
      <c r="G36" s="97">
        <v>1.7820628682796804</v>
      </c>
      <c r="H36" s="252"/>
    </row>
    <row r="37" spans="1:8" ht="12.75" customHeight="1">
      <c r="A37" s="94" t="s">
        <v>7</v>
      </c>
      <c r="B37" s="96">
        <v>0.856112635704976</v>
      </c>
      <c r="C37" s="96">
        <v>0.2096861708644741</v>
      </c>
      <c r="D37" s="96">
        <v>0.24833132477114767</v>
      </c>
      <c r="E37" s="96">
        <v>0.818412426723945</v>
      </c>
      <c r="F37" s="96">
        <v>0.6727895127672793</v>
      </c>
      <c r="G37" s="97">
        <v>0.4839839702774621</v>
      </c>
      <c r="H37" s="252"/>
    </row>
    <row r="38" spans="1:8" ht="12.75" customHeight="1">
      <c r="A38" s="94" t="s">
        <v>8</v>
      </c>
      <c r="B38" s="96">
        <v>1.7608093084212402</v>
      </c>
      <c r="C38" s="96">
        <v>0.13075228449880577</v>
      </c>
      <c r="D38" s="96">
        <v>0.2157335492139402</v>
      </c>
      <c r="E38" s="96">
        <v>1.2122013021882132</v>
      </c>
      <c r="F38" s="96">
        <v>1.3297777891277118</v>
      </c>
      <c r="G38" s="97">
        <v>1.6173211832418197</v>
      </c>
      <c r="H38" s="252"/>
    </row>
    <row r="39" spans="1:8" ht="12.75" customHeight="1">
      <c r="A39" s="94" t="s">
        <v>9</v>
      </c>
      <c r="B39" s="96">
        <v>1.2123660114352837</v>
      </c>
      <c r="C39" s="96">
        <v>1.556973983417545</v>
      </c>
      <c r="D39" s="96">
        <v>1.3580772508457652</v>
      </c>
      <c r="E39" s="96">
        <v>1.3540687788069987</v>
      </c>
      <c r="F39" s="96">
        <v>1.485236418019315</v>
      </c>
      <c r="G39" s="97">
        <v>2.2003783781316613</v>
      </c>
      <c r="H39" s="252"/>
    </row>
    <row r="40" spans="1:8" ht="12.75" customHeight="1">
      <c r="A40" s="94" t="s">
        <v>10</v>
      </c>
      <c r="B40" s="96">
        <v>9.666425551896708</v>
      </c>
      <c r="C40" s="96">
        <v>6.098515507438547</v>
      </c>
      <c r="D40" s="96">
        <v>7.234745405245496</v>
      </c>
      <c r="E40" s="96">
        <v>8.870877522709982</v>
      </c>
      <c r="F40" s="96">
        <v>12.413187967278672</v>
      </c>
      <c r="G40" s="97">
        <v>15.628551573989128</v>
      </c>
      <c r="H40" s="252"/>
    </row>
    <row r="41" spans="1:8" ht="12.75" customHeight="1">
      <c r="A41" s="98" t="s">
        <v>11</v>
      </c>
      <c r="B41" s="96">
        <v>7.141939593800862</v>
      </c>
      <c r="C41" s="96">
        <v>6.768616234949178</v>
      </c>
      <c r="D41" s="96">
        <v>8.15554678111672</v>
      </c>
      <c r="E41" s="96">
        <v>8.902131717903968</v>
      </c>
      <c r="F41" s="96">
        <v>7.24762013827678</v>
      </c>
      <c r="G41" s="97">
        <v>6.739831943512573</v>
      </c>
      <c r="H41" s="252"/>
    </row>
    <row r="42" spans="1:8" ht="12.75" customHeight="1">
      <c r="A42" s="98" t="s">
        <v>12</v>
      </c>
      <c r="B42" s="96">
        <v>22.91859806489655</v>
      </c>
      <c r="C42" s="96">
        <v>29.336574072541026</v>
      </c>
      <c r="D42" s="96">
        <v>25.424769848675243</v>
      </c>
      <c r="E42" s="96">
        <v>19.161688369803553</v>
      </c>
      <c r="F42" s="96">
        <v>18.264433691268582</v>
      </c>
      <c r="G42" s="97">
        <v>21.415677360755478</v>
      </c>
      <c r="H42" s="252"/>
    </row>
    <row r="43" spans="1:8" ht="12.75" customHeight="1">
      <c r="A43" s="98" t="s">
        <v>18</v>
      </c>
      <c r="B43" s="96">
        <v>9.252273464210345</v>
      </c>
      <c r="C43" s="96">
        <v>6.65686182217784</v>
      </c>
      <c r="D43" s="96">
        <v>6.850900470657958</v>
      </c>
      <c r="E43" s="96">
        <v>8.730827963485032</v>
      </c>
      <c r="F43" s="96">
        <v>6.501131424389688</v>
      </c>
      <c r="G43" s="97">
        <v>7.100038568096653</v>
      </c>
      <c r="H43" s="252"/>
    </row>
    <row r="44" spans="1:8" ht="12.75" customHeight="1">
      <c r="A44" s="98" t="s">
        <v>13</v>
      </c>
      <c r="B44" s="96">
        <v>1.9398621425574258</v>
      </c>
      <c r="C44" s="96">
        <v>3.995541933686263</v>
      </c>
      <c r="D44" s="96">
        <v>2.0799096477896137</v>
      </c>
      <c r="E44" s="96">
        <v>3.2021915693381664</v>
      </c>
      <c r="F44" s="96">
        <v>2.9040358193280245</v>
      </c>
      <c r="G44" s="97">
        <v>5.623810436663883</v>
      </c>
      <c r="H44" s="252"/>
    </row>
    <row r="45" spans="1:8" ht="12.75" customHeight="1">
      <c r="A45" s="98" t="s">
        <v>14</v>
      </c>
      <c r="B45" s="96">
        <v>7.388878569516279</v>
      </c>
      <c r="C45" s="96">
        <v>8.44602045204149</v>
      </c>
      <c r="D45" s="96">
        <v>2.81948699924731</v>
      </c>
      <c r="E45" s="96">
        <v>4.402086969168121</v>
      </c>
      <c r="F45" s="96">
        <v>5.756198892875997</v>
      </c>
      <c r="G45" s="97">
        <v>6.03379615049317</v>
      </c>
      <c r="H45" s="252"/>
    </row>
    <row r="46" spans="1:8" ht="12.75" customHeight="1">
      <c r="A46" s="99" t="s">
        <v>38</v>
      </c>
      <c r="B46" s="96">
        <v>5.252134960365817</v>
      </c>
      <c r="C46" s="96">
        <v>1.6386326641345632</v>
      </c>
      <c r="D46" s="96">
        <v>2.067262691257644</v>
      </c>
      <c r="E46" s="96">
        <v>4.152962366313152</v>
      </c>
      <c r="F46" s="96">
        <v>3.2562118610624413</v>
      </c>
      <c r="G46" s="97">
        <v>3.2221476724495988</v>
      </c>
      <c r="H46" s="252"/>
    </row>
    <row r="47" spans="1:8" ht="12.75" customHeight="1">
      <c r="A47" s="99" t="s">
        <v>15</v>
      </c>
      <c r="B47" s="96">
        <v>4.474890457864291</v>
      </c>
      <c r="C47" s="96">
        <v>8.159131774555435</v>
      </c>
      <c r="D47" s="96">
        <v>8.870590017286625</v>
      </c>
      <c r="E47" s="96">
        <v>4.698827023761579</v>
      </c>
      <c r="F47" s="96">
        <v>4.4031182702594</v>
      </c>
      <c r="G47" s="97">
        <v>2.886302848562026</v>
      </c>
      <c r="H47" s="252"/>
    </row>
    <row r="48" spans="1:8" ht="12.75" customHeight="1">
      <c r="A48" s="98" t="s">
        <v>39</v>
      </c>
      <c r="B48" s="96">
        <v>2.6664752039792816</v>
      </c>
      <c r="C48" s="96">
        <v>2.7386264671196323</v>
      </c>
      <c r="D48" s="96">
        <v>3.010147221848451</v>
      </c>
      <c r="E48" s="96">
        <v>2.1396887725421756</v>
      </c>
      <c r="F48" s="96">
        <v>2.953913459501152</v>
      </c>
      <c r="G48" s="97">
        <v>3.1404757340490113</v>
      </c>
      <c r="H48" s="252"/>
    </row>
    <row r="49" spans="1:8" ht="12.75" customHeight="1">
      <c r="A49" s="98" t="s">
        <v>16</v>
      </c>
      <c r="B49" s="96">
        <v>4.318599790493297</v>
      </c>
      <c r="C49" s="96">
        <v>4.038429061445532</v>
      </c>
      <c r="D49" s="96">
        <v>2.920662651503064</v>
      </c>
      <c r="E49" s="96">
        <v>4.1070949120687334</v>
      </c>
      <c r="F49" s="96">
        <v>4.437354282474234</v>
      </c>
      <c r="G49" s="97">
        <v>4.141591698502462</v>
      </c>
      <c r="H49" s="252"/>
    </row>
    <row r="50" spans="1:8" ht="12.75" customHeight="1">
      <c r="A50" s="98" t="s">
        <v>17</v>
      </c>
      <c r="B50" s="96">
        <v>1.772222065752914</v>
      </c>
      <c r="C50" s="96">
        <v>2.203630126196769</v>
      </c>
      <c r="D50" s="96">
        <v>3.6420048563332696</v>
      </c>
      <c r="E50" s="96">
        <v>2.7641433973240255</v>
      </c>
      <c r="F50" s="96">
        <v>3.0588560144254116</v>
      </c>
      <c r="G50" s="97">
        <v>1.3808063242549966</v>
      </c>
      <c r="H50" s="252"/>
    </row>
    <row r="51" spans="1:8" ht="12.75" customHeight="1">
      <c r="A51" s="98"/>
      <c r="B51" s="96"/>
      <c r="C51" s="96"/>
      <c r="D51" s="96"/>
      <c r="E51" s="96"/>
      <c r="F51" s="96"/>
      <c r="G51" s="423"/>
      <c r="H51" s="424"/>
    </row>
    <row r="52" spans="1:8" ht="12.75" customHeight="1" thickBot="1">
      <c r="A52" s="304" t="s">
        <v>174</v>
      </c>
      <c r="B52" s="306">
        <v>100</v>
      </c>
      <c r="C52" s="306">
        <v>100</v>
      </c>
      <c r="D52" s="306">
        <v>100</v>
      </c>
      <c r="E52" s="306">
        <v>100</v>
      </c>
      <c r="F52" s="306">
        <v>100</v>
      </c>
      <c r="G52" s="421">
        <v>100</v>
      </c>
      <c r="H52" s="422"/>
    </row>
    <row r="53" spans="1:8" ht="12.75" customHeight="1">
      <c r="A53" s="115" t="s">
        <v>358</v>
      </c>
      <c r="B53" s="145"/>
      <c r="C53" s="145"/>
      <c r="D53" s="146"/>
      <c r="E53" s="147"/>
      <c r="F53" s="147"/>
      <c r="G53" s="147"/>
      <c r="H53" s="148"/>
    </row>
    <row r="54" spans="1:7" ht="12.75" customHeight="1">
      <c r="A54" s="246" t="s">
        <v>188</v>
      </c>
      <c r="B54" s="25"/>
      <c r="C54" s="25"/>
      <c r="D54" s="25"/>
      <c r="E54" s="25"/>
      <c r="F54" s="25"/>
      <c r="G54" s="6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view="pageBreakPreview" zoomScale="75" zoomScaleNormal="75" zoomScaleSheetLayoutView="75" workbookViewId="0" topLeftCell="A22">
      <selection activeCell="F28" sqref="F28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164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430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10" ht="12.75" customHeight="1">
      <c r="A7" s="264" t="s">
        <v>234</v>
      </c>
      <c r="B7" s="164">
        <v>95.68333333333332</v>
      </c>
      <c r="C7" s="164">
        <v>105.91666666666669</v>
      </c>
      <c r="D7" s="164">
        <v>100.8</v>
      </c>
      <c r="E7" s="164">
        <v>100.73333333333333</v>
      </c>
      <c r="F7" s="164">
        <v>107.51666666666667</v>
      </c>
      <c r="G7" s="165">
        <v>104.125</v>
      </c>
      <c r="I7" s="43"/>
      <c r="J7" s="43"/>
    </row>
    <row r="8" spans="1:10" ht="12.75" customHeight="1">
      <c r="A8" s="264" t="s">
        <v>235</v>
      </c>
      <c r="B8" s="166">
        <v>65.41666666666667</v>
      </c>
      <c r="C8" s="166">
        <v>79.85</v>
      </c>
      <c r="D8" s="166">
        <v>72.63333333333333</v>
      </c>
      <c r="E8" s="166">
        <v>72.2</v>
      </c>
      <c r="F8" s="166">
        <v>86.13333333333333</v>
      </c>
      <c r="G8" s="167">
        <v>79.16666666666666</v>
      </c>
      <c r="I8" s="43"/>
      <c r="J8" s="43"/>
    </row>
    <row r="9" spans="1:10" ht="12.75" customHeight="1">
      <c r="A9" s="264" t="s">
        <v>236</v>
      </c>
      <c r="B9" s="166">
        <v>89.16666666666667</v>
      </c>
      <c r="C9" s="166">
        <v>107.26666666666667</v>
      </c>
      <c r="D9" s="166">
        <v>98.21666666666667</v>
      </c>
      <c r="E9" s="166">
        <v>100.78333333333335</v>
      </c>
      <c r="F9" s="166">
        <v>112</v>
      </c>
      <c r="G9" s="167">
        <v>106.39166666666668</v>
      </c>
      <c r="I9" s="43"/>
      <c r="J9" s="43"/>
    </row>
    <row r="10" spans="1:10" ht="12.75" customHeight="1">
      <c r="A10" s="264" t="s">
        <v>237</v>
      </c>
      <c r="B10" s="166">
        <v>154.36666666666667</v>
      </c>
      <c r="C10" s="166">
        <v>97.66666666666667</v>
      </c>
      <c r="D10" s="166">
        <v>126.01666666666668</v>
      </c>
      <c r="E10" s="166">
        <v>122.9833333333333</v>
      </c>
      <c r="F10" s="166">
        <v>114.28333333333335</v>
      </c>
      <c r="G10" s="167">
        <v>118.63333333333333</v>
      </c>
      <c r="I10" s="43"/>
      <c r="J10" s="43"/>
    </row>
    <row r="11" spans="1:10" ht="12.75" customHeight="1">
      <c r="A11" s="264" t="s">
        <v>159</v>
      </c>
      <c r="B11" s="166">
        <v>100.51666666666667</v>
      </c>
      <c r="C11" s="166">
        <v>88.61666666666667</v>
      </c>
      <c r="D11" s="166">
        <v>94.56666666666666</v>
      </c>
      <c r="E11" s="166">
        <v>95.55</v>
      </c>
      <c r="F11" s="166">
        <v>83.28333333333332</v>
      </c>
      <c r="G11" s="167">
        <v>89.41666666666666</v>
      </c>
      <c r="I11" s="43"/>
      <c r="J11" s="43"/>
    </row>
    <row r="12" spans="1:10" ht="12.75" customHeight="1">
      <c r="A12" s="264" t="s">
        <v>238</v>
      </c>
      <c r="B12" s="166">
        <v>103.05</v>
      </c>
      <c r="C12" s="166">
        <v>103.95</v>
      </c>
      <c r="D12" s="166">
        <v>103.5</v>
      </c>
      <c r="E12" s="166">
        <v>108.95</v>
      </c>
      <c r="F12" s="166">
        <v>106.71666666666665</v>
      </c>
      <c r="G12" s="167">
        <v>107.83333333333333</v>
      </c>
      <c r="I12" s="43"/>
      <c r="J12" s="43"/>
    </row>
    <row r="13" spans="1:10" ht="12.75" customHeight="1">
      <c r="A13" s="265" t="s">
        <v>239</v>
      </c>
      <c r="B13" s="166">
        <v>106.71666666666665</v>
      </c>
      <c r="C13" s="166">
        <v>108.23333333333335</v>
      </c>
      <c r="D13" s="166">
        <v>107.475</v>
      </c>
      <c r="E13" s="166">
        <v>105.85</v>
      </c>
      <c r="F13" s="166">
        <v>107.58333333333333</v>
      </c>
      <c r="G13" s="167">
        <v>106.71666666666667</v>
      </c>
      <c r="I13" s="43"/>
      <c r="J13" s="43"/>
    </row>
    <row r="14" spans="1:10" ht="12.75" customHeight="1">
      <c r="A14" s="266" t="s">
        <v>160</v>
      </c>
      <c r="B14" s="166">
        <v>101.83333333333333</v>
      </c>
      <c r="C14" s="166">
        <v>110.81666666666666</v>
      </c>
      <c r="D14" s="166">
        <v>106.325</v>
      </c>
      <c r="E14" s="166">
        <v>99.86666666666667</v>
      </c>
      <c r="F14" s="166">
        <v>107.21666666666668</v>
      </c>
      <c r="G14" s="167">
        <v>103.54166666666669</v>
      </c>
      <c r="I14" s="43"/>
      <c r="J14" s="43"/>
    </row>
    <row r="15" spans="1:10" ht="12.75" customHeight="1">
      <c r="A15" s="265" t="s">
        <v>240</v>
      </c>
      <c r="B15" s="166">
        <v>93.3</v>
      </c>
      <c r="C15" s="166">
        <v>97.98333333333333</v>
      </c>
      <c r="D15" s="166">
        <v>95.64166666666667</v>
      </c>
      <c r="E15" s="166">
        <v>92.73333333333335</v>
      </c>
      <c r="F15" s="166">
        <v>95.83333333333333</v>
      </c>
      <c r="G15" s="167">
        <v>94.28333333333333</v>
      </c>
      <c r="I15" s="43"/>
      <c r="J15" s="43"/>
    </row>
    <row r="16" spans="1:10" ht="12.75" customHeight="1">
      <c r="A16" s="170"/>
      <c r="B16" s="166"/>
      <c r="C16" s="166"/>
      <c r="D16" s="166"/>
      <c r="E16" s="166"/>
      <c r="F16" s="166"/>
      <c r="G16" s="167"/>
      <c r="I16" s="43"/>
      <c r="J16" s="43"/>
    </row>
    <row r="17" spans="1:10" ht="12.75" customHeight="1">
      <c r="A17" s="171" t="s">
        <v>175</v>
      </c>
      <c r="B17" s="172">
        <v>102.06666666666668</v>
      </c>
      <c r="C17" s="172">
        <v>103.58333333333333</v>
      </c>
      <c r="D17" s="172">
        <v>102.825</v>
      </c>
      <c r="E17" s="172">
        <v>101.4</v>
      </c>
      <c r="F17" s="172">
        <v>104.06666666666666</v>
      </c>
      <c r="G17" s="173">
        <v>102.73333333333332</v>
      </c>
      <c r="I17" s="43"/>
      <c r="J17" s="43"/>
    </row>
    <row r="18" spans="1:10" ht="12.75" customHeight="1">
      <c r="A18" s="263"/>
      <c r="B18" s="172"/>
      <c r="C18" s="172"/>
      <c r="D18" s="172"/>
      <c r="E18" s="172"/>
      <c r="F18" s="172"/>
      <c r="G18" s="173"/>
      <c r="I18" s="43"/>
      <c r="J18" s="43"/>
    </row>
    <row r="19" spans="1:10" ht="12.75" customHeight="1">
      <c r="A19" s="264" t="s">
        <v>241</v>
      </c>
      <c r="B19" s="166">
        <v>81.05</v>
      </c>
      <c r="C19" s="166">
        <v>78.95</v>
      </c>
      <c r="D19" s="166">
        <v>80</v>
      </c>
      <c r="E19" s="166">
        <v>68.31666666666666</v>
      </c>
      <c r="F19" s="166">
        <v>78.05</v>
      </c>
      <c r="G19" s="167">
        <v>73.18333333333334</v>
      </c>
      <c r="I19" s="43"/>
      <c r="J19" s="43"/>
    </row>
    <row r="20" spans="1:10" ht="12.75" customHeight="1">
      <c r="A20" s="264" t="s">
        <v>161</v>
      </c>
      <c r="B20" s="168">
        <v>83.75</v>
      </c>
      <c r="C20" s="168">
        <v>99.73333333333333</v>
      </c>
      <c r="D20" s="168">
        <v>91.74166666666667</v>
      </c>
      <c r="E20" s="168">
        <v>87.15</v>
      </c>
      <c r="F20" s="168">
        <v>102.25</v>
      </c>
      <c r="G20" s="169">
        <v>94.7</v>
      </c>
      <c r="I20" s="43"/>
      <c r="J20" s="43"/>
    </row>
    <row r="21" spans="1:10" ht="12.75" customHeight="1">
      <c r="A21" s="264" t="s">
        <v>243</v>
      </c>
      <c r="B21" s="168">
        <v>84.08333333333333</v>
      </c>
      <c r="C21" s="168">
        <v>86.06666666666666</v>
      </c>
      <c r="D21" s="168">
        <v>85.075</v>
      </c>
      <c r="E21" s="168">
        <v>73.75</v>
      </c>
      <c r="F21" s="168">
        <v>80.15</v>
      </c>
      <c r="G21" s="169">
        <v>76.95</v>
      </c>
      <c r="I21" s="43"/>
      <c r="J21" s="43"/>
    </row>
    <row r="22" spans="1:10" ht="12.75" customHeight="1">
      <c r="A22" s="264" t="s">
        <v>242</v>
      </c>
      <c r="B22" s="168">
        <v>99.81666666666666</v>
      </c>
      <c r="C22" s="168">
        <v>105.7</v>
      </c>
      <c r="D22" s="168">
        <v>102.75833333333333</v>
      </c>
      <c r="E22" s="168">
        <v>99.93333333333332</v>
      </c>
      <c r="F22" s="168">
        <v>106.9</v>
      </c>
      <c r="G22" s="169">
        <v>103.41666666666666</v>
      </c>
      <c r="I22" s="43"/>
      <c r="J22" s="43"/>
    </row>
    <row r="23" spans="1:10" ht="12.75" customHeight="1">
      <c r="A23" s="114"/>
      <c r="B23" s="166"/>
      <c r="C23" s="166"/>
      <c r="D23" s="166"/>
      <c r="E23" s="166"/>
      <c r="F23" s="166"/>
      <c r="G23" s="167"/>
      <c r="I23" s="43"/>
      <c r="J23" s="43"/>
    </row>
    <row r="24" spans="1:10" ht="12.75" customHeight="1">
      <c r="A24" s="174" t="s">
        <v>176</v>
      </c>
      <c r="B24" s="172">
        <v>88.08333333333333</v>
      </c>
      <c r="C24" s="172">
        <v>95.35</v>
      </c>
      <c r="D24" s="172">
        <v>91.71666666666667</v>
      </c>
      <c r="E24" s="172">
        <v>84.95</v>
      </c>
      <c r="F24" s="172">
        <v>94.66666666666667</v>
      </c>
      <c r="G24" s="173">
        <v>89.80833333333334</v>
      </c>
      <c r="I24" s="43"/>
      <c r="J24" s="43"/>
    </row>
    <row r="25" spans="1:10" ht="12.75" customHeight="1">
      <c r="A25" s="175"/>
      <c r="B25" s="172"/>
      <c r="C25" s="172"/>
      <c r="D25" s="172"/>
      <c r="E25" s="172"/>
      <c r="F25" s="172"/>
      <c r="G25" s="173"/>
      <c r="I25" s="43"/>
      <c r="J25" s="43"/>
    </row>
    <row r="26" spans="1:10" ht="12.75" customHeight="1" thickBot="1">
      <c r="A26" s="313" t="s">
        <v>177</v>
      </c>
      <c r="B26" s="497">
        <v>84.33333333333333</v>
      </c>
      <c r="C26" s="497">
        <v>82.38333333333334</v>
      </c>
      <c r="D26" s="497">
        <v>83.35833333333333</v>
      </c>
      <c r="E26" s="497">
        <v>84.85</v>
      </c>
      <c r="F26" s="497">
        <v>78.88333333333334</v>
      </c>
      <c r="G26" s="498">
        <v>81.86666666666667</v>
      </c>
      <c r="I26" s="43"/>
      <c r="J26" s="43"/>
    </row>
    <row r="27" spans="1:10" ht="12.75" customHeight="1">
      <c r="A27" s="179" t="s">
        <v>37</v>
      </c>
      <c r="B27" s="180"/>
      <c r="C27" s="180"/>
      <c r="D27" s="180"/>
      <c r="E27" s="180"/>
      <c r="F27" s="180"/>
      <c r="G27" s="180"/>
      <c r="I27" s="43"/>
      <c r="J27" s="43"/>
    </row>
    <row r="28" spans="1:10" ht="12.75" customHeight="1">
      <c r="A28" s="74" t="s">
        <v>113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165</v>
      </c>
      <c r="B29" s="1"/>
      <c r="C29" s="1"/>
      <c r="D29" s="19"/>
      <c r="E29" s="1"/>
      <c r="F29" s="1"/>
      <c r="G29" s="19"/>
      <c r="I29" s="43"/>
      <c r="J29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207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2" t="s">
        <v>29</v>
      </c>
      <c r="G6" s="183" t="s">
        <v>30</v>
      </c>
      <c r="H6" s="4"/>
    </row>
    <row r="7" spans="1:10" ht="12.75" customHeight="1">
      <c r="A7" s="103" t="s">
        <v>361</v>
      </c>
      <c r="B7" s="166">
        <v>56.03</v>
      </c>
      <c r="C7" s="166">
        <v>52.01</v>
      </c>
      <c r="D7" s="167">
        <f>(B7+C7)/2</f>
        <v>54.019999999999996</v>
      </c>
      <c r="E7" s="166">
        <v>53.7</v>
      </c>
      <c r="F7" s="166">
        <v>48.58333</v>
      </c>
      <c r="G7" s="167">
        <f>(E7+F7)/2</f>
        <v>51.141665</v>
      </c>
      <c r="I7" s="43"/>
      <c r="J7" s="43"/>
    </row>
    <row r="8" spans="1:10" ht="12.75" customHeight="1">
      <c r="A8" s="99" t="s">
        <v>162</v>
      </c>
      <c r="B8" s="166">
        <v>99.1</v>
      </c>
      <c r="C8" s="166">
        <v>93.8</v>
      </c>
      <c r="D8" s="167">
        <f>(B8+C8)/2</f>
        <v>96.44999999999999</v>
      </c>
      <c r="E8" s="166">
        <v>100.916667</v>
      </c>
      <c r="F8" s="166">
        <v>93.3666</v>
      </c>
      <c r="G8" s="167">
        <f>(E8+F8)/2</f>
        <v>97.14163350000001</v>
      </c>
      <c r="I8" s="43"/>
      <c r="J8" s="43"/>
    </row>
    <row r="9" spans="1:7" ht="13.5" thickBot="1">
      <c r="A9" s="137" t="s">
        <v>163</v>
      </c>
      <c r="B9" s="184">
        <v>59.86</v>
      </c>
      <c r="C9" s="184">
        <v>56.28</v>
      </c>
      <c r="D9" s="167">
        <f>(B9+C9)/2</f>
        <v>58.07</v>
      </c>
      <c r="E9" s="184">
        <v>55.0333</v>
      </c>
      <c r="F9" s="184">
        <v>50.1666</v>
      </c>
      <c r="G9" s="167">
        <f>(E9+F9)/2</f>
        <v>52.59995</v>
      </c>
    </row>
    <row r="10" spans="1:7" ht="12.75" customHeight="1">
      <c r="A10" s="179" t="s">
        <v>37</v>
      </c>
      <c r="B10" s="180"/>
      <c r="C10" s="180"/>
      <c r="D10" s="180"/>
      <c r="E10" s="180"/>
      <c r="F10" s="180"/>
      <c r="G10" s="180"/>
    </row>
    <row r="11" spans="1:9" ht="12.75" customHeight="1">
      <c r="A11" s="21" t="s">
        <v>158</v>
      </c>
      <c r="B11" s="1"/>
      <c r="F11" s="1"/>
      <c r="G11" s="19"/>
      <c r="I11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198</v>
      </c>
      <c r="B3" s="361"/>
      <c r="C3" s="361"/>
      <c r="D3" s="361"/>
      <c r="E3" s="361"/>
      <c r="F3" s="65"/>
      <c r="G3" s="53"/>
    </row>
    <row r="4" spans="1:7" ht="15" customHeight="1">
      <c r="A4" s="361" t="s">
        <v>339</v>
      </c>
      <c r="B4" s="361"/>
      <c r="C4" s="361"/>
      <c r="D4" s="361"/>
      <c r="E4" s="361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52" t="s">
        <v>0</v>
      </c>
      <c r="B6" s="359" t="s">
        <v>1</v>
      </c>
      <c r="C6" s="360"/>
      <c r="D6" s="355" t="s">
        <v>2</v>
      </c>
      <c r="E6" s="362"/>
      <c r="F6" s="60"/>
      <c r="G6" s="53"/>
    </row>
    <row r="7" spans="1:7" ht="12.75" customHeight="1">
      <c r="A7" s="353"/>
      <c r="B7" s="357" t="s">
        <v>3</v>
      </c>
      <c r="C7" s="349" t="s">
        <v>139</v>
      </c>
      <c r="D7" s="349" t="s">
        <v>3</v>
      </c>
      <c r="E7" s="363" t="s">
        <v>139</v>
      </c>
      <c r="F7" s="60"/>
      <c r="G7" s="53"/>
    </row>
    <row r="8" spans="1:7" ht="12.75" customHeight="1" thickBot="1">
      <c r="A8" s="354"/>
      <c r="B8" s="358"/>
      <c r="C8" s="350"/>
      <c r="D8" s="350"/>
      <c r="E8" s="364"/>
      <c r="F8" s="45"/>
      <c r="G8" s="53"/>
    </row>
    <row r="9" spans="1:7" ht="12.75" customHeight="1">
      <c r="A9" s="90" t="s">
        <v>4</v>
      </c>
      <c r="B9" s="91">
        <v>4511</v>
      </c>
      <c r="C9" s="92">
        <f aca="true" t="shared" si="0" ref="C9:C26">(B9/$B$28)*100</f>
        <v>14.112751845826555</v>
      </c>
      <c r="D9" s="91">
        <v>4977</v>
      </c>
      <c r="E9" s="93">
        <f aca="true" t="shared" si="1" ref="E9:E26">(D9/$D$28)*100</f>
        <v>14.585470210708321</v>
      </c>
      <c r="F9" s="80"/>
      <c r="G9" s="53"/>
    </row>
    <row r="10" spans="1:7" ht="12.75" customHeight="1">
      <c r="A10" s="94" t="s">
        <v>5</v>
      </c>
      <c r="B10" s="95">
        <v>923</v>
      </c>
      <c r="C10" s="96">
        <f t="shared" si="0"/>
        <v>2.887623576523589</v>
      </c>
      <c r="D10" s="95">
        <v>1020</v>
      </c>
      <c r="E10" s="97">
        <f t="shared" si="1"/>
        <v>2.9891861794097823</v>
      </c>
      <c r="F10" s="80"/>
      <c r="G10" s="53"/>
    </row>
    <row r="11" spans="1:7" ht="12.75" customHeight="1">
      <c r="A11" s="98" t="s">
        <v>6</v>
      </c>
      <c r="B11" s="95">
        <v>641</v>
      </c>
      <c r="C11" s="96">
        <f t="shared" si="0"/>
        <v>2.0053810536853964</v>
      </c>
      <c r="D11" s="95">
        <v>697</v>
      </c>
      <c r="E11" s="97">
        <f t="shared" si="1"/>
        <v>2.042610555930018</v>
      </c>
      <c r="F11" s="80"/>
      <c r="G11" s="53"/>
    </row>
    <row r="12" spans="1:7" ht="12.75" customHeight="1">
      <c r="A12" s="94" t="s">
        <v>7</v>
      </c>
      <c r="B12" s="95">
        <v>921</v>
      </c>
      <c r="C12" s="96">
        <f t="shared" si="0"/>
        <v>2.881366537354524</v>
      </c>
      <c r="D12" s="95">
        <v>966</v>
      </c>
      <c r="E12" s="97">
        <f t="shared" si="1"/>
        <v>2.8309351463822057</v>
      </c>
      <c r="F12" s="80"/>
      <c r="G12" s="53"/>
    </row>
    <row r="13" spans="1:7" ht="12.75" customHeight="1">
      <c r="A13" s="94" t="s">
        <v>8</v>
      </c>
      <c r="B13" s="95">
        <v>880</v>
      </c>
      <c r="C13" s="96">
        <f t="shared" si="0"/>
        <v>2.753097234388687</v>
      </c>
      <c r="D13" s="95">
        <v>973</v>
      </c>
      <c r="E13" s="97">
        <f t="shared" si="1"/>
        <v>2.8514491691820765</v>
      </c>
      <c r="F13" s="80"/>
      <c r="G13" s="53"/>
    </row>
    <row r="14" spans="1:7" ht="12.75" customHeight="1">
      <c r="A14" s="94" t="s">
        <v>9</v>
      </c>
      <c r="B14" s="95">
        <v>395</v>
      </c>
      <c r="C14" s="96">
        <f t="shared" si="0"/>
        <v>1.2357652358903766</v>
      </c>
      <c r="D14" s="95">
        <v>422</v>
      </c>
      <c r="E14" s="97">
        <f t="shared" si="1"/>
        <v>1.236702517363655</v>
      </c>
      <c r="F14" s="80"/>
      <c r="G14" s="53"/>
    </row>
    <row r="15" spans="1:7" ht="12.75" customHeight="1">
      <c r="A15" s="94" t="s">
        <v>10</v>
      </c>
      <c r="B15" s="95">
        <v>2408</v>
      </c>
      <c r="C15" s="96">
        <f t="shared" si="0"/>
        <v>7.5334751595544995</v>
      </c>
      <c r="D15" s="95">
        <v>2072</v>
      </c>
      <c r="E15" s="97">
        <f t="shared" si="1"/>
        <v>6.072150748761832</v>
      </c>
      <c r="F15" s="80"/>
      <c r="G15" s="53"/>
    </row>
    <row r="16" spans="1:7" ht="12.75" customHeight="1">
      <c r="A16" s="98" t="s">
        <v>11</v>
      </c>
      <c r="B16" s="95">
        <v>2079</v>
      </c>
      <c r="C16" s="96">
        <f t="shared" si="0"/>
        <v>6.504192216243274</v>
      </c>
      <c r="D16" s="95">
        <v>2299</v>
      </c>
      <c r="E16" s="97">
        <f t="shared" si="1"/>
        <v>6.737391202414794</v>
      </c>
      <c r="F16" s="80"/>
      <c r="G16" s="53"/>
    </row>
    <row r="17" spans="1:7" ht="12.75" customHeight="1">
      <c r="A17" s="98" t="s">
        <v>12</v>
      </c>
      <c r="B17" s="95">
        <v>5263</v>
      </c>
      <c r="C17" s="96">
        <f t="shared" si="0"/>
        <v>16.465398573395067</v>
      </c>
      <c r="D17" s="95">
        <v>5725</v>
      </c>
      <c r="E17" s="97">
        <f t="shared" si="1"/>
        <v>16.777540075608826</v>
      </c>
      <c r="F17" s="80"/>
      <c r="G17" s="53"/>
    </row>
    <row r="18" spans="1:9" ht="12.75" customHeight="1">
      <c r="A18" s="98" t="s">
        <v>18</v>
      </c>
      <c r="B18" s="95">
        <v>3972</v>
      </c>
      <c r="C18" s="96">
        <f t="shared" si="0"/>
        <v>12.426479789763484</v>
      </c>
      <c r="D18" s="95">
        <v>4323</v>
      </c>
      <c r="E18" s="97">
        <f t="shared" si="1"/>
        <v>12.668874366263225</v>
      </c>
      <c r="F18" s="80"/>
      <c r="G18" s="53"/>
      <c r="I18" s="61"/>
    </row>
    <row r="19" spans="1:9" ht="12.75" customHeight="1">
      <c r="A19" s="98" t="s">
        <v>13</v>
      </c>
      <c r="B19" s="95">
        <v>806</v>
      </c>
      <c r="C19" s="96">
        <f t="shared" si="0"/>
        <v>2.521586785133275</v>
      </c>
      <c r="D19" s="95">
        <v>848</v>
      </c>
      <c r="E19" s="97">
        <f t="shared" si="1"/>
        <v>2.485127333470093</v>
      </c>
      <c r="F19" s="80"/>
      <c r="G19" s="53"/>
      <c r="I19" s="60"/>
    </row>
    <row r="20" spans="1:9" ht="12.75" customHeight="1">
      <c r="A20" s="98" t="s">
        <v>14</v>
      </c>
      <c r="B20" s="95">
        <v>2374</v>
      </c>
      <c r="C20" s="96">
        <f t="shared" si="0"/>
        <v>7.42710549368039</v>
      </c>
      <c r="D20" s="95">
        <v>2595</v>
      </c>
      <c r="E20" s="97">
        <f t="shared" si="1"/>
        <v>7.604841309380769</v>
      </c>
      <c r="F20" s="80"/>
      <c r="G20" s="53"/>
      <c r="I20" s="60"/>
    </row>
    <row r="21" spans="1:9" ht="12.75" customHeight="1">
      <c r="A21" s="99" t="s">
        <v>38</v>
      </c>
      <c r="B21" s="95">
        <v>2895</v>
      </c>
      <c r="C21" s="96">
        <f t="shared" si="0"/>
        <v>9.057064197221875</v>
      </c>
      <c r="D21" s="95">
        <v>3124</v>
      </c>
      <c r="E21" s="97">
        <f t="shared" si="1"/>
        <v>9.155115318113882</v>
      </c>
      <c r="F21" s="80"/>
      <c r="G21" s="53"/>
      <c r="I21" s="60"/>
    </row>
    <row r="22" spans="1:9" ht="12.75" customHeight="1">
      <c r="A22" s="99" t="s">
        <v>15</v>
      </c>
      <c r="B22" s="95">
        <v>1269</v>
      </c>
      <c r="C22" s="96">
        <f t="shared" si="0"/>
        <v>3.9700913527718686</v>
      </c>
      <c r="D22" s="95">
        <v>1352</v>
      </c>
      <c r="E22" s="97">
        <f t="shared" si="1"/>
        <v>3.962136975060809</v>
      </c>
      <c r="F22" s="80"/>
      <c r="G22" s="53"/>
      <c r="I22" s="60"/>
    </row>
    <row r="23" spans="1:7" ht="12.75" customHeight="1">
      <c r="A23" s="98" t="s">
        <v>39</v>
      </c>
      <c r="B23" s="95">
        <v>526</v>
      </c>
      <c r="C23" s="96">
        <f t="shared" si="0"/>
        <v>1.645601301464147</v>
      </c>
      <c r="D23" s="95">
        <v>556</v>
      </c>
      <c r="E23" s="97">
        <f t="shared" si="1"/>
        <v>1.629399525246901</v>
      </c>
      <c r="F23" s="80"/>
      <c r="G23" s="53"/>
    </row>
    <row r="24" spans="1:7" ht="12.75" customHeight="1">
      <c r="A24" s="98" t="s">
        <v>16</v>
      </c>
      <c r="B24" s="95">
        <v>1740</v>
      </c>
      <c r="C24" s="96">
        <f t="shared" si="0"/>
        <v>5.443624077086723</v>
      </c>
      <c r="D24" s="95">
        <v>1791</v>
      </c>
      <c r="E24" s="97">
        <f t="shared" si="1"/>
        <v>5.248659262081294</v>
      </c>
      <c r="F24" s="80"/>
      <c r="G24" s="53"/>
    </row>
    <row r="25" spans="1:7" ht="12.75" customHeight="1">
      <c r="A25" s="98" t="s">
        <v>17</v>
      </c>
      <c r="B25" s="95">
        <v>352</v>
      </c>
      <c r="C25" s="96">
        <f t="shared" si="0"/>
        <v>1.101238893755475</v>
      </c>
      <c r="D25" s="95">
        <v>372</v>
      </c>
      <c r="E25" s="97">
        <f t="shared" si="1"/>
        <v>1.0901737830788618</v>
      </c>
      <c r="F25" s="80"/>
      <c r="G25" s="53"/>
    </row>
    <row r="26" spans="1:7" ht="12.75" customHeight="1">
      <c r="A26" s="99" t="s">
        <v>19</v>
      </c>
      <c r="B26" s="95">
        <v>9</v>
      </c>
      <c r="C26" s="96">
        <f t="shared" si="0"/>
        <v>0.028156676260793392</v>
      </c>
      <c r="D26" s="95">
        <v>11</v>
      </c>
      <c r="E26" s="97">
        <f t="shared" si="1"/>
        <v>0.03223632154265452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304" t="s">
        <v>180</v>
      </c>
      <c r="B28" s="305">
        <f>SUM(B9:B26)</f>
        <v>31964</v>
      </c>
      <c r="C28" s="306">
        <f>SUM(C9:C26)</f>
        <v>100.00000000000003</v>
      </c>
      <c r="D28" s="305">
        <f>SUM(D9:D26)</f>
        <v>34123</v>
      </c>
      <c r="E28" s="307">
        <f>SUM(E9:E26)</f>
        <v>100.00000000000001</v>
      </c>
      <c r="F28" s="81"/>
      <c r="G28" s="53"/>
    </row>
    <row r="29" spans="1:6" ht="12.75" customHeight="1">
      <c r="A29" s="365" t="s">
        <v>146</v>
      </c>
      <c r="B29" s="365"/>
      <c r="C29" s="105"/>
      <c r="D29" s="106"/>
      <c r="E29" s="107"/>
      <c r="F29" s="11"/>
    </row>
    <row r="30" spans="1:6" ht="12.75">
      <c r="A30" s="300" t="s">
        <v>343</v>
      </c>
      <c r="C30" s="9"/>
      <c r="E30" s="9"/>
      <c r="F30" s="9"/>
    </row>
    <row r="31" spans="1:6" ht="12.75">
      <c r="A31" s="338" t="s">
        <v>342</v>
      </c>
      <c r="B31" s="338"/>
      <c r="C31" s="338"/>
      <c r="D31" s="338"/>
      <c r="E31" s="338"/>
      <c r="F31" s="9"/>
    </row>
    <row r="32" spans="1:6" ht="12.75">
      <c r="A32" s="301" t="s">
        <v>340</v>
      </c>
      <c r="B32" s="302"/>
      <c r="C32" s="302"/>
      <c r="D32" s="302"/>
      <c r="E32" s="302"/>
      <c r="F32" s="9"/>
    </row>
    <row r="33" spans="1:6" ht="12.75">
      <c r="A33" s="301" t="s">
        <v>341</v>
      </c>
      <c r="B33" s="302"/>
      <c r="C33" s="302"/>
      <c r="D33" s="302"/>
      <c r="E33" s="302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75" zoomScaleNormal="75" zoomScaleSheetLayoutView="75" workbookViewId="0" topLeftCell="A1">
      <selection activeCell="B7" sqref="B7"/>
    </sheetView>
  </sheetViews>
  <sheetFormatPr defaultColWidth="11.421875" defaultRowHeight="12.75"/>
  <cols>
    <col min="1" max="1" width="60.57421875" style="85" bestFit="1" customWidth="1"/>
    <col min="2" max="7" width="14.7109375" style="278" customWidth="1"/>
    <col min="8" max="16384" width="11.421875" style="85" customWidth="1"/>
  </cols>
  <sheetData>
    <row r="1" spans="1:7" s="271" customFormat="1" ht="18" customHeight="1">
      <c r="A1" s="431" t="s">
        <v>173</v>
      </c>
      <c r="B1" s="431"/>
      <c r="C1" s="431"/>
      <c r="D1" s="431"/>
      <c r="E1" s="431"/>
      <c r="F1" s="431"/>
      <c r="G1" s="431"/>
    </row>
    <row r="2" spans="1:7" ht="12.75" customHeight="1">
      <c r="A2" s="272"/>
      <c r="B2" s="273"/>
      <c r="C2" s="273"/>
      <c r="D2" s="273"/>
      <c r="E2" s="273"/>
      <c r="F2" s="273"/>
      <c r="G2" s="273"/>
    </row>
    <row r="3" spans="1:10" ht="15" customHeight="1">
      <c r="A3" s="327" t="s">
        <v>266</v>
      </c>
      <c r="B3" s="327"/>
      <c r="C3" s="327"/>
      <c r="D3" s="327"/>
      <c r="E3" s="327"/>
      <c r="F3" s="327"/>
      <c r="G3" s="327"/>
      <c r="H3" s="274"/>
      <c r="I3" s="274"/>
      <c r="J3" s="84"/>
    </row>
    <row r="4" spans="1:10" ht="12.75" customHeight="1" thickBot="1">
      <c r="A4" s="276"/>
      <c r="B4" s="276"/>
      <c r="C4" s="276"/>
      <c r="D4" s="276"/>
      <c r="E4" s="276"/>
      <c r="F4" s="276"/>
      <c r="G4" s="282"/>
      <c r="H4" s="84"/>
      <c r="I4" s="84"/>
      <c r="J4" s="8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278"/>
    </row>
    <row r="7" spans="1:10" ht="12.75" customHeight="1" thickBot="1">
      <c r="A7" s="124" t="s">
        <v>267</v>
      </c>
      <c r="B7" s="164">
        <v>97.83</v>
      </c>
      <c r="C7" s="164">
        <v>99.75</v>
      </c>
      <c r="D7" s="165">
        <f>(B7+C7)/2</f>
        <v>98.78999999999999</v>
      </c>
      <c r="E7" s="164">
        <v>96.3</v>
      </c>
      <c r="F7" s="164">
        <v>93.9</v>
      </c>
      <c r="G7" s="165">
        <f>(E7+F7)/2</f>
        <v>95.1</v>
      </c>
      <c r="I7" s="283"/>
      <c r="J7" s="283"/>
    </row>
    <row r="8" spans="1:7" ht="12.75" customHeight="1">
      <c r="A8" s="279" t="s">
        <v>37</v>
      </c>
      <c r="B8" s="280"/>
      <c r="C8" s="280"/>
      <c r="D8" s="280"/>
      <c r="E8" s="280"/>
      <c r="F8" s="280"/>
      <c r="G8" s="280"/>
    </row>
    <row r="9" spans="1:9" ht="12.75" customHeight="1">
      <c r="A9" s="86" t="s">
        <v>158</v>
      </c>
      <c r="B9" s="88"/>
      <c r="C9" s="88"/>
      <c r="D9" s="87"/>
      <c r="E9" s="88"/>
      <c r="F9" s="88"/>
      <c r="G9" s="87"/>
      <c r="I9" s="244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0"/>
  <sheetViews>
    <sheetView showGridLines="0" view="pageBreakPreview" zoomScale="75" zoomScaleNormal="75" zoomScaleSheetLayoutView="75" workbookViewId="0" topLeftCell="A4">
      <selection activeCell="A27" sqref="A27:D27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208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169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12.75" customHeight="1">
      <c r="A6" s="352" t="s">
        <v>164</v>
      </c>
      <c r="B6" s="432" t="s">
        <v>368</v>
      </c>
      <c r="C6" s="433"/>
      <c r="D6" s="434"/>
      <c r="E6" s="9"/>
      <c r="F6" s="9"/>
      <c r="G6" s="9"/>
    </row>
    <row r="7" spans="1:7" ht="12.75" customHeight="1" thickBot="1">
      <c r="A7" s="430"/>
      <c r="B7" s="182" t="s">
        <v>28</v>
      </c>
      <c r="C7" s="181" t="s">
        <v>29</v>
      </c>
      <c r="D7" s="183" t="s">
        <v>30</v>
      </c>
      <c r="F7" s="9"/>
      <c r="G7" s="9"/>
    </row>
    <row r="8" spans="1:7" ht="25.5">
      <c r="A8" s="264" t="s">
        <v>234</v>
      </c>
      <c r="B8" s="164">
        <v>5.277826162689439</v>
      </c>
      <c r="C8" s="164">
        <v>1.5106215578284625</v>
      </c>
      <c r="D8" s="165">
        <v>3.298611111111099</v>
      </c>
      <c r="E8" s="9"/>
      <c r="F8" s="9"/>
      <c r="G8" s="9"/>
    </row>
    <row r="9" spans="1:7" ht="25.5">
      <c r="A9" s="264" t="s">
        <v>235</v>
      </c>
      <c r="B9" s="166">
        <v>10.369426751592353</v>
      </c>
      <c r="C9" s="166">
        <v>7.86892089334168</v>
      </c>
      <c r="D9" s="167">
        <v>8.994951812758144</v>
      </c>
      <c r="E9" s="9"/>
      <c r="F9" s="9"/>
      <c r="G9" s="9"/>
    </row>
    <row r="10" spans="1:7" ht="25.5">
      <c r="A10" s="264" t="s">
        <v>236</v>
      </c>
      <c r="B10" s="166">
        <v>13.02803738317758</v>
      </c>
      <c r="C10" s="166">
        <v>4.412678682411437</v>
      </c>
      <c r="D10" s="167">
        <v>8.323434583404051</v>
      </c>
      <c r="E10" s="9"/>
      <c r="F10" s="9"/>
      <c r="G10" s="9"/>
    </row>
    <row r="11" spans="1:7" ht="25.5">
      <c r="A11" s="264" t="s">
        <v>237</v>
      </c>
      <c r="B11" s="166">
        <v>-20.33038220686679</v>
      </c>
      <c r="C11" s="166">
        <v>17.013651877133114</v>
      </c>
      <c r="D11" s="167">
        <v>-5.859013358021441</v>
      </c>
      <c r="E11" s="9"/>
      <c r="F11" s="9"/>
      <c r="G11" s="9"/>
    </row>
    <row r="12" spans="1:7" ht="18" customHeight="1">
      <c r="A12" s="264" t="s">
        <v>159</v>
      </c>
      <c r="B12" s="166">
        <v>-4.941137456474882</v>
      </c>
      <c r="C12" s="166">
        <v>-6.018431446304333</v>
      </c>
      <c r="D12" s="167">
        <v>-5.445893549524151</v>
      </c>
      <c r="E12" s="9"/>
      <c r="F12" s="9"/>
      <c r="G12" s="9"/>
    </row>
    <row r="13" spans="1:7" ht="25.5">
      <c r="A13" s="264" t="s">
        <v>238</v>
      </c>
      <c r="B13" s="166">
        <v>5.7253760310528925</v>
      </c>
      <c r="C13" s="166">
        <v>2.661535994869314</v>
      </c>
      <c r="D13" s="167">
        <v>4.186795491143313</v>
      </c>
      <c r="E13" s="9"/>
      <c r="F13" s="9"/>
      <c r="G13" s="9"/>
    </row>
    <row r="14" spans="1:7" ht="25.5">
      <c r="A14" s="265" t="s">
        <v>239</v>
      </c>
      <c r="B14" s="166">
        <v>-0.8121193190691669</v>
      </c>
      <c r="C14" s="166">
        <v>-0.6005543578688203</v>
      </c>
      <c r="D14" s="167">
        <v>-0.7055904473908591</v>
      </c>
      <c r="E14" s="9"/>
      <c r="F14" s="9"/>
      <c r="G14" s="9"/>
    </row>
    <row r="15" spans="1:7" ht="25.5">
      <c r="A15" s="266" t="s">
        <v>160</v>
      </c>
      <c r="B15" s="166">
        <v>-1.9312602291325576</v>
      </c>
      <c r="C15" s="166">
        <v>-3.248608813355374</v>
      </c>
      <c r="D15" s="167">
        <v>-2.6177600125401397</v>
      </c>
      <c r="E15" s="9"/>
      <c r="F15" s="9"/>
      <c r="G15" s="9"/>
    </row>
    <row r="16" spans="1:7" ht="25.5">
      <c r="A16" s="265" t="s">
        <v>240</v>
      </c>
      <c r="B16" s="166">
        <v>-0.6073597713468903</v>
      </c>
      <c r="C16" s="166">
        <v>-2.1942507229120656</v>
      </c>
      <c r="D16" s="167">
        <v>-1.4202317678835943</v>
      </c>
      <c r="E16" s="9"/>
      <c r="F16" s="9"/>
      <c r="G16" s="9"/>
    </row>
    <row r="17" spans="1:7" ht="12.75" customHeight="1">
      <c r="A17" s="99"/>
      <c r="B17" s="166"/>
      <c r="C17" s="166"/>
      <c r="D17" s="167"/>
      <c r="E17" s="9"/>
      <c r="F17" s="9"/>
      <c r="G17" s="9"/>
    </row>
    <row r="18" spans="1:7" ht="12.75" customHeight="1">
      <c r="A18" s="171" t="s">
        <v>175</v>
      </c>
      <c r="B18" s="186">
        <v>-0.6531678641411027</v>
      </c>
      <c r="C18" s="186">
        <v>0.4666130329847153</v>
      </c>
      <c r="D18" s="187">
        <v>-0.08914822919200853</v>
      </c>
      <c r="E18" s="9"/>
      <c r="F18" s="9"/>
      <c r="G18" s="9"/>
    </row>
    <row r="19" spans="1:7" ht="12.75" customHeight="1">
      <c r="A19" s="263"/>
      <c r="B19" s="186"/>
      <c r="C19" s="186"/>
      <c r="D19" s="187"/>
      <c r="E19" s="9"/>
      <c r="F19" s="9"/>
      <c r="G19" s="9"/>
    </row>
    <row r="20" spans="1:7" ht="25.5">
      <c r="A20" s="264" t="s">
        <v>241</v>
      </c>
      <c r="B20" s="168">
        <v>-15.710466790047297</v>
      </c>
      <c r="C20" s="168">
        <v>-1.1399620012666138</v>
      </c>
      <c r="D20" s="169">
        <v>-8.520833333333329</v>
      </c>
      <c r="E20" s="9"/>
      <c r="F20" s="9"/>
      <c r="G20" s="9"/>
    </row>
    <row r="21" spans="1:7" ht="17.25" customHeight="1">
      <c r="A21" s="264" t="s">
        <v>161</v>
      </c>
      <c r="B21" s="168">
        <v>4.059701492537304</v>
      </c>
      <c r="C21" s="168">
        <v>2.523395721925133</v>
      </c>
      <c r="D21" s="169">
        <v>3.2246343900444883</v>
      </c>
      <c r="E21" s="9"/>
      <c r="F21" s="9"/>
      <c r="G21" s="9"/>
    </row>
    <row r="22" spans="1:7" ht="18.75" customHeight="1">
      <c r="A22" s="264" t="s">
        <v>243</v>
      </c>
      <c r="B22" s="168">
        <v>-12.289395441030718</v>
      </c>
      <c r="C22" s="168">
        <v>-6.874515879163429</v>
      </c>
      <c r="D22" s="169">
        <v>-9.55039670878635</v>
      </c>
      <c r="E22" s="9"/>
      <c r="F22" s="9"/>
      <c r="G22" s="9"/>
    </row>
    <row r="23" spans="1:7" ht="25.5">
      <c r="A23" s="264" t="s">
        <v>242</v>
      </c>
      <c r="B23" s="168">
        <v>0.11688094840540328</v>
      </c>
      <c r="C23" s="168">
        <v>1.1352885525070848</v>
      </c>
      <c r="D23" s="169">
        <v>0.6406617468169635</v>
      </c>
      <c r="E23" s="9"/>
      <c r="F23" s="9"/>
      <c r="G23" s="9"/>
    </row>
    <row r="24" spans="1:7" ht="12.75" customHeight="1">
      <c r="A24" s="114"/>
      <c r="B24" s="168"/>
      <c r="C24" s="168"/>
      <c r="D24" s="169"/>
      <c r="E24" s="9"/>
      <c r="F24" s="9"/>
      <c r="G24" s="9"/>
    </row>
    <row r="25" spans="1:7" ht="12.75" customHeight="1">
      <c r="A25" s="174" t="s">
        <v>176</v>
      </c>
      <c r="B25" s="172">
        <v>-3.557237464522224</v>
      </c>
      <c r="C25" s="172">
        <v>-0.7166579269358543</v>
      </c>
      <c r="D25" s="173">
        <v>-2.080683263674357</v>
      </c>
      <c r="E25" s="9"/>
      <c r="F25" s="9"/>
      <c r="G25" s="9"/>
    </row>
    <row r="26" spans="1:7" ht="12.75" customHeight="1">
      <c r="A26" s="175"/>
      <c r="B26" s="172"/>
      <c r="C26" s="172"/>
      <c r="D26" s="173"/>
      <c r="E26" s="9"/>
      <c r="F26" s="9"/>
      <c r="G26" s="9"/>
    </row>
    <row r="27" spans="1:7" ht="12.75" customHeight="1" thickBot="1">
      <c r="A27" s="313" t="s">
        <v>177</v>
      </c>
      <c r="B27" s="497">
        <v>0.6126482213438724</v>
      </c>
      <c r="C27" s="497">
        <v>-4.248432126239126</v>
      </c>
      <c r="D27" s="498">
        <v>-1.7894631610516767</v>
      </c>
      <c r="E27" s="9"/>
      <c r="F27" s="9"/>
      <c r="G27" s="9"/>
    </row>
    <row r="28" spans="1:7" ht="12.75" customHeight="1">
      <c r="A28" s="179" t="s">
        <v>37</v>
      </c>
      <c r="B28" s="180"/>
      <c r="C28" s="180"/>
      <c r="D28" s="180"/>
      <c r="E28" s="17"/>
      <c r="F28" s="17"/>
      <c r="G28" s="17"/>
    </row>
    <row r="29" spans="1:4" ht="12.75" customHeight="1">
      <c r="A29" s="58" t="s">
        <v>152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209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169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12.75" customHeight="1">
      <c r="A6" s="352" t="s">
        <v>157</v>
      </c>
      <c r="B6" s="432" t="s">
        <v>362</v>
      </c>
      <c r="C6" s="433"/>
      <c r="D6" s="434"/>
      <c r="E6" s="9"/>
      <c r="F6" s="9"/>
      <c r="G6" s="9"/>
    </row>
    <row r="7" spans="1:7" ht="12.75" customHeight="1" thickBot="1">
      <c r="A7" s="354"/>
      <c r="B7" s="182" t="s">
        <v>28</v>
      </c>
      <c r="C7" s="181" t="s">
        <v>29</v>
      </c>
      <c r="D7" s="183" t="s">
        <v>30</v>
      </c>
      <c r="F7" s="9"/>
      <c r="G7" s="9"/>
    </row>
    <row r="8" spans="1:7" ht="12.75" customHeight="1">
      <c r="A8" s="103" t="s">
        <v>361</v>
      </c>
      <c r="B8" s="164">
        <v>-4.1584865250758485</v>
      </c>
      <c r="C8" s="164">
        <v>-6.588482984041534</v>
      </c>
      <c r="D8" s="165">
        <v>-5.3282765642354555</v>
      </c>
      <c r="E8" s="9"/>
      <c r="F8" s="9"/>
      <c r="G8" s="9"/>
    </row>
    <row r="9" spans="1:7" ht="12.75" customHeight="1">
      <c r="A9" s="99" t="s">
        <v>162</v>
      </c>
      <c r="B9" s="166">
        <v>1.8331654894046516</v>
      </c>
      <c r="C9" s="166">
        <v>-0.4620469083155563</v>
      </c>
      <c r="D9" s="167">
        <v>0.7170902021773179</v>
      </c>
      <c r="E9" s="9"/>
      <c r="F9" s="9"/>
      <c r="G9" s="9"/>
    </row>
    <row r="10" spans="1:7" ht="12.75" customHeight="1" thickBot="1">
      <c r="A10" s="137" t="s">
        <v>163</v>
      </c>
      <c r="B10" s="184">
        <v>-8.063314400267295</v>
      </c>
      <c r="C10" s="184">
        <v>-10.86247334754797</v>
      </c>
      <c r="D10" s="185">
        <v>-9.419752023420012</v>
      </c>
      <c r="E10" s="9"/>
      <c r="F10" s="9"/>
      <c r="G10" s="9"/>
    </row>
    <row r="11" spans="1:7" ht="12.75" customHeight="1">
      <c r="A11" s="179" t="s">
        <v>37</v>
      </c>
      <c r="B11" s="180"/>
      <c r="C11" s="180"/>
      <c r="D11" s="180"/>
      <c r="E11" s="9"/>
      <c r="F11" s="9"/>
      <c r="G11" s="9"/>
    </row>
    <row r="12" spans="1:9" ht="12.75" customHeight="1">
      <c r="A12" s="335" t="s">
        <v>158</v>
      </c>
      <c r="B12" s="335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C13" sqref="C13"/>
    </sheetView>
  </sheetViews>
  <sheetFormatPr defaultColWidth="11.421875" defaultRowHeight="12.75"/>
  <cols>
    <col min="1" max="1" width="60.57421875" style="85" bestFit="1" customWidth="1"/>
    <col min="2" max="4" width="24.7109375" style="278" customWidth="1"/>
    <col min="5" max="7" width="14.7109375" style="278" customWidth="1"/>
    <col min="8" max="16384" width="11.421875" style="85" customWidth="1"/>
  </cols>
  <sheetData>
    <row r="1" spans="1:7" s="271" customFormat="1" ht="18" customHeight="1">
      <c r="A1" s="431" t="s">
        <v>173</v>
      </c>
      <c r="B1" s="431"/>
      <c r="C1" s="431"/>
      <c r="D1" s="431"/>
      <c r="E1" s="270"/>
      <c r="F1" s="270"/>
      <c r="G1" s="270"/>
    </row>
    <row r="2" spans="1:7" ht="12.75" customHeight="1">
      <c r="A2" s="272"/>
      <c r="B2" s="273"/>
      <c r="C2" s="273"/>
      <c r="D2" s="273"/>
      <c r="E2" s="273"/>
      <c r="F2" s="273"/>
      <c r="G2" s="273"/>
    </row>
    <row r="3" spans="1:10" ht="15" customHeight="1">
      <c r="A3" s="327" t="s">
        <v>265</v>
      </c>
      <c r="B3" s="327"/>
      <c r="C3" s="327"/>
      <c r="D3" s="327"/>
      <c r="E3" s="274"/>
      <c r="F3" s="274"/>
      <c r="G3" s="274"/>
      <c r="H3" s="274"/>
      <c r="I3" s="274"/>
      <c r="J3" s="84"/>
    </row>
    <row r="4" spans="1:7" s="275" customFormat="1" ht="15" customHeight="1">
      <c r="A4" s="327" t="s">
        <v>169</v>
      </c>
      <c r="B4" s="327"/>
      <c r="C4" s="327"/>
      <c r="D4" s="327"/>
      <c r="E4" s="268"/>
      <c r="F4" s="268"/>
      <c r="G4" s="268"/>
    </row>
    <row r="5" spans="1:10" ht="12.75" customHeight="1" thickBot="1">
      <c r="A5" s="276"/>
      <c r="B5" s="276"/>
      <c r="C5" s="276"/>
      <c r="D5" s="276"/>
      <c r="E5" s="268"/>
      <c r="F5" s="268"/>
      <c r="G5" s="277"/>
      <c r="H5" s="84"/>
      <c r="I5" s="84"/>
      <c r="J5" s="84"/>
    </row>
    <row r="6" spans="1:7" ht="12.75" customHeight="1">
      <c r="A6" s="352" t="s">
        <v>157</v>
      </c>
      <c r="B6" s="432" t="s">
        <v>362</v>
      </c>
      <c r="C6" s="433"/>
      <c r="D6" s="434"/>
      <c r="E6" s="85"/>
      <c r="F6" s="85"/>
      <c r="G6" s="85"/>
    </row>
    <row r="7" spans="1:7" ht="12.75" customHeight="1" thickBot="1">
      <c r="A7" s="354"/>
      <c r="B7" s="182" t="s">
        <v>28</v>
      </c>
      <c r="C7" s="181" t="s">
        <v>29</v>
      </c>
      <c r="D7" s="183" t="s">
        <v>30</v>
      </c>
      <c r="F7" s="85"/>
      <c r="G7" s="85"/>
    </row>
    <row r="8" spans="1:7" ht="12.75" customHeight="1" thickBot="1">
      <c r="A8" s="124" t="s">
        <v>267</v>
      </c>
      <c r="B8" s="166">
        <v>-1.5639374425023012</v>
      </c>
      <c r="C8" s="166">
        <v>-5.8646616541353325</v>
      </c>
      <c r="D8" s="185">
        <v>-3.735195870027329</v>
      </c>
      <c r="E8" s="85"/>
      <c r="F8" s="85"/>
      <c r="G8" s="85"/>
    </row>
    <row r="9" spans="1:7" ht="12.75" customHeight="1">
      <c r="A9" s="279" t="s">
        <v>37</v>
      </c>
      <c r="B9" s="280"/>
      <c r="C9" s="280"/>
      <c r="D9" s="280"/>
      <c r="E9" s="85"/>
      <c r="F9" s="85"/>
      <c r="G9" s="85"/>
    </row>
    <row r="10" spans="1:9" ht="12.75" customHeight="1">
      <c r="A10" s="86" t="s">
        <v>158</v>
      </c>
      <c r="B10" s="88"/>
      <c r="C10" s="88"/>
      <c r="D10" s="87"/>
      <c r="E10" s="88"/>
      <c r="F10" s="88"/>
      <c r="G10" s="87"/>
      <c r="I10" s="244"/>
    </row>
    <row r="11" spans="5:7" ht="12.75" customHeight="1">
      <c r="E11" s="281"/>
      <c r="F11" s="281"/>
      <c r="G11" s="281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9">
      <selection activeCell="F30" sqref="F30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210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>
      <c r="A5" s="352" t="s">
        <v>164</v>
      </c>
      <c r="B5" s="427">
        <v>2010</v>
      </c>
      <c r="C5" s="428"/>
      <c r="D5" s="429"/>
      <c r="E5" s="427">
        <v>2011</v>
      </c>
      <c r="F5" s="428"/>
      <c r="G5" s="429"/>
    </row>
    <row r="6" spans="1:8" ht="13.5" thickBot="1">
      <c r="A6" s="430"/>
      <c r="B6" s="181" t="s">
        <v>28</v>
      </c>
      <c r="C6" s="181" t="s">
        <v>29</v>
      </c>
      <c r="D6" s="181" t="s">
        <v>30</v>
      </c>
      <c r="E6" s="182" t="s">
        <v>28</v>
      </c>
      <c r="F6" s="181" t="s">
        <v>29</v>
      </c>
      <c r="G6" s="183" t="s">
        <v>30</v>
      </c>
      <c r="H6" s="4"/>
    </row>
    <row r="7" spans="1:11" ht="12.75" customHeight="1">
      <c r="A7" s="264" t="s">
        <v>234</v>
      </c>
      <c r="B7" s="164">
        <v>107.51666666666667</v>
      </c>
      <c r="C7" s="164">
        <v>109.76666666666667</v>
      </c>
      <c r="D7" s="164">
        <v>108.64166666666667</v>
      </c>
      <c r="E7" s="164">
        <v>111.35</v>
      </c>
      <c r="F7" s="164">
        <v>114.08333333333333</v>
      </c>
      <c r="G7" s="165">
        <v>112.71666666666667</v>
      </c>
      <c r="J7" s="43"/>
      <c r="K7" s="43"/>
    </row>
    <row r="8" spans="1:11" ht="12.75" customHeight="1">
      <c r="A8" s="264" t="s">
        <v>235</v>
      </c>
      <c r="B8" s="166">
        <v>112.63333333333333</v>
      </c>
      <c r="C8" s="166">
        <v>116.01666666666665</v>
      </c>
      <c r="D8" s="166">
        <v>114.325</v>
      </c>
      <c r="E8" s="166">
        <v>118.58333333333333</v>
      </c>
      <c r="F8" s="166">
        <v>121.2</v>
      </c>
      <c r="G8" s="167">
        <v>119.89166666666667</v>
      </c>
      <c r="J8" s="43"/>
      <c r="K8" s="43"/>
    </row>
    <row r="9" spans="1:11" ht="12.75" customHeight="1">
      <c r="A9" s="264" t="s">
        <v>236</v>
      </c>
      <c r="B9" s="166">
        <v>111.56666666666666</v>
      </c>
      <c r="C9" s="166">
        <v>112.43333333333334</v>
      </c>
      <c r="D9" s="166">
        <v>112</v>
      </c>
      <c r="E9" s="166">
        <v>114.61666666666667</v>
      </c>
      <c r="F9" s="166">
        <v>115.76666666666667</v>
      </c>
      <c r="G9" s="167">
        <v>115.19166666666666</v>
      </c>
      <c r="J9" s="43"/>
      <c r="K9" s="43"/>
    </row>
    <row r="10" spans="1:11" ht="12.75" customHeight="1">
      <c r="A10" s="264" t="s">
        <v>237</v>
      </c>
      <c r="B10" s="166">
        <v>84.35</v>
      </c>
      <c r="C10" s="166">
        <v>85.88333333333333</v>
      </c>
      <c r="D10" s="166">
        <v>85.11666666666666</v>
      </c>
      <c r="E10" s="166">
        <v>89.25</v>
      </c>
      <c r="F10" s="166">
        <v>86.13333333333333</v>
      </c>
      <c r="G10" s="167">
        <v>87.69166666666666</v>
      </c>
      <c r="J10" s="43"/>
      <c r="K10" s="43"/>
    </row>
    <row r="11" spans="1:11" ht="12.75" customHeight="1">
      <c r="A11" s="264" t="s">
        <v>159</v>
      </c>
      <c r="B11" s="166">
        <v>112.41666666666667</v>
      </c>
      <c r="C11" s="166">
        <v>111.43333333333334</v>
      </c>
      <c r="D11" s="166">
        <v>111.925</v>
      </c>
      <c r="E11" s="166">
        <v>113.08333333333336</v>
      </c>
      <c r="F11" s="166">
        <v>113.63333333333334</v>
      </c>
      <c r="G11" s="167">
        <v>113.35833333333335</v>
      </c>
      <c r="J11" s="43"/>
      <c r="K11" s="43"/>
    </row>
    <row r="12" spans="1:11" ht="12.75" customHeight="1">
      <c r="A12" s="264" t="s">
        <v>238</v>
      </c>
      <c r="B12" s="166">
        <v>114.71666666666665</v>
      </c>
      <c r="C12" s="166">
        <v>120.46666666666668</v>
      </c>
      <c r="D12" s="166">
        <v>117.59166666666667</v>
      </c>
      <c r="E12" s="166">
        <v>137.06666666666666</v>
      </c>
      <c r="F12" s="166">
        <v>139.25</v>
      </c>
      <c r="G12" s="167">
        <v>138.15833333333336</v>
      </c>
      <c r="J12" s="43"/>
      <c r="K12" s="43"/>
    </row>
    <row r="13" spans="1:11" ht="12.75" customHeight="1">
      <c r="A13" s="265" t="s">
        <v>239</v>
      </c>
      <c r="B13" s="166">
        <v>121.08333333333333</v>
      </c>
      <c r="C13" s="166">
        <v>121.45</v>
      </c>
      <c r="D13" s="166">
        <v>121.26666666666665</v>
      </c>
      <c r="E13" s="166">
        <v>124.71666666666668</v>
      </c>
      <c r="F13" s="166">
        <v>125.31666666666666</v>
      </c>
      <c r="G13" s="167">
        <v>125.01666666666668</v>
      </c>
      <c r="J13" s="43"/>
      <c r="K13" s="43"/>
    </row>
    <row r="14" spans="1:11" ht="12.75" customHeight="1">
      <c r="A14" s="266" t="s">
        <v>160</v>
      </c>
      <c r="B14" s="166">
        <v>112.91666666666667</v>
      </c>
      <c r="C14" s="166">
        <v>113.35</v>
      </c>
      <c r="D14" s="166">
        <v>113.13333333333334</v>
      </c>
      <c r="E14" s="166">
        <v>118.98333333333335</v>
      </c>
      <c r="F14" s="166">
        <v>122.53333333333335</v>
      </c>
      <c r="G14" s="167">
        <v>120.75833333333335</v>
      </c>
      <c r="J14" s="43"/>
      <c r="K14" s="43"/>
    </row>
    <row r="15" spans="1:11" ht="12.75" customHeight="1">
      <c r="A15" s="265" t="s">
        <v>240</v>
      </c>
      <c r="B15" s="166">
        <v>117.23333333333333</v>
      </c>
      <c r="C15" s="166">
        <v>127.48333333333335</v>
      </c>
      <c r="D15" s="166">
        <v>122.35833333333335</v>
      </c>
      <c r="E15" s="166">
        <v>144.6833333333333</v>
      </c>
      <c r="F15" s="166">
        <v>141.6833333333333</v>
      </c>
      <c r="G15" s="167">
        <v>143.1833333333333</v>
      </c>
      <c r="J15" s="43"/>
      <c r="K15" s="43"/>
    </row>
    <row r="16" spans="1:11" ht="12.75" customHeight="1">
      <c r="A16" s="99"/>
      <c r="B16" s="166"/>
      <c r="C16" s="166"/>
      <c r="D16" s="166"/>
      <c r="E16" s="166"/>
      <c r="F16" s="166"/>
      <c r="G16" s="167"/>
      <c r="J16" s="43"/>
      <c r="K16" s="43"/>
    </row>
    <row r="17" spans="1:11" ht="12.75" customHeight="1">
      <c r="A17" s="171" t="s">
        <v>175</v>
      </c>
      <c r="B17" s="186">
        <v>109.8</v>
      </c>
      <c r="C17" s="186">
        <v>112.2</v>
      </c>
      <c r="D17" s="186">
        <v>111</v>
      </c>
      <c r="E17" s="186">
        <v>117.16666666666667</v>
      </c>
      <c r="F17" s="186">
        <v>117.98333333333333</v>
      </c>
      <c r="G17" s="187">
        <v>117.575</v>
      </c>
      <c r="J17" s="43"/>
      <c r="K17" s="43"/>
    </row>
    <row r="18" spans="1:11" ht="12.75" customHeight="1">
      <c r="A18" s="263"/>
      <c r="B18" s="186"/>
      <c r="C18" s="186"/>
      <c r="D18" s="186"/>
      <c r="E18" s="186"/>
      <c r="F18" s="186"/>
      <c r="G18" s="187"/>
      <c r="J18" s="43"/>
      <c r="K18" s="43"/>
    </row>
    <row r="19" spans="1:11" ht="12.75" customHeight="1">
      <c r="A19" s="264" t="s">
        <v>241</v>
      </c>
      <c r="B19" s="168">
        <v>121.46666666666668</v>
      </c>
      <c r="C19" s="168">
        <v>121.15</v>
      </c>
      <c r="D19" s="168">
        <v>121.30833333333334</v>
      </c>
      <c r="E19" s="168">
        <v>123.43333333333334</v>
      </c>
      <c r="F19" s="168">
        <v>126.53333333333335</v>
      </c>
      <c r="G19" s="169">
        <v>124.98333333333335</v>
      </c>
      <c r="J19" s="43"/>
      <c r="K19" s="43"/>
    </row>
    <row r="20" spans="1:11" ht="12.75" customHeight="1">
      <c r="A20" s="264" t="s">
        <v>161</v>
      </c>
      <c r="B20" s="168">
        <v>110.35</v>
      </c>
      <c r="C20" s="168">
        <v>109.66666666666664</v>
      </c>
      <c r="D20" s="168">
        <v>110.00833333333333</v>
      </c>
      <c r="E20" s="168">
        <v>109.45</v>
      </c>
      <c r="F20" s="168">
        <v>109.38333333333333</v>
      </c>
      <c r="G20" s="169">
        <v>109.41666666666666</v>
      </c>
      <c r="J20" s="43"/>
      <c r="K20" s="43"/>
    </row>
    <row r="21" spans="1:11" ht="12.75" customHeight="1">
      <c r="A21" s="264" t="s">
        <v>243</v>
      </c>
      <c r="B21" s="168">
        <v>121.46666666666665</v>
      </c>
      <c r="C21" s="168">
        <v>121.3</v>
      </c>
      <c r="D21" s="168">
        <v>121.38333333333333</v>
      </c>
      <c r="E21" s="168">
        <v>125.58333333333333</v>
      </c>
      <c r="F21" s="168">
        <v>125.7</v>
      </c>
      <c r="G21" s="169">
        <v>125.64166666666667</v>
      </c>
      <c r="J21" s="43"/>
      <c r="K21" s="43"/>
    </row>
    <row r="22" spans="1:11" ht="12.75" customHeight="1">
      <c r="A22" s="264" t="s">
        <v>242</v>
      </c>
      <c r="B22" s="168">
        <v>118.91666666666667</v>
      </c>
      <c r="C22" s="168">
        <v>118.36666666666666</v>
      </c>
      <c r="D22" s="168">
        <v>118.64166666666667</v>
      </c>
      <c r="E22" s="168">
        <v>120.68333333333332</v>
      </c>
      <c r="F22" s="168">
        <v>121.3</v>
      </c>
      <c r="G22" s="169">
        <v>120.99166666666667</v>
      </c>
      <c r="J22" s="43"/>
      <c r="K22" s="43"/>
    </row>
    <row r="23" spans="1:11" ht="12.75" customHeight="1">
      <c r="A23" s="114"/>
      <c r="B23" s="166"/>
      <c r="C23" s="166"/>
      <c r="D23" s="166"/>
      <c r="E23" s="166"/>
      <c r="F23" s="166"/>
      <c r="G23" s="167"/>
      <c r="J23" s="43"/>
      <c r="K23" s="43"/>
    </row>
    <row r="24" spans="1:11" ht="12.75" customHeight="1">
      <c r="A24" s="174" t="s">
        <v>176</v>
      </c>
      <c r="B24" s="172">
        <v>117.43333333333334</v>
      </c>
      <c r="C24" s="172">
        <v>116.95</v>
      </c>
      <c r="D24" s="172">
        <v>117.19166666666666</v>
      </c>
      <c r="E24" s="172">
        <v>119</v>
      </c>
      <c r="F24" s="172">
        <v>119.61666666666667</v>
      </c>
      <c r="G24" s="173">
        <v>119.30833333333334</v>
      </c>
      <c r="J24" s="43"/>
      <c r="K24" s="43"/>
    </row>
    <row r="25" spans="1:11" ht="12.75" customHeight="1">
      <c r="A25" s="175"/>
      <c r="B25" s="172"/>
      <c r="C25" s="172"/>
      <c r="D25" s="172"/>
      <c r="E25" s="172"/>
      <c r="F25" s="172"/>
      <c r="G25" s="173"/>
      <c r="J25" s="43"/>
      <c r="K25" s="43"/>
    </row>
    <row r="26" spans="1:11" ht="12.75" customHeight="1" thickBot="1">
      <c r="A26" s="313" t="s">
        <v>195</v>
      </c>
      <c r="B26" s="497">
        <v>114.98333333333333</v>
      </c>
      <c r="C26" s="497">
        <v>116.88333333333333</v>
      </c>
      <c r="D26" s="497">
        <v>115.93333333333334</v>
      </c>
      <c r="E26" s="497">
        <v>123.18333333333332</v>
      </c>
      <c r="F26" s="497">
        <v>124.61666666666667</v>
      </c>
      <c r="G26" s="498">
        <v>123.9</v>
      </c>
      <c r="J26" s="43"/>
      <c r="K26" s="43"/>
    </row>
    <row r="27" spans="1:7" ht="12.75" customHeight="1">
      <c r="A27" s="179" t="s">
        <v>37</v>
      </c>
      <c r="B27" s="188"/>
      <c r="C27" s="188"/>
      <c r="D27" s="188"/>
      <c r="E27" s="188"/>
      <c r="F27" s="188"/>
      <c r="G27" s="188"/>
    </row>
    <row r="28" spans="1:7" ht="12.75" customHeight="1">
      <c r="A28" s="58" t="s">
        <v>152</v>
      </c>
      <c r="B28" s="5"/>
      <c r="C28" s="5"/>
      <c r="D28" s="5"/>
      <c r="E28" s="14"/>
      <c r="G28" s="14"/>
    </row>
    <row r="29" spans="1:9" ht="12.75" customHeight="1">
      <c r="A29" s="21" t="s">
        <v>165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211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10" ht="12.75" customHeight="1">
      <c r="A7" s="103" t="s">
        <v>363</v>
      </c>
      <c r="B7" s="166">
        <v>110.76</v>
      </c>
      <c r="C7" s="166">
        <v>111.25</v>
      </c>
      <c r="D7" s="167">
        <f>(B7+C7)/2</f>
        <v>111.005</v>
      </c>
      <c r="E7" s="166">
        <v>112.4</v>
      </c>
      <c r="F7" s="166">
        <v>113.0166</v>
      </c>
      <c r="G7" s="167">
        <f>(E7+F7)/2</f>
        <v>112.70830000000001</v>
      </c>
      <c r="I7" s="43"/>
      <c r="J7" s="43"/>
    </row>
    <row r="8" spans="1:10" ht="12.75" customHeight="1">
      <c r="A8" s="99" t="s">
        <v>162</v>
      </c>
      <c r="B8" s="166">
        <v>107.26666666666667</v>
      </c>
      <c r="C8" s="166">
        <v>111.783333</v>
      </c>
      <c r="D8" s="167">
        <f>(B8+C8)/2</f>
        <v>109.52499983333334</v>
      </c>
      <c r="E8" s="166">
        <v>114.25</v>
      </c>
      <c r="F8" s="166">
        <v>116.13333</v>
      </c>
      <c r="G8" s="167">
        <f>(E8+F8)/2</f>
        <v>115.191665</v>
      </c>
      <c r="I8" s="43"/>
      <c r="J8" s="43"/>
    </row>
    <row r="9" spans="1:10" ht="12.75" customHeight="1" thickBot="1">
      <c r="A9" s="137" t="s">
        <v>163</v>
      </c>
      <c r="B9" s="184">
        <v>112.73</v>
      </c>
      <c r="C9" s="184">
        <v>112.9</v>
      </c>
      <c r="D9" s="185">
        <f>(B9+C9)/2</f>
        <v>112.815</v>
      </c>
      <c r="E9" s="184">
        <v>113.61667</v>
      </c>
      <c r="F9" s="184">
        <v>114.2833</v>
      </c>
      <c r="G9" s="185">
        <f>(E9+F9)/2</f>
        <v>113.949985</v>
      </c>
      <c r="I9" s="43"/>
      <c r="J9" s="43"/>
    </row>
    <row r="10" spans="1:7" ht="12.75" customHeight="1">
      <c r="A10" s="179" t="s">
        <v>37</v>
      </c>
      <c r="B10" s="180"/>
      <c r="C10" s="180"/>
      <c r="D10" s="180"/>
      <c r="E10" s="180"/>
      <c r="F10" s="180"/>
      <c r="G10" s="180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G21" sqref="G21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212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7" ht="12.75" customHeight="1">
      <c r="A5" s="352" t="s">
        <v>157</v>
      </c>
      <c r="B5" s="427">
        <v>2010</v>
      </c>
      <c r="C5" s="428"/>
      <c r="D5" s="429"/>
      <c r="E5" s="427">
        <v>2011</v>
      </c>
      <c r="F5" s="428"/>
      <c r="G5" s="429"/>
    </row>
    <row r="6" spans="1:8" ht="12.75" customHeight="1" thickBot="1">
      <c r="A6" s="354"/>
      <c r="B6" s="182" t="s">
        <v>28</v>
      </c>
      <c r="C6" s="181" t="s">
        <v>29</v>
      </c>
      <c r="D6" s="183" t="s">
        <v>30</v>
      </c>
      <c r="E6" s="182" t="s">
        <v>28</v>
      </c>
      <c r="F6" s="181" t="s">
        <v>29</v>
      </c>
      <c r="G6" s="183" t="s">
        <v>30</v>
      </c>
      <c r="H6" s="4"/>
    </row>
    <row r="7" spans="1:8" ht="12.75" customHeight="1">
      <c r="A7" s="103" t="s">
        <v>264</v>
      </c>
      <c r="B7" s="166">
        <v>137.6333</v>
      </c>
      <c r="C7" s="166">
        <v>140.8833</v>
      </c>
      <c r="D7" s="284">
        <f>(B7+C7)/2</f>
        <v>139.2583</v>
      </c>
      <c r="E7" s="166">
        <v>155.2333</v>
      </c>
      <c r="F7" s="166">
        <v>159.9166</v>
      </c>
      <c r="G7" s="284">
        <f>(E7+F7)/2</f>
        <v>157.57495</v>
      </c>
      <c r="H7" s="4"/>
    </row>
    <row r="8" spans="1:10" ht="12.75" customHeight="1" thickBot="1">
      <c r="A8" s="200" t="s">
        <v>166</v>
      </c>
      <c r="B8" s="166">
        <v>121.06</v>
      </c>
      <c r="C8" s="166">
        <v>121.76</v>
      </c>
      <c r="D8" s="269">
        <f>(B8+C8)/2</f>
        <v>121.41</v>
      </c>
      <c r="E8" s="166">
        <v>124.36667</v>
      </c>
      <c r="F8" s="166">
        <v>124.5333</v>
      </c>
      <c r="G8" s="269">
        <f>(E8+F8)/2</f>
        <v>124.449985</v>
      </c>
      <c r="I8" s="43"/>
      <c r="J8" s="43"/>
    </row>
    <row r="9" spans="1:7" ht="12.75" customHeight="1">
      <c r="A9" s="179" t="s">
        <v>37</v>
      </c>
      <c r="B9" s="180"/>
      <c r="C9" s="180"/>
      <c r="D9" s="180"/>
      <c r="E9" s="180"/>
      <c r="F9" s="180"/>
      <c r="G9" s="180"/>
    </row>
    <row r="10" spans="1:9" ht="12.75" customHeight="1">
      <c r="A10" s="21" t="s">
        <v>158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C32" sqref="C32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213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352" t="s">
        <v>164</v>
      </c>
      <c r="B6" s="435" t="s">
        <v>368</v>
      </c>
      <c r="C6" s="436"/>
      <c r="D6" s="436"/>
    </row>
    <row r="7" spans="1:5" ht="13.5" thickBot="1">
      <c r="A7" s="430"/>
      <c r="B7" s="182" t="s">
        <v>28</v>
      </c>
      <c r="C7" s="181" t="s">
        <v>29</v>
      </c>
      <c r="D7" s="183" t="s">
        <v>30</v>
      </c>
      <c r="E7" s="4"/>
    </row>
    <row r="8" spans="1:4" ht="12.75" customHeight="1">
      <c r="A8" s="264" t="s">
        <v>234</v>
      </c>
      <c r="B8" s="164">
        <v>3.565338707177191</v>
      </c>
      <c r="C8" s="164">
        <v>3.9325842696629176</v>
      </c>
      <c r="D8" s="165">
        <v>3.7508629285878676</v>
      </c>
    </row>
    <row r="9" spans="1:4" ht="12.75" customHeight="1">
      <c r="A9" s="264" t="s">
        <v>235</v>
      </c>
      <c r="B9" s="166">
        <v>5.282627996448657</v>
      </c>
      <c r="C9" s="166">
        <v>4.467748886654233</v>
      </c>
      <c r="D9" s="167">
        <v>4.869159559734684</v>
      </c>
    </row>
    <row r="10" spans="1:4" ht="12.75" customHeight="1">
      <c r="A10" s="264" t="s">
        <v>236</v>
      </c>
      <c r="B10" s="166">
        <v>2.7337914550343694</v>
      </c>
      <c r="C10" s="166">
        <v>2.964719833975685</v>
      </c>
      <c r="D10" s="167">
        <v>2.8497023809523774</v>
      </c>
    </row>
    <row r="11" spans="1:4" ht="12.75" customHeight="1">
      <c r="A11" s="264" t="s">
        <v>237</v>
      </c>
      <c r="B11" s="166">
        <v>5.809128630705401</v>
      </c>
      <c r="C11" s="166">
        <v>0.2910925674364448</v>
      </c>
      <c r="D11" s="167">
        <v>3.0252594478167256</v>
      </c>
    </row>
    <row r="12" spans="1:4" ht="12.75" customHeight="1">
      <c r="A12" s="264" t="s">
        <v>159</v>
      </c>
      <c r="B12" s="166">
        <v>0.5930318754633229</v>
      </c>
      <c r="C12" s="166">
        <v>1.9742746036494192</v>
      </c>
      <c r="D12" s="167">
        <v>1.2806194624376477</v>
      </c>
    </row>
    <row r="13" spans="1:4" ht="12.75" customHeight="1">
      <c r="A13" s="264" t="s">
        <v>238</v>
      </c>
      <c r="B13" s="166">
        <v>19.482783669911385</v>
      </c>
      <c r="C13" s="166">
        <v>15.59214167127837</v>
      </c>
      <c r="D13" s="167">
        <v>17.489901495287384</v>
      </c>
    </row>
    <row r="14" spans="1:4" ht="12.75" customHeight="1">
      <c r="A14" s="265" t="s">
        <v>239</v>
      </c>
      <c r="B14" s="166">
        <v>3.000688231245716</v>
      </c>
      <c r="C14" s="166">
        <v>3.183751886921922</v>
      </c>
      <c r="D14" s="167">
        <v>3.092358438702608</v>
      </c>
    </row>
    <row r="15" spans="1:4" ht="12.75" customHeight="1">
      <c r="A15" s="266" t="s">
        <v>160</v>
      </c>
      <c r="B15" s="166">
        <v>5.372693726937278</v>
      </c>
      <c r="C15" s="166">
        <v>8.101749742684902</v>
      </c>
      <c r="D15" s="167">
        <v>6.739835002946388</v>
      </c>
    </row>
    <row r="16" spans="1:4" ht="12.75" customHeight="1">
      <c r="A16" s="265" t="s">
        <v>240</v>
      </c>
      <c r="B16" s="166">
        <v>23.41484219505258</v>
      </c>
      <c r="C16" s="166">
        <v>11.138710942606844</v>
      </c>
      <c r="D16" s="167">
        <v>17.01968262616628</v>
      </c>
    </row>
    <row r="17" spans="1:4" ht="12.75" customHeight="1">
      <c r="A17" s="170"/>
      <c r="B17" s="168"/>
      <c r="C17" s="168"/>
      <c r="D17" s="169"/>
    </row>
    <row r="18" spans="1:4" ht="12.75" customHeight="1">
      <c r="A18" s="171" t="s">
        <v>175</v>
      </c>
      <c r="B18" s="186">
        <v>6.7091681845780275</v>
      </c>
      <c r="C18" s="186">
        <v>5.154486036838976</v>
      </c>
      <c r="D18" s="187">
        <v>5.923423423423426</v>
      </c>
    </row>
    <row r="19" spans="1:4" ht="12.75" customHeight="1">
      <c r="A19" s="263"/>
      <c r="B19" s="186"/>
      <c r="C19" s="186"/>
      <c r="D19" s="187"/>
    </row>
    <row r="20" spans="1:4" ht="12.75" customHeight="1">
      <c r="A20" s="264" t="s">
        <v>241</v>
      </c>
      <c r="B20" s="168">
        <v>1.6190998902305056</v>
      </c>
      <c r="C20" s="168">
        <v>4.443527307745237</v>
      </c>
      <c r="D20" s="169">
        <v>3.0294703579034232</v>
      </c>
    </row>
    <row r="21" spans="1:4" ht="12.75" customHeight="1">
      <c r="A21" s="264" t="s">
        <v>161</v>
      </c>
      <c r="B21" s="168">
        <v>-0.8155867693701909</v>
      </c>
      <c r="C21" s="168">
        <v>-0.25835866261396717</v>
      </c>
      <c r="D21" s="169">
        <v>-0.5378380425725342</v>
      </c>
    </row>
    <row r="22" spans="1:4" ht="12.75" customHeight="1">
      <c r="A22" s="264" t="s">
        <v>243</v>
      </c>
      <c r="B22" s="168">
        <v>3.3891328210757474</v>
      </c>
      <c r="C22" s="168">
        <v>3.6273701566364434</v>
      </c>
      <c r="D22" s="169">
        <v>3.5081697102842293</v>
      </c>
    </row>
    <row r="23" spans="1:4" ht="12.75" customHeight="1">
      <c r="A23" s="264" t="s">
        <v>242</v>
      </c>
      <c r="B23" s="168">
        <v>1.4856341976173664</v>
      </c>
      <c r="C23" s="168">
        <v>2.4781751619262335</v>
      </c>
      <c r="D23" s="169">
        <v>1.980754372409925</v>
      </c>
    </row>
    <row r="24" spans="1:4" ht="12.75" customHeight="1">
      <c r="A24" s="114"/>
      <c r="B24" s="168"/>
      <c r="C24" s="168"/>
      <c r="D24" s="169"/>
    </row>
    <row r="25" spans="1:4" ht="12.75" customHeight="1">
      <c r="A25" s="174" t="s">
        <v>176</v>
      </c>
      <c r="B25" s="186">
        <v>1.3340902639795598</v>
      </c>
      <c r="C25" s="186">
        <v>2.2801767136953153</v>
      </c>
      <c r="D25" s="187">
        <v>1.8061580032710012</v>
      </c>
    </row>
    <row r="26" spans="1:4" ht="12.75" customHeight="1">
      <c r="A26" s="175"/>
      <c r="B26" s="186"/>
      <c r="C26" s="186"/>
      <c r="D26" s="187"/>
    </row>
    <row r="27" spans="1:4" ht="12.75" customHeight="1" thickBot="1">
      <c r="A27" s="313" t="s">
        <v>195</v>
      </c>
      <c r="B27" s="497">
        <v>7.131468328743286</v>
      </c>
      <c r="C27" s="497">
        <v>6.6162840439184505</v>
      </c>
      <c r="D27" s="498">
        <v>6.871765382403681</v>
      </c>
    </row>
    <row r="28" spans="1:7" ht="12.75" customHeight="1">
      <c r="A28" s="115" t="s">
        <v>37</v>
      </c>
      <c r="B28" s="188"/>
      <c r="C28" s="188"/>
      <c r="D28" s="188"/>
      <c r="E28" s="16"/>
      <c r="F28" s="16"/>
      <c r="G28" s="16"/>
    </row>
    <row r="29" spans="1:4" ht="12.75" customHeight="1">
      <c r="A29" s="58" t="s">
        <v>113</v>
      </c>
      <c r="B29" s="5"/>
      <c r="C29" s="5"/>
      <c r="D29" s="5"/>
    </row>
    <row r="30" spans="1:9" ht="12.75" customHeight="1">
      <c r="A30" s="21" t="s">
        <v>165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214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 customHeight="1">
      <c r="A6" s="352" t="s">
        <v>157</v>
      </c>
      <c r="B6" s="432" t="s">
        <v>362</v>
      </c>
      <c r="C6" s="433"/>
      <c r="D6" s="434"/>
    </row>
    <row r="7" spans="1:5" ht="12.75" customHeight="1" thickBot="1">
      <c r="A7" s="354"/>
      <c r="B7" s="182" t="s">
        <v>28</v>
      </c>
      <c r="C7" s="181" t="s">
        <v>29</v>
      </c>
      <c r="D7" s="183" t="s">
        <v>30</v>
      </c>
      <c r="E7" s="4"/>
    </row>
    <row r="8" spans="1:4" ht="12.75" customHeight="1">
      <c r="A8" s="103" t="s">
        <v>364</v>
      </c>
      <c r="B8" s="166">
        <v>1.4806789454676783</v>
      </c>
      <c r="C8" s="166">
        <v>1.5879550561797726</v>
      </c>
      <c r="D8" s="167">
        <f>(B8+C8)/2</f>
        <v>1.5343170008237255</v>
      </c>
    </row>
    <row r="9" spans="1:4" ht="12.75" customHeight="1">
      <c r="A9" s="99" t="s">
        <v>162</v>
      </c>
      <c r="B9" s="166">
        <v>6.5102548166563095</v>
      </c>
      <c r="C9" s="166">
        <v>3.8914540148843138</v>
      </c>
      <c r="D9" s="167">
        <f>(B9+C9)/2</f>
        <v>5.200854415770312</v>
      </c>
    </row>
    <row r="10" spans="1:4" ht="12.75" customHeight="1" thickBot="1">
      <c r="A10" s="137" t="s">
        <v>163</v>
      </c>
      <c r="B10" s="184">
        <v>0.786543067506427</v>
      </c>
      <c r="C10" s="184">
        <v>1.2252435783879463</v>
      </c>
      <c r="D10" s="185">
        <f>(B10+C10)/2</f>
        <v>1.0058933229471867</v>
      </c>
    </row>
    <row r="11" spans="1:7" ht="12.75" customHeight="1">
      <c r="A11" s="179" t="s">
        <v>37</v>
      </c>
      <c r="B11" s="180"/>
      <c r="C11" s="180"/>
      <c r="D11" s="180"/>
      <c r="E11" s="17"/>
      <c r="F11" s="17"/>
      <c r="G11" s="17"/>
    </row>
    <row r="12" spans="1:9" ht="12.75" customHeight="1">
      <c r="A12" s="21" t="s">
        <v>158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D10" sqref="D10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51" t="s">
        <v>173</v>
      </c>
      <c r="B1" s="351"/>
      <c r="C1" s="351"/>
      <c r="D1" s="351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61" t="s">
        <v>215</v>
      </c>
      <c r="B3" s="361"/>
      <c r="C3" s="361"/>
      <c r="D3" s="361"/>
      <c r="E3" s="65"/>
      <c r="F3" s="65"/>
      <c r="G3" s="65"/>
      <c r="H3" s="65"/>
      <c r="I3" s="65"/>
      <c r="J3" s="14"/>
    </row>
    <row r="4" spans="1:7" s="3" customFormat="1" ht="15" customHeight="1">
      <c r="A4" s="361" t="s">
        <v>170</v>
      </c>
      <c r="B4" s="361"/>
      <c r="C4" s="361"/>
      <c r="D4" s="361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 customHeight="1">
      <c r="A6" s="352" t="s">
        <v>157</v>
      </c>
      <c r="B6" s="432" t="s">
        <v>362</v>
      </c>
      <c r="C6" s="433"/>
      <c r="D6" s="434"/>
    </row>
    <row r="7" spans="1:5" ht="12.75" customHeight="1" thickBot="1">
      <c r="A7" s="354"/>
      <c r="B7" s="267" t="s">
        <v>28</v>
      </c>
      <c r="C7" s="285" t="s">
        <v>29</v>
      </c>
      <c r="D7" s="286" t="s">
        <v>30</v>
      </c>
      <c r="E7" s="4"/>
    </row>
    <row r="8" spans="1:7" ht="12.75" customHeight="1">
      <c r="A8" s="115" t="s">
        <v>264</v>
      </c>
      <c r="B8" s="289">
        <v>12.787603000146058</v>
      </c>
      <c r="C8" s="164">
        <v>13.509975987217787</v>
      </c>
      <c r="D8" s="164">
        <f>(B8+C8)/2</f>
        <v>13.148789493681923</v>
      </c>
      <c r="E8" s="287"/>
      <c r="F8" s="287"/>
      <c r="G8" s="288"/>
    </row>
    <row r="9" spans="1:7" ht="12.75" customHeight="1" thickBot="1">
      <c r="A9" s="112" t="s">
        <v>166</v>
      </c>
      <c r="B9" s="290">
        <v>2.7314306955228784</v>
      </c>
      <c r="C9" s="184">
        <v>2.277677398160309</v>
      </c>
      <c r="D9" s="184">
        <f>(B9+C9)/2</f>
        <v>2.5045540468415934</v>
      </c>
      <c r="E9" s="287"/>
      <c r="F9" s="287"/>
      <c r="G9" s="288"/>
    </row>
    <row r="10" spans="1:7" ht="12.75" customHeight="1">
      <c r="A10" s="179" t="s">
        <v>37</v>
      </c>
      <c r="B10" s="180"/>
      <c r="C10" s="180"/>
      <c r="D10" s="180"/>
      <c r="E10" s="17"/>
      <c r="F10" s="17"/>
      <c r="G10" s="17"/>
    </row>
    <row r="11" spans="1:9" ht="12.75" customHeight="1">
      <c r="A11" s="21" t="s">
        <v>158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A28" sqref="A28:E28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51" t="s">
        <v>173</v>
      </c>
      <c r="B1" s="351"/>
      <c r="C1" s="351"/>
      <c r="D1" s="351"/>
      <c r="E1" s="351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61" t="s">
        <v>199</v>
      </c>
      <c r="B3" s="361"/>
      <c r="C3" s="361"/>
      <c r="D3" s="361"/>
      <c r="E3" s="361"/>
      <c r="F3" s="65"/>
      <c r="G3" s="53"/>
    </row>
    <row r="4" spans="1:7" ht="15" customHeight="1">
      <c r="A4" s="361" t="s">
        <v>348</v>
      </c>
      <c r="B4" s="361"/>
      <c r="C4" s="361"/>
      <c r="D4" s="361"/>
      <c r="E4" s="361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52" t="s">
        <v>0</v>
      </c>
      <c r="B6" s="359" t="s">
        <v>1</v>
      </c>
      <c r="C6" s="360"/>
      <c r="D6" s="355" t="s">
        <v>2</v>
      </c>
      <c r="E6" s="362"/>
      <c r="F6"/>
      <c r="G6" s="53"/>
    </row>
    <row r="7" spans="1:7" ht="12.75" customHeight="1">
      <c r="A7" s="353"/>
      <c r="B7" s="357" t="s">
        <v>3</v>
      </c>
      <c r="C7" s="349" t="s">
        <v>139</v>
      </c>
      <c r="D7" s="349" t="s">
        <v>3</v>
      </c>
      <c r="E7" s="363" t="s">
        <v>139</v>
      </c>
      <c r="F7"/>
      <c r="G7" s="53"/>
    </row>
    <row r="8" spans="1:7" ht="12.75" customHeight="1" thickBot="1">
      <c r="A8" s="354"/>
      <c r="B8" s="358"/>
      <c r="C8" s="350"/>
      <c r="D8" s="350"/>
      <c r="E8" s="364"/>
      <c r="F8"/>
      <c r="G8" s="53"/>
    </row>
    <row r="9" spans="1:7" ht="12.75" customHeight="1">
      <c r="A9" s="90" t="s">
        <v>4</v>
      </c>
      <c r="B9" s="91">
        <v>1075</v>
      </c>
      <c r="C9" s="92">
        <f aca="true" t="shared" si="0" ref="C9:C26">(B9/$B$28)*100</f>
        <v>16.136295406784747</v>
      </c>
      <c r="D9" s="91">
        <v>1336</v>
      </c>
      <c r="E9" s="93">
        <f aca="true" t="shared" si="1" ref="E9:E26">(D9/$D$28)*100</f>
        <v>15.565653035069325</v>
      </c>
      <c r="F9"/>
      <c r="G9" s="53"/>
    </row>
    <row r="10" spans="1:7" ht="12.75" customHeight="1">
      <c r="A10" s="94" t="s">
        <v>5</v>
      </c>
      <c r="B10" s="95">
        <v>332</v>
      </c>
      <c r="C10" s="96">
        <f t="shared" si="0"/>
        <v>4.983488441909337</v>
      </c>
      <c r="D10" s="95">
        <v>376</v>
      </c>
      <c r="E10" s="97">
        <f t="shared" si="1"/>
        <v>4.380752650588373</v>
      </c>
      <c r="F10"/>
      <c r="G10" s="53"/>
    </row>
    <row r="11" spans="1:7" ht="12.75" customHeight="1">
      <c r="A11" s="98" t="s">
        <v>6</v>
      </c>
      <c r="B11" s="95">
        <v>117</v>
      </c>
      <c r="C11" s="96">
        <f t="shared" si="0"/>
        <v>1.7562293605523867</v>
      </c>
      <c r="D11" s="95">
        <v>165</v>
      </c>
      <c r="E11" s="97">
        <f t="shared" si="1"/>
        <v>1.9224047535826634</v>
      </c>
      <c r="F11"/>
      <c r="G11" s="53"/>
    </row>
    <row r="12" spans="1:7" ht="12.75" customHeight="1">
      <c r="A12" s="94" t="s">
        <v>7</v>
      </c>
      <c r="B12" s="95">
        <v>244</v>
      </c>
      <c r="C12" s="96">
        <f t="shared" si="0"/>
        <v>3.6625637946562595</v>
      </c>
      <c r="D12" s="95">
        <v>347</v>
      </c>
      <c r="E12" s="97">
        <f t="shared" si="1"/>
        <v>4.042875451473844</v>
      </c>
      <c r="F12"/>
      <c r="G12" s="53"/>
    </row>
    <row r="13" spans="1:7" ht="12.75" customHeight="1">
      <c r="A13" s="94" t="s">
        <v>8</v>
      </c>
      <c r="B13" s="95">
        <v>456</v>
      </c>
      <c r="C13" s="96">
        <f t="shared" si="0"/>
        <v>6.8447913539477625</v>
      </c>
      <c r="D13" s="95">
        <v>556</v>
      </c>
      <c r="E13" s="97">
        <f t="shared" si="1"/>
        <v>6.477921472678551</v>
      </c>
      <c r="F13"/>
      <c r="G13" s="53"/>
    </row>
    <row r="14" spans="1:7" ht="12.75" customHeight="1">
      <c r="A14" s="94" t="s">
        <v>9</v>
      </c>
      <c r="B14" s="95">
        <v>87</v>
      </c>
      <c r="C14" s="96">
        <f t="shared" si="0"/>
        <v>1.3059141398979286</v>
      </c>
      <c r="D14" s="95">
        <v>113</v>
      </c>
      <c r="E14" s="97">
        <f t="shared" si="1"/>
        <v>1.3165559827566118</v>
      </c>
      <c r="F14"/>
      <c r="G14" s="53"/>
    </row>
    <row r="15" spans="1:7" ht="12.75" customHeight="1">
      <c r="A15" s="94" t="s">
        <v>10</v>
      </c>
      <c r="B15" s="95">
        <v>316</v>
      </c>
      <c r="C15" s="96">
        <f t="shared" si="0"/>
        <v>4.743320324226959</v>
      </c>
      <c r="D15" s="95">
        <v>418</v>
      </c>
      <c r="E15" s="97">
        <f t="shared" si="1"/>
        <v>4.870092042409413</v>
      </c>
      <c r="F15"/>
      <c r="G15" s="53"/>
    </row>
    <row r="16" spans="1:7" ht="12.75" customHeight="1">
      <c r="A16" s="98" t="s">
        <v>11</v>
      </c>
      <c r="B16" s="95">
        <v>263</v>
      </c>
      <c r="C16" s="96">
        <f t="shared" si="0"/>
        <v>3.9477634344040826</v>
      </c>
      <c r="D16" s="95">
        <v>335</v>
      </c>
      <c r="E16" s="97">
        <f t="shared" si="1"/>
        <v>3.903064196667832</v>
      </c>
      <c r="F16"/>
      <c r="G16" s="53"/>
    </row>
    <row r="17" spans="1:7" ht="12.75" customHeight="1">
      <c r="A17" s="98" t="s">
        <v>12</v>
      </c>
      <c r="B17" s="95">
        <v>884</v>
      </c>
      <c r="C17" s="96">
        <f t="shared" si="0"/>
        <v>13.269288501951365</v>
      </c>
      <c r="D17" s="95">
        <v>1328</v>
      </c>
      <c r="E17" s="97">
        <f t="shared" si="1"/>
        <v>15.472445531865315</v>
      </c>
      <c r="F17"/>
      <c r="G17" s="53"/>
    </row>
    <row r="18" spans="1:9" ht="12.75" customHeight="1">
      <c r="A18" s="98" t="s">
        <v>18</v>
      </c>
      <c r="B18" s="95">
        <v>1130</v>
      </c>
      <c r="C18" s="96">
        <f t="shared" si="0"/>
        <v>16.961873311317923</v>
      </c>
      <c r="D18" s="95">
        <v>1354</v>
      </c>
      <c r="E18" s="97">
        <f t="shared" si="1"/>
        <v>15.77536991727834</v>
      </c>
      <c r="F18"/>
      <c r="G18" s="53"/>
      <c r="I18" s="61"/>
    </row>
    <row r="19" spans="1:9" ht="12.75" customHeight="1">
      <c r="A19" s="98" t="s">
        <v>13</v>
      </c>
      <c r="B19" s="95">
        <v>119</v>
      </c>
      <c r="C19" s="96">
        <f t="shared" si="0"/>
        <v>1.7862503752626837</v>
      </c>
      <c r="D19" s="95">
        <v>159</v>
      </c>
      <c r="E19" s="97">
        <f t="shared" si="1"/>
        <v>1.8524991261796575</v>
      </c>
      <c r="F19"/>
      <c r="G19" s="53"/>
      <c r="I19" s="60"/>
    </row>
    <row r="20" spans="1:9" ht="12.75" customHeight="1">
      <c r="A20" s="98" t="s">
        <v>14</v>
      </c>
      <c r="B20" s="95">
        <v>234</v>
      </c>
      <c r="C20" s="96">
        <f t="shared" si="0"/>
        <v>3.5124587211047733</v>
      </c>
      <c r="D20" s="95">
        <v>310</v>
      </c>
      <c r="E20" s="97">
        <f t="shared" si="1"/>
        <v>3.6117907491553067</v>
      </c>
      <c r="F20"/>
      <c r="G20" s="53"/>
      <c r="I20" s="60"/>
    </row>
    <row r="21" spans="1:9" ht="12.75" customHeight="1">
      <c r="A21" s="99" t="s">
        <v>38</v>
      </c>
      <c r="B21" s="95">
        <v>563</v>
      </c>
      <c r="C21" s="96">
        <f t="shared" si="0"/>
        <v>8.450915640948665</v>
      </c>
      <c r="D21" s="95">
        <v>688</v>
      </c>
      <c r="E21" s="97">
        <f t="shared" si="1"/>
        <v>8.015845275544681</v>
      </c>
      <c r="F21"/>
      <c r="G21" s="53"/>
      <c r="I21" s="60"/>
    </row>
    <row r="22" spans="1:9" ht="12.75" customHeight="1">
      <c r="A22" s="99" t="s">
        <v>15</v>
      </c>
      <c r="B22" s="95">
        <v>338</v>
      </c>
      <c r="C22" s="96">
        <f t="shared" si="0"/>
        <v>5.073551486040228</v>
      </c>
      <c r="D22" s="95">
        <v>426</v>
      </c>
      <c r="E22" s="97">
        <f t="shared" si="1"/>
        <v>4.963299545613422</v>
      </c>
      <c r="F22"/>
      <c r="G22" s="53"/>
      <c r="I22" s="60"/>
    </row>
    <row r="23" spans="1:7" ht="12.75" customHeight="1">
      <c r="A23" s="98" t="s">
        <v>39</v>
      </c>
      <c r="B23" s="95">
        <v>137</v>
      </c>
      <c r="C23" s="96">
        <f t="shared" si="0"/>
        <v>2.0564395076553588</v>
      </c>
      <c r="D23" s="95">
        <v>186</v>
      </c>
      <c r="E23" s="97">
        <f t="shared" si="1"/>
        <v>2.167074449493184</v>
      </c>
      <c r="F23"/>
      <c r="G23" s="53"/>
    </row>
    <row r="24" spans="1:7" ht="12.75" customHeight="1">
      <c r="A24" s="98" t="s">
        <v>16</v>
      </c>
      <c r="B24" s="95">
        <v>300</v>
      </c>
      <c r="C24" s="96">
        <f t="shared" si="0"/>
        <v>4.5031522065445815</v>
      </c>
      <c r="D24" s="95">
        <v>394</v>
      </c>
      <c r="E24" s="97">
        <f t="shared" si="1"/>
        <v>4.59046953279739</v>
      </c>
      <c r="F24"/>
      <c r="G24" s="53"/>
    </row>
    <row r="25" spans="1:7" ht="12.75" customHeight="1">
      <c r="A25" s="98" t="s">
        <v>17</v>
      </c>
      <c r="B25" s="95">
        <v>59</v>
      </c>
      <c r="C25" s="96">
        <f t="shared" si="0"/>
        <v>0.8856199339537676</v>
      </c>
      <c r="D25" s="95">
        <v>76</v>
      </c>
      <c r="E25" s="97">
        <f t="shared" si="1"/>
        <v>0.8854712804380752</v>
      </c>
      <c r="F25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0.12008405884118883</v>
      </c>
      <c r="D26" s="95">
        <v>16</v>
      </c>
      <c r="E26" s="97">
        <f t="shared" si="1"/>
        <v>0.18641500640801584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304" t="s">
        <v>180</v>
      </c>
      <c r="B28" s="305">
        <f>SUM(B9:B26)</f>
        <v>6662</v>
      </c>
      <c r="C28" s="306">
        <f>SUM(C9:C26)</f>
        <v>100</v>
      </c>
      <c r="D28" s="305">
        <f>SUM(D9:D26)</f>
        <v>8583</v>
      </c>
      <c r="E28" s="307">
        <f>SUM(E9:E26)</f>
        <v>99.99999999999997</v>
      </c>
      <c r="F28"/>
      <c r="G28" s="53"/>
    </row>
    <row r="29" spans="1:6" ht="12.75" customHeight="1">
      <c r="A29" s="103" t="s">
        <v>146</v>
      </c>
      <c r="B29" s="104"/>
      <c r="C29" s="105"/>
      <c r="D29" s="106"/>
      <c r="E29" s="107"/>
      <c r="F29" s="11"/>
    </row>
    <row r="30" spans="1:6" ht="12.75">
      <c r="A30" s="300" t="s">
        <v>343</v>
      </c>
      <c r="E30" s="13"/>
      <c r="F30" s="9"/>
    </row>
    <row r="31" spans="1:6" ht="12.75">
      <c r="A31" s="339" t="s">
        <v>344</v>
      </c>
      <c r="B31" s="339"/>
      <c r="C31" s="339"/>
      <c r="D31" s="339"/>
      <c r="E31" s="9"/>
      <c r="F31" s="9"/>
    </row>
    <row r="32" spans="1:6" ht="12.75">
      <c r="A32" s="339" t="s">
        <v>345</v>
      </c>
      <c r="B32" s="339"/>
      <c r="C32" s="339"/>
      <c r="D32" s="339"/>
      <c r="E32" s="9"/>
      <c r="F32" s="9"/>
    </row>
    <row r="33" spans="1:6" ht="12.75">
      <c r="A33" s="339" t="s">
        <v>346</v>
      </c>
      <c r="B33" s="339"/>
      <c r="C33" s="339"/>
      <c r="D33" s="339"/>
      <c r="E33" s="9"/>
      <c r="F33" s="9"/>
    </row>
    <row r="34" spans="1:6" ht="12.75">
      <c r="A34" s="339" t="s">
        <v>347</v>
      </c>
      <c r="B34" s="339"/>
      <c r="C34" s="339"/>
      <c r="D34" s="33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61" t="s">
        <v>365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8" s="15" customFormat="1" ht="12.75">
      <c r="A5" s="437" t="s">
        <v>124</v>
      </c>
      <c r="B5" s="439">
        <v>2010</v>
      </c>
      <c r="C5" s="440"/>
      <c r="D5" s="441"/>
      <c r="E5" s="439">
        <v>2011</v>
      </c>
      <c r="F5" s="440"/>
      <c r="G5" s="441"/>
      <c r="H5" s="38"/>
    </row>
    <row r="6" spans="1:8" s="15" customFormat="1" ht="13.5" thickBot="1">
      <c r="A6" s="438"/>
      <c r="B6" s="193" t="s">
        <v>28</v>
      </c>
      <c r="C6" s="193" t="s">
        <v>29</v>
      </c>
      <c r="D6" s="194" t="s">
        <v>30</v>
      </c>
      <c r="E6" s="193" t="s">
        <v>28</v>
      </c>
      <c r="F6" s="193" t="s">
        <v>29</v>
      </c>
      <c r="G6" s="194" t="s">
        <v>30</v>
      </c>
      <c r="H6" s="38"/>
    </row>
    <row r="7" spans="1:13" ht="12.75" customHeight="1">
      <c r="A7" s="189" t="s">
        <v>47</v>
      </c>
      <c r="B7" s="164">
        <v>100.27166666666666</v>
      </c>
      <c r="C7" s="164">
        <v>97.69166666666666</v>
      </c>
      <c r="D7" s="165">
        <f>(B7+C7)/2</f>
        <v>98.98166666666665</v>
      </c>
      <c r="E7" s="164">
        <v>97.15066666666667</v>
      </c>
      <c r="F7" s="164">
        <v>102.84933333333333</v>
      </c>
      <c r="G7" s="165">
        <f>(E7+F7)/2</f>
        <v>100</v>
      </c>
      <c r="H7" s="39"/>
      <c r="K7" s="43"/>
      <c r="L7" s="43"/>
      <c r="M7" s="43"/>
    </row>
    <row r="8" spans="1:13" ht="12.75" customHeight="1">
      <c r="A8" s="190" t="s">
        <v>46</v>
      </c>
      <c r="B8" s="166">
        <v>99.36899999999999</v>
      </c>
      <c r="C8" s="166">
        <v>99.31933333333332</v>
      </c>
      <c r="D8" s="167">
        <f aca="true" t="shared" si="0" ref="D8:D37">(B8+C8)/2</f>
        <v>99.34416666666665</v>
      </c>
      <c r="E8" s="166">
        <v>99.74816666666668</v>
      </c>
      <c r="F8" s="166">
        <v>100.25183333333335</v>
      </c>
      <c r="G8" s="167">
        <f aca="true" t="shared" si="1" ref="G8:G37">(E8+F8)/2</f>
        <v>100.00000000000001</v>
      </c>
      <c r="H8" s="39"/>
      <c r="K8" s="43"/>
      <c r="L8" s="43"/>
      <c r="M8" s="43"/>
    </row>
    <row r="9" spans="1:13" ht="12.75" customHeight="1">
      <c r="A9" s="190" t="s">
        <v>286</v>
      </c>
      <c r="B9" s="166">
        <v>95.57883333333332</v>
      </c>
      <c r="C9" s="166">
        <v>95.56099999999999</v>
      </c>
      <c r="D9" s="167">
        <f t="shared" si="0"/>
        <v>95.56991666666666</v>
      </c>
      <c r="E9" s="166">
        <v>98.47483333333334</v>
      </c>
      <c r="F9" s="166">
        <v>101.52516666666668</v>
      </c>
      <c r="G9" s="167">
        <f t="shared" si="1"/>
        <v>100</v>
      </c>
      <c r="H9" s="39"/>
      <c r="K9" s="43"/>
      <c r="L9" s="43"/>
      <c r="M9" s="43"/>
    </row>
    <row r="10" spans="1:13" ht="12.75" customHeight="1">
      <c r="A10" s="190" t="s">
        <v>287</v>
      </c>
      <c r="B10" s="166">
        <v>97.28233333333334</v>
      </c>
      <c r="C10" s="166">
        <v>96.10483333333333</v>
      </c>
      <c r="D10" s="167">
        <f t="shared" si="0"/>
        <v>96.69358333333334</v>
      </c>
      <c r="E10" s="166">
        <v>99.04283333333335</v>
      </c>
      <c r="F10" s="166">
        <v>100.95716666666665</v>
      </c>
      <c r="G10" s="167">
        <f t="shared" si="1"/>
        <v>100</v>
      </c>
      <c r="H10" s="39"/>
      <c r="K10" s="43"/>
      <c r="L10" s="43"/>
      <c r="M10" s="43"/>
    </row>
    <row r="11" spans="1:13" ht="12.75" customHeight="1">
      <c r="A11" s="190" t="s">
        <v>288</v>
      </c>
      <c r="B11" s="166">
        <v>98.344</v>
      </c>
      <c r="C11" s="166">
        <v>98.50583333333334</v>
      </c>
      <c r="D11" s="167">
        <f t="shared" si="0"/>
        <v>98.42491666666666</v>
      </c>
      <c r="E11" s="166">
        <v>99.75383333333332</v>
      </c>
      <c r="F11" s="166">
        <v>100.246</v>
      </c>
      <c r="G11" s="167">
        <f t="shared" si="1"/>
        <v>99.99991666666665</v>
      </c>
      <c r="H11" s="39"/>
      <c r="K11" s="43"/>
      <c r="L11" s="43"/>
      <c r="M11" s="43"/>
    </row>
    <row r="12" spans="1:13" ht="12.75" customHeight="1">
      <c r="A12" s="190" t="s">
        <v>104</v>
      </c>
      <c r="B12" s="166">
        <v>97.18333333333334</v>
      </c>
      <c r="C12" s="166">
        <v>98.28666666666668</v>
      </c>
      <c r="D12" s="167">
        <f t="shared" si="0"/>
        <v>97.73500000000001</v>
      </c>
      <c r="E12" s="166">
        <v>99.0145</v>
      </c>
      <c r="F12" s="166">
        <v>100.98566666666666</v>
      </c>
      <c r="G12" s="167">
        <f t="shared" si="1"/>
        <v>100.00008333333332</v>
      </c>
      <c r="H12" s="39"/>
      <c r="K12" s="43"/>
      <c r="L12" s="43"/>
      <c r="M12" s="43"/>
    </row>
    <row r="13" spans="1:13" ht="12.75" customHeight="1">
      <c r="A13" s="190" t="s">
        <v>289</v>
      </c>
      <c r="B13" s="166">
        <v>96.75933333333332</v>
      </c>
      <c r="C13" s="166">
        <v>100.01283333333333</v>
      </c>
      <c r="D13" s="167">
        <f t="shared" si="0"/>
        <v>98.38608333333332</v>
      </c>
      <c r="E13" s="166">
        <v>96.78966666666666</v>
      </c>
      <c r="F13" s="166">
        <v>103.21033333333332</v>
      </c>
      <c r="G13" s="167">
        <f t="shared" si="1"/>
        <v>100</v>
      </c>
      <c r="H13" s="39"/>
      <c r="K13" s="43"/>
      <c r="L13" s="43"/>
      <c r="M13" s="43"/>
    </row>
    <row r="14" spans="1:13" ht="12.75" customHeight="1">
      <c r="A14" s="190" t="s">
        <v>105</v>
      </c>
      <c r="B14" s="166">
        <v>95.04933333333334</v>
      </c>
      <c r="C14" s="166">
        <v>96.62566666666667</v>
      </c>
      <c r="D14" s="167">
        <f t="shared" si="0"/>
        <v>95.8375</v>
      </c>
      <c r="E14" s="166">
        <v>97.60116666666666</v>
      </c>
      <c r="F14" s="166">
        <v>102.39866666666666</v>
      </c>
      <c r="G14" s="167">
        <f t="shared" si="1"/>
        <v>99.99991666666665</v>
      </c>
      <c r="H14" s="39"/>
      <c r="K14" s="43"/>
      <c r="L14" s="43"/>
      <c r="M14" s="43"/>
    </row>
    <row r="15" spans="1:13" ht="12.75" customHeight="1">
      <c r="A15" s="190" t="s">
        <v>290</v>
      </c>
      <c r="B15" s="166">
        <v>98.78633333333333</v>
      </c>
      <c r="C15" s="166">
        <v>98.57633333333335</v>
      </c>
      <c r="D15" s="167">
        <f t="shared" si="0"/>
        <v>98.68133333333334</v>
      </c>
      <c r="E15" s="166">
        <v>99.27299999999998</v>
      </c>
      <c r="F15" s="166">
        <v>100.72699999999999</v>
      </c>
      <c r="G15" s="167">
        <f t="shared" si="1"/>
        <v>99.99999999999999</v>
      </c>
      <c r="H15" s="39"/>
      <c r="K15" s="43"/>
      <c r="L15" s="43"/>
      <c r="M15" s="43"/>
    </row>
    <row r="16" spans="1:13" ht="12.75" customHeight="1">
      <c r="A16" s="190" t="s">
        <v>291</v>
      </c>
      <c r="B16" s="166">
        <v>98.92200000000001</v>
      </c>
      <c r="C16" s="166">
        <v>99.17966666666668</v>
      </c>
      <c r="D16" s="167">
        <f t="shared" si="0"/>
        <v>99.05083333333334</v>
      </c>
      <c r="E16" s="166">
        <v>98.68116666666667</v>
      </c>
      <c r="F16" s="166">
        <v>101.31883333333333</v>
      </c>
      <c r="G16" s="167">
        <f t="shared" si="1"/>
        <v>100</v>
      </c>
      <c r="H16" s="39"/>
      <c r="K16" s="43"/>
      <c r="L16" s="43"/>
      <c r="M16" s="43"/>
    </row>
    <row r="17" spans="1:13" ht="12.75" customHeight="1">
      <c r="A17" s="190" t="s">
        <v>292</v>
      </c>
      <c r="B17" s="166">
        <v>97.1255</v>
      </c>
      <c r="C17" s="166">
        <v>97.47466666666668</v>
      </c>
      <c r="D17" s="167">
        <f t="shared" si="0"/>
        <v>97.30008333333333</v>
      </c>
      <c r="E17" s="166">
        <v>98.34933333333333</v>
      </c>
      <c r="F17" s="166">
        <v>101.65050000000001</v>
      </c>
      <c r="G17" s="167">
        <f t="shared" si="1"/>
        <v>99.99991666666668</v>
      </c>
      <c r="H17" s="37"/>
      <c r="K17" s="43"/>
      <c r="L17" s="43"/>
      <c r="M17" s="43"/>
    </row>
    <row r="18" spans="1:13" ht="12.75" customHeight="1">
      <c r="A18" s="190" t="s">
        <v>293</v>
      </c>
      <c r="B18" s="166">
        <v>97.62283333333333</v>
      </c>
      <c r="C18" s="166">
        <v>97.62616666666666</v>
      </c>
      <c r="D18" s="167">
        <f t="shared" si="0"/>
        <v>97.6245</v>
      </c>
      <c r="E18" s="166">
        <v>98.96683333333334</v>
      </c>
      <c r="F18" s="166">
        <v>101.03316666666667</v>
      </c>
      <c r="G18" s="167">
        <f t="shared" si="1"/>
        <v>100</v>
      </c>
      <c r="H18" s="37"/>
      <c r="K18" s="43"/>
      <c r="L18" s="43"/>
      <c r="M18" s="43"/>
    </row>
    <row r="19" spans="1:13" ht="12.75" customHeight="1">
      <c r="A19" s="190" t="s">
        <v>294</v>
      </c>
      <c r="B19" s="166">
        <v>92.8415</v>
      </c>
      <c r="C19" s="166">
        <v>97.51483333333333</v>
      </c>
      <c r="D19" s="167">
        <f t="shared" si="0"/>
        <v>95.17816666666667</v>
      </c>
      <c r="E19" s="166">
        <v>99.61133333333333</v>
      </c>
      <c r="F19" s="166">
        <v>100.38866666666667</v>
      </c>
      <c r="G19" s="167">
        <f t="shared" si="1"/>
        <v>100</v>
      </c>
      <c r="H19" s="39"/>
      <c r="K19" s="43"/>
      <c r="L19" s="43"/>
      <c r="M19" s="43"/>
    </row>
    <row r="20" spans="1:13" ht="12.75" customHeight="1">
      <c r="A20" s="190" t="s">
        <v>295</v>
      </c>
      <c r="B20" s="166">
        <v>95.14716666666668</v>
      </c>
      <c r="C20" s="166">
        <v>96.85433333333333</v>
      </c>
      <c r="D20" s="167">
        <f t="shared" si="0"/>
        <v>96.00075000000001</v>
      </c>
      <c r="E20" s="166">
        <v>98.90016666666668</v>
      </c>
      <c r="F20" s="166">
        <v>101.09949999999999</v>
      </c>
      <c r="G20" s="167">
        <f t="shared" si="1"/>
        <v>99.99983333333333</v>
      </c>
      <c r="H20" s="39"/>
      <c r="K20" s="43"/>
      <c r="L20" s="43"/>
      <c r="M20" s="43"/>
    </row>
    <row r="21" spans="1:13" ht="12.75" customHeight="1">
      <c r="A21" s="190" t="s">
        <v>97</v>
      </c>
      <c r="B21" s="166">
        <v>100.69233333333334</v>
      </c>
      <c r="C21" s="166">
        <v>99.9815</v>
      </c>
      <c r="D21" s="167">
        <f t="shared" si="0"/>
        <v>100.33691666666667</v>
      </c>
      <c r="E21" s="166">
        <v>99.82</v>
      </c>
      <c r="F21" s="166">
        <v>100.18</v>
      </c>
      <c r="G21" s="167">
        <f t="shared" si="1"/>
        <v>100</v>
      </c>
      <c r="H21" s="39"/>
      <c r="K21" s="43"/>
      <c r="L21" s="43"/>
      <c r="M21" s="43"/>
    </row>
    <row r="22" spans="1:13" ht="12.75" customHeight="1">
      <c r="A22" s="190" t="s">
        <v>296</v>
      </c>
      <c r="B22" s="166">
        <v>94.4615</v>
      </c>
      <c r="C22" s="166">
        <v>94.91883333333334</v>
      </c>
      <c r="D22" s="167">
        <f t="shared" si="0"/>
        <v>94.69016666666667</v>
      </c>
      <c r="E22" s="166">
        <v>97.63516666666665</v>
      </c>
      <c r="F22" s="166">
        <v>102.365</v>
      </c>
      <c r="G22" s="167">
        <f t="shared" si="1"/>
        <v>100.00008333333332</v>
      </c>
      <c r="H22" s="39"/>
      <c r="K22" s="43"/>
      <c r="L22" s="43"/>
      <c r="M22" s="43"/>
    </row>
    <row r="23" spans="1:13" ht="12.75" customHeight="1">
      <c r="A23" s="190" t="s">
        <v>42</v>
      </c>
      <c r="B23" s="166">
        <v>101.59983333333334</v>
      </c>
      <c r="C23" s="166">
        <v>100.56566666666667</v>
      </c>
      <c r="D23" s="167">
        <f t="shared" si="0"/>
        <v>101.08275</v>
      </c>
      <c r="E23" s="166">
        <v>99.46733333333333</v>
      </c>
      <c r="F23" s="166">
        <v>100.53300000000002</v>
      </c>
      <c r="G23" s="167">
        <f t="shared" si="1"/>
        <v>100.00016666666667</v>
      </c>
      <c r="H23" s="39"/>
      <c r="K23" s="43"/>
      <c r="L23" s="43"/>
      <c r="M23" s="43"/>
    </row>
    <row r="24" spans="1:13" ht="12.75" customHeight="1">
      <c r="A24" s="190" t="s">
        <v>297</v>
      </c>
      <c r="B24" s="166">
        <v>92.57083333333333</v>
      </c>
      <c r="C24" s="166">
        <v>93.87883333333333</v>
      </c>
      <c r="D24" s="167">
        <f t="shared" si="0"/>
        <v>93.22483333333332</v>
      </c>
      <c r="E24" s="166">
        <v>96.26583333333333</v>
      </c>
      <c r="F24" s="166">
        <v>103.73433333333334</v>
      </c>
      <c r="G24" s="167">
        <f t="shared" si="1"/>
        <v>100.00008333333334</v>
      </c>
      <c r="H24" s="39"/>
      <c r="K24" s="43"/>
      <c r="L24" s="43"/>
      <c r="M24" s="43"/>
    </row>
    <row r="25" spans="1:13" ht="12.75" customHeight="1">
      <c r="A25" s="190" t="s">
        <v>298</v>
      </c>
      <c r="B25" s="166">
        <v>101.435</v>
      </c>
      <c r="C25" s="166">
        <v>99.19533333333334</v>
      </c>
      <c r="D25" s="167">
        <f t="shared" si="0"/>
        <v>100.31516666666667</v>
      </c>
      <c r="E25" s="166">
        <v>99.9935</v>
      </c>
      <c r="F25" s="166">
        <v>100.0065</v>
      </c>
      <c r="G25" s="167">
        <f t="shared" si="1"/>
        <v>100</v>
      </c>
      <c r="H25" s="39"/>
      <c r="K25" s="43"/>
      <c r="L25" s="43"/>
      <c r="M25" s="43"/>
    </row>
    <row r="26" spans="1:13" ht="12.75" customHeight="1">
      <c r="A26" s="190" t="s">
        <v>54</v>
      </c>
      <c r="B26" s="166">
        <v>97.782</v>
      </c>
      <c r="C26" s="166">
        <v>100.17400000000002</v>
      </c>
      <c r="D26" s="167">
        <f t="shared" si="0"/>
        <v>98.97800000000001</v>
      </c>
      <c r="E26" s="166">
        <v>100.21416666666666</v>
      </c>
      <c r="F26" s="166">
        <v>99.78566666666667</v>
      </c>
      <c r="G26" s="167">
        <f t="shared" si="1"/>
        <v>99.99991666666666</v>
      </c>
      <c r="H26" s="39"/>
      <c r="K26" s="43"/>
      <c r="L26" s="43"/>
      <c r="M26" s="43"/>
    </row>
    <row r="27" spans="1:14" ht="12.75" customHeight="1">
      <c r="A27" s="190" t="s">
        <v>106</v>
      </c>
      <c r="B27" s="166">
        <v>99.02433333333333</v>
      </c>
      <c r="C27" s="166">
        <v>99.27666666666666</v>
      </c>
      <c r="D27" s="167">
        <f t="shared" si="0"/>
        <v>99.1505</v>
      </c>
      <c r="E27" s="166">
        <v>99.53183333333334</v>
      </c>
      <c r="F27" s="166">
        <v>100.468</v>
      </c>
      <c r="G27" s="167">
        <f t="shared" si="1"/>
        <v>99.99991666666668</v>
      </c>
      <c r="H27" s="39"/>
      <c r="K27" s="43"/>
      <c r="L27" s="43"/>
      <c r="M27" s="43"/>
      <c r="N27" s="43"/>
    </row>
    <row r="28" spans="1:13" ht="12.75" customHeight="1">
      <c r="A28" s="190" t="s">
        <v>107</v>
      </c>
      <c r="B28" s="166">
        <v>98.70866666666666</v>
      </c>
      <c r="C28" s="166">
        <v>102.09566666666667</v>
      </c>
      <c r="D28" s="167">
        <f t="shared" si="0"/>
        <v>100.40216666666666</v>
      </c>
      <c r="E28" s="166">
        <v>101.42916666666666</v>
      </c>
      <c r="F28" s="166">
        <v>98.57066666666668</v>
      </c>
      <c r="G28" s="167">
        <f t="shared" si="1"/>
        <v>99.99991666666668</v>
      </c>
      <c r="H28" s="37"/>
      <c r="K28" s="43"/>
      <c r="L28" s="43"/>
      <c r="M28" s="43"/>
    </row>
    <row r="29" spans="1:13" ht="12.75" customHeight="1">
      <c r="A29" s="190" t="s">
        <v>299</v>
      </c>
      <c r="B29" s="166">
        <v>95.29</v>
      </c>
      <c r="C29" s="166">
        <v>95.38900000000001</v>
      </c>
      <c r="D29" s="167">
        <f t="shared" si="0"/>
        <v>95.33950000000002</v>
      </c>
      <c r="E29" s="166">
        <v>98.51933333333334</v>
      </c>
      <c r="F29" s="166">
        <v>101.48033333333335</v>
      </c>
      <c r="G29" s="167">
        <f t="shared" si="1"/>
        <v>99.99983333333334</v>
      </c>
      <c r="H29" s="37"/>
      <c r="K29" s="43"/>
      <c r="L29" s="43"/>
      <c r="M29" s="43"/>
    </row>
    <row r="30" spans="1:13" ht="12.75" customHeight="1">
      <c r="A30" s="190" t="s">
        <v>300</v>
      </c>
      <c r="B30" s="166">
        <v>98.221</v>
      </c>
      <c r="C30" s="166">
        <v>98.65050000000001</v>
      </c>
      <c r="D30" s="167">
        <f t="shared" si="0"/>
        <v>98.43575000000001</v>
      </c>
      <c r="E30" s="166">
        <v>99.23366666666668</v>
      </c>
      <c r="F30" s="166">
        <v>100.76633333333332</v>
      </c>
      <c r="G30" s="167">
        <f t="shared" si="1"/>
        <v>100</v>
      </c>
      <c r="H30" s="37"/>
      <c r="K30" s="43"/>
      <c r="L30" s="43"/>
      <c r="M30" s="43"/>
    </row>
    <row r="31" spans="1:13" ht="12.75" customHeight="1">
      <c r="A31" s="190" t="s">
        <v>108</v>
      </c>
      <c r="B31" s="166">
        <v>94.27283333333334</v>
      </c>
      <c r="C31" s="166">
        <v>102.64416666666666</v>
      </c>
      <c r="D31" s="167">
        <f t="shared" si="0"/>
        <v>98.4585</v>
      </c>
      <c r="E31" s="166">
        <v>107.78516666666667</v>
      </c>
      <c r="F31" s="166">
        <v>92.215</v>
      </c>
      <c r="G31" s="167">
        <f t="shared" si="1"/>
        <v>100.00008333333334</v>
      </c>
      <c r="H31" s="39"/>
      <c r="K31" s="43"/>
      <c r="L31" s="43"/>
      <c r="M31" s="43"/>
    </row>
    <row r="32" spans="1:13" ht="12.75" customHeight="1">
      <c r="A32" s="190" t="s">
        <v>48</v>
      </c>
      <c r="B32" s="166">
        <v>86.23616666666668</v>
      </c>
      <c r="C32" s="166">
        <v>81.30766666666666</v>
      </c>
      <c r="D32" s="167">
        <f t="shared" si="0"/>
        <v>83.77191666666667</v>
      </c>
      <c r="E32" s="166">
        <v>96.98649999999999</v>
      </c>
      <c r="F32" s="166">
        <v>103.01333333333332</v>
      </c>
      <c r="G32" s="167">
        <f t="shared" si="1"/>
        <v>99.99991666666665</v>
      </c>
      <c r="H32" s="39"/>
      <c r="K32" s="43"/>
      <c r="L32" s="43"/>
      <c r="M32" s="43"/>
    </row>
    <row r="33" spans="1:13" ht="12.75" customHeight="1">
      <c r="A33" s="190" t="s">
        <v>109</v>
      </c>
      <c r="B33" s="166">
        <v>90.3155</v>
      </c>
      <c r="C33" s="166">
        <v>91.29866666666668</v>
      </c>
      <c r="D33" s="167">
        <f t="shared" si="0"/>
        <v>90.80708333333334</v>
      </c>
      <c r="E33" s="166">
        <v>97.39666666666666</v>
      </c>
      <c r="F33" s="166">
        <v>102.60333333333334</v>
      </c>
      <c r="G33" s="167">
        <f t="shared" si="1"/>
        <v>100</v>
      </c>
      <c r="H33" s="39"/>
      <c r="K33" s="43"/>
      <c r="L33" s="43"/>
      <c r="M33" s="43"/>
    </row>
    <row r="34" spans="1:36" ht="12.75" customHeight="1">
      <c r="A34" s="190" t="s">
        <v>110</v>
      </c>
      <c r="B34" s="166">
        <v>100.04566666666666</v>
      </c>
      <c r="C34" s="166">
        <v>98.85733333333333</v>
      </c>
      <c r="D34" s="167">
        <f t="shared" si="0"/>
        <v>99.4515</v>
      </c>
      <c r="E34" s="166">
        <v>100.52299999999998</v>
      </c>
      <c r="F34" s="166">
        <v>99.47683333333333</v>
      </c>
      <c r="G34" s="167">
        <f t="shared" si="1"/>
        <v>99.99991666666665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90" t="s">
        <v>301</v>
      </c>
      <c r="B35" s="166">
        <v>97.84083333333335</v>
      </c>
      <c r="C35" s="166">
        <v>98.91616666666665</v>
      </c>
      <c r="D35" s="167">
        <f t="shared" si="0"/>
        <v>98.3785</v>
      </c>
      <c r="E35" s="166">
        <v>99.97333333333331</v>
      </c>
      <c r="F35" s="166">
        <v>100.02666666666666</v>
      </c>
      <c r="G35" s="167">
        <f t="shared" si="1"/>
        <v>99.99999999999999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90" t="s">
        <v>302</v>
      </c>
      <c r="B36" s="166">
        <v>99.27466666666668</v>
      </c>
      <c r="C36" s="166">
        <v>99.68983333333331</v>
      </c>
      <c r="D36" s="167">
        <f t="shared" si="0"/>
        <v>99.48225</v>
      </c>
      <c r="E36" s="166">
        <v>99.89916666666666</v>
      </c>
      <c r="F36" s="166">
        <v>100.10083333333334</v>
      </c>
      <c r="G36" s="167">
        <f t="shared" si="1"/>
        <v>100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90" t="s">
        <v>303</v>
      </c>
      <c r="B37" s="166">
        <v>97.82116666666667</v>
      </c>
      <c r="C37" s="166">
        <v>97.86116666666665</v>
      </c>
      <c r="D37" s="167">
        <f t="shared" si="0"/>
        <v>97.84116666666665</v>
      </c>
      <c r="E37" s="166">
        <v>99.669</v>
      </c>
      <c r="F37" s="166">
        <v>100.33133333333335</v>
      </c>
      <c r="G37" s="167">
        <f t="shared" si="1"/>
        <v>100.00016666666667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90"/>
      <c r="B38" s="166"/>
      <c r="C38" s="166"/>
      <c r="D38" s="167"/>
      <c r="E38" s="166"/>
      <c r="F38" s="166"/>
      <c r="G38" s="167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3" ht="12.75" customHeight="1">
      <c r="A39" s="191" t="s">
        <v>150</v>
      </c>
      <c r="B39" s="186">
        <v>95.78733</v>
      </c>
      <c r="C39" s="186">
        <v>96.9785</v>
      </c>
      <c r="D39" s="187">
        <f>(B39+C39)/2</f>
        <v>96.382915</v>
      </c>
      <c r="E39" s="186">
        <v>99.3481667</v>
      </c>
      <c r="F39" s="186">
        <v>100.651667</v>
      </c>
      <c r="G39" s="187">
        <f>(E39+F39)/2</f>
        <v>99.99991685</v>
      </c>
      <c r="H39" s="39"/>
      <c r="K39" s="43"/>
      <c r="L39" s="43"/>
      <c r="M39" s="43"/>
    </row>
    <row r="40" spans="1:13" ht="12.75" customHeight="1">
      <c r="A40" s="191" t="s">
        <v>151</v>
      </c>
      <c r="B40" s="186">
        <v>97.62583</v>
      </c>
      <c r="C40" s="186">
        <v>98.4008333</v>
      </c>
      <c r="D40" s="187">
        <f>(B40+C40)/2</f>
        <v>98.01333165</v>
      </c>
      <c r="E40" s="186">
        <v>99.452</v>
      </c>
      <c r="F40" s="186">
        <v>100.548</v>
      </c>
      <c r="G40" s="187">
        <f>(E40+F40)/2</f>
        <v>100</v>
      </c>
      <c r="H40" s="39"/>
      <c r="K40" s="43"/>
      <c r="L40" s="43"/>
      <c r="M40" s="43"/>
    </row>
    <row r="41" spans="1:13" ht="12.75" customHeight="1">
      <c r="A41" s="191" t="s">
        <v>149</v>
      </c>
      <c r="B41" s="172">
        <v>97.91</v>
      </c>
      <c r="C41" s="172">
        <v>98.075333</v>
      </c>
      <c r="D41" s="173">
        <f>(B41+C41)/2</f>
        <v>97.9926665</v>
      </c>
      <c r="E41" s="172">
        <v>99.2535</v>
      </c>
      <c r="F41" s="172">
        <v>100.747</v>
      </c>
      <c r="G41" s="187">
        <f>(E41+F41)/2</f>
        <v>100.00025</v>
      </c>
      <c r="H41" s="39"/>
      <c r="K41" s="43"/>
      <c r="L41" s="43"/>
      <c r="M41" s="43"/>
    </row>
    <row r="42" spans="1:13" ht="12.75" customHeight="1">
      <c r="A42" s="191" t="s">
        <v>98</v>
      </c>
      <c r="B42" s="172">
        <v>97.19233</v>
      </c>
      <c r="C42" s="172">
        <v>99.206833</v>
      </c>
      <c r="D42" s="173">
        <f>(B42+C42)/2</f>
        <v>98.1995815</v>
      </c>
      <c r="E42" s="172">
        <v>99.714833</v>
      </c>
      <c r="F42" s="172">
        <v>100.285167</v>
      </c>
      <c r="G42" s="187">
        <f>(E42+F42)/2</f>
        <v>100</v>
      </c>
      <c r="H42" s="39"/>
      <c r="K42" s="43"/>
      <c r="L42" s="43"/>
      <c r="M42" s="43"/>
    </row>
    <row r="43" spans="1:13" ht="12.75" customHeight="1">
      <c r="A43" s="191"/>
      <c r="B43" s="172"/>
      <c r="C43" s="172"/>
      <c r="D43" s="173"/>
      <c r="E43" s="172"/>
      <c r="F43" s="172"/>
      <c r="G43" s="173"/>
      <c r="H43" s="39"/>
      <c r="K43" s="43"/>
      <c r="L43" s="43"/>
      <c r="M43" s="43"/>
    </row>
    <row r="44" spans="1:13" ht="12.75" customHeight="1" thickBot="1">
      <c r="A44" s="176" t="s">
        <v>178</v>
      </c>
      <c r="B44" s="177">
        <v>96.13417</v>
      </c>
      <c r="C44" s="177">
        <v>97.6715</v>
      </c>
      <c r="D44" s="178">
        <f>(B44+C44)/2</f>
        <v>96.902835</v>
      </c>
      <c r="E44" s="177">
        <v>99.488333</v>
      </c>
      <c r="F44" s="177">
        <v>100.511833</v>
      </c>
      <c r="G44" s="178">
        <f>(E44+F44)/2</f>
        <v>100.00008299999999</v>
      </c>
      <c r="H44" s="39"/>
      <c r="K44" s="43"/>
      <c r="L44" s="43"/>
      <c r="M44" s="43"/>
    </row>
    <row r="45" spans="1:7" ht="12.75">
      <c r="A45" s="192" t="s">
        <v>37</v>
      </c>
      <c r="B45" s="192"/>
      <c r="C45" s="192"/>
      <c r="D45" s="192"/>
      <c r="E45" s="192"/>
      <c r="F45" s="192"/>
      <c r="G45" s="192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view="pageBreakPreview" zoomScaleNormal="75" zoomScaleSheetLayoutView="100" workbookViewId="0" topLeftCell="A1">
      <selection activeCell="D39" sqref="D39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51" t="s">
        <v>173</v>
      </c>
      <c r="B1" s="351"/>
      <c r="C1" s="351"/>
      <c r="D1" s="351"/>
      <c r="E1" s="351"/>
      <c r="F1" s="351"/>
      <c r="G1" s="351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61" t="s">
        <v>366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7"/>
      <c r="H4" s="14"/>
      <c r="I4" s="14"/>
      <c r="J4" s="14"/>
    </row>
    <row r="5" spans="1:8" s="15" customFormat="1" ht="12.75">
      <c r="A5" s="437" t="s">
        <v>124</v>
      </c>
      <c r="B5" s="439">
        <v>2010</v>
      </c>
      <c r="C5" s="440"/>
      <c r="D5" s="441"/>
      <c r="E5" s="439">
        <v>2011</v>
      </c>
      <c r="F5" s="440"/>
      <c r="G5" s="441"/>
      <c r="H5" s="38"/>
    </row>
    <row r="6" spans="1:8" s="15" customFormat="1" ht="13.5" thickBot="1">
      <c r="A6" s="438"/>
      <c r="B6" s="193" t="s">
        <v>28</v>
      </c>
      <c r="C6" s="193" t="s">
        <v>29</v>
      </c>
      <c r="D6" s="194" t="s">
        <v>30</v>
      </c>
      <c r="E6" s="193" t="s">
        <v>28</v>
      </c>
      <c r="F6" s="193" t="s">
        <v>29</v>
      </c>
      <c r="G6" s="194" t="s">
        <v>30</v>
      </c>
      <c r="H6" s="38"/>
    </row>
    <row r="7" spans="1:13" ht="12.75" customHeight="1">
      <c r="A7" s="189" t="s">
        <v>155</v>
      </c>
      <c r="B7" s="164">
        <v>96.89583</v>
      </c>
      <c r="C7" s="164">
        <v>98.008</v>
      </c>
      <c r="D7" s="165">
        <f>(B7+C7)/2</f>
        <v>97.451915</v>
      </c>
      <c r="E7" s="164">
        <v>99.885667</v>
      </c>
      <c r="F7" s="164">
        <v>100.113667</v>
      </c>
      <c r="G7" s="165">
        <f>(E7+F7)/2</f>
        <v>99.999667</v>
      </c>
      <c r="H7" s="39"/>
      <c r="K7" s="43"/>
      <c r="L7" s="43"/>
      <c r="M7" s="43"/>
    </row>
    <row r="8" spans="1:13" ht="12.75" customHeight="1" thickBot="1">
      <c r="A8" s="195" t="s">
        <v>156</v>
      </c>
      <c r="B8" s="184">
        <v>97.43033</v>
      </c>
      <c r="C8" s="184">
        <v>97.7931667</v>
      </c>
      <c r="D8" s="185">
        <f>(B8+C8)/2</f>
        <v>97.61174835</v>
      </c>
      <c r="E8" s="184">
        <v>99.9741667</v>
      </c>
      <c r="F8" s="184">
        <v>100.026</v>
      </c>
      <c r="G8" s="185">
        <f>(E8+F8)/2</f>
        <v>100.00008335</v>
      </c>
      <c r="H8" s="39"/>
      <c r="K8" s="43"/>
      <c r="L8" s="43"/>
      <c r="M8" s="43"/>
    </row>
    <row r="9" spans="1:7" ht="12.75">
      <c r="A9" s="192" t="s">
        <v>37</v>
      </c>
      <c r="B9" s="192"/>
      <c r="C9" s="192"/>
      <c r="D9" s="192"/>
      <c r="E9" s="192"/>
      <c r="F9" s="192"/>
      <c r="G9" s="192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1" t="s">
        <v>173</v>
      </c>
      <c r="B1" s="351"/>
      <c r="C1" s="351"/>
      <c r="D1" s="351"/>
      <c r="E1" s="30"/>
      <c r="F1" s="30"/>
      <c r="G1" s="30"/>
    </row>
    <row r="2" ht="12.75" customHeight="1"/>
    <row r="3" spans="1:10" ht="15" customHeight="1">
      <c r="A3" s="361" t="s">
        <v>216</v>
      </c>
      <c r="B3" s="361"/>
      <c r="C3" s="361"/>
      <c r="D3" s="361"/>
      <c r="E3" s="361"/>
      <c r="F3" s="361"/>
      <c r="G3" s="361"/>
      <c r="H3" s="65"/>
      <c r="I3" s="65"/>
      <c r="J3" s="14"/>
    </row>
    <row r="4" spans="1:10" ht="15" customHeight="1">
      <c r="A4" s="361" t="s">
        <v>367</v>
      </c>
      <c r="B4" s="361"/>
      <c r="C4" s="361"/>
      <c r="D4" s="361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437" t="s">
        <v>124</v>
      </c>
      <c r="B6" s="439" t="s">
        <v>368</v>
      </c>
      <c r="C6" s="440"/>
      <c r="D6" s="441"/>
    </row>
    <row r="7" spans="1:5" ht="13.5" thickBot="1">
      <c r="A7" s="438"/>
      <c r="B7" s="193" t="s">
        <v>28</v>
      </c>
      <c r="C7" s="193" t="s">
        <v>29</v>
      </c>
      <c r="D7" s="194" t="s">
        <v>30</v>
      </c>
      <c r="E7" s="42"/>
    </row>
    <row r="8" spans="1:4" ht="12.75" customHeight="1">
      <c r="A8" s="189" t="s">
        <v>47</v>
      </c>
      <c r="B8" s="294">
        <v>-3.1125442547745243</v>
      </c>
      <c r="C8" s="43">
        <v>5.279535954960339</v>
      </c>
      <c r="D8" s="165">
        <v>1.0288100489989849</v>
      </c>
    </row>
    <row r="9" spans="1:4" ht="12.75" customHeight="1">
      <c r="A9" s="190" t="s">
        <v>46</v>
      </c>
      <c r="B9" s="295">
        <v>0.38157440113787133</v>
      </c>
      <c r="C9" s="43">
        <v>0.9388907161412343</v>
      </c>
      <c r="D9" s="167">
        <v>0.6601629016969917</v>
      </c>
    </row>
    <row r="10" spans="1:4" ht="12.75" customHeight="1">
      <c r="A10" s="190" t="s">
        <v>286</v>
      </c>
      <c r="B10" s="295">
        <v>3.0299595621764395</v>
      </c>
      <c r="C10" s="43">
        <v>6.241214163379083</v>
      </c>
      <c r="D10" s="167">
        <v>4.635437057860791</v>
      </c>
    </row>
    <row r="11" spans="1:4" ht="12.75" customHeight="1">
      <c r="A11" s="190" t="s">
        <v>287</v>
      </c>
      <c r="B11" s="295">
        <v>1.8096811000284472</v>
      </c>
      <c r="C11" s="43">
        <v>5.049000310424886</v>
      </c>
      <c r="D11" s="167">
        <v>3.4194788864824672</v>
      </c>
    </row>
    <row r="12" spans="1:4" ht="12.75" customHeight="1">
      <c r="A12" s="190" t="s">
        <v>288</v>
      </c>
      <c r="B12" s="295">
        <v>1.4335733073022499</v>
      </c>
      <c r="C12" s="43">
        <v>1.7665620479328494</v>
      </c>
      <c r="D12" s="167">
        <v>1.6002045552489557</v>
      </c>
    </row>
    <row r="13" spans="1:4" ht="12.75" customHeight="1">
      <c r="A13" s="190" t="s">
        <v>104</v>
      </c>
      <c r="B13" s="295">
        <v>1.8842394100497282</v>
      </c>
      <c r="C13" s="43">
        <v>2.7460489723936616</v>
      </c>
      <c r="D13" s="167">
        <v>2.3175764396923393</v>
      </c>
    </row>
    <row r="14" spans="1:4" ht="12.75" customHeight="1">
      <c r="A14" s="190" t="s">
        <v>289</v>
      </c>
      <c r="B14" s="295">
        <v>0.03134925829723115</v>
      </c>
      <c r="C14" s="43">
        <v>3.1970897068209494</v>
      </c>
      <c r="D14" s="167">
        <v>1.6403912138657983</v>
      </c>
    </row>
    <row r="15" spans="1:4" ht="12.75" customHeight="1">
      <c r="A15" s="190" t="s">
        <v>105</v>
      </c>
      <c r="B15" s="295">
        <v>2.6847461669027872</v>
      </c>
      <c r="C15" s="43">
        <v>5.974603021281421</v>
      </c>
      <c r="D15" s="167">
        <v>4.343202469457825</v>
      </c>
    </row>
    <row r="16" spans="1:4" ht="12.75" customHeight="1">
      <c r="A16" s="190" t="s">
        <v>290</v>
      </c>
      <c r="B16" s="295">
        <v>0.49264574384444243</v>
      </c>
      <c r="C16" s="43">
        <v>2.1817271894200134</v>
      </c>
      <c r="D16" s="167">
        <v>1.3362878491034886</v>
      </c>
    </row>
    <row r="17" spans="1:4" ht="12.75" customHeight="1">
      <c r="A17" s="190" t="s">
        <v>291</v>
      </c>
      <c r="B17" s="295">
        <v>-0.24345780850906942</v>
      </c>
      <c r="C17" s="43">
        <v>2.156860109094929</v>
      </c>
      <c r="D17" s="167">
        <v>0.9582621717804723</v>
      </c>
    </row>
    <row r="18" spans="1:4" ht="12.75" customHeight="1">
      <c r="A18" s="190" t="s">
        <v>292</v>
      </c>
      <c r="B18" s="295">
        <v>1.2600535732977762</v>
      </c>
      <c r="C18" s="43">
        <v>4.284019095559867</v>
      </c>
      <c r="D18" s="167">
        <v>2.7747492508142884</v>
      </c>
    </row>
    <row r="19" spans="1:4" ht="12.75" customHeight="1">
      <c r="A19" s="190" t="s">
        <v>293</v>
      </c>
      <c r="B19" s="295">
        <v>1.3767270976564652</v>
      </c>
      <c r="C19" s="43">
        <v>3.4898430577867727</v>
      </c>
      <c r="D19" s="167">
        <v>2.4333031155089166</v>
      </c>
    </row>
    <row r="20" spans="1:4" ht="12.75" customHeight="1">
      <c r="A20" s="190" t="s">
        <v>294</v>
      </c>
      <c r="B20" s="295">
        <v>7.291818134490867</v>
      </c>
      <c r="C20" s="43">
        <v>2.9470730094054107</v>
      </c>
      <c r="D20" s="167">
        <v>5.066112851511811</v>
      </c>
    </row>
    <row r="21" spans="1:4" ht="12.75" customHeight="1">
      <c r="A21" s="190" t="s">
        <v>295</v>
      </c>
      <c r="B21" s="295">
        <v>3.944415931110227</v>
      </c>
      <c r="C21" s="43">
        <v>4.383042575964589</v>
      </c>
      <c r="D21" s="167">
        <v>4.16567926118631</v>
      </c>
    </row>
    <row r="22" spans="1:4" ht="12.75" customHeight="1">
      <c r="A22" s="190" t="s">
        <v>97</v>
      </c>
      <c r="B22" s="295">
        <v>-0.866335404549182</v>
      </c>
      <c r="C22" s="43">
        <v>0.19853672929492946</v>
      </c>
      <c r="D22" s="167">
        <v>-0.335785349858768</v>
      </c>
    </row>
    <row r="23" spans="1:4" ht="12.75" customHeight="1">
      <c r="A23" s="190" t="s">
        <v>296</v>
      </c>
      <c r="B23" s="295">
        <v>3.3597462105372538</v>
      </c>
      <c r="C23" s="43">
        <v>7.844772639079342</v>
      </c>
      <c r="D23" s="167">
        <v>5.607674855361593</v>
      </c>
    </row>
    <row r="24" spans="1:4" ht="12.75" customHeight="1">
      <c r="A24" s="190" t="s">
        <v>42</v>
      </c>
      <c r="B24" s="295">
        <v>-2.0989207659461457</v>
      </c>
      <c r="C24" s="43">
        <v>-0.0324829216067679</v>
      </c>
      <c r="D24" s="167">
        <v>-1.0709872192172571</v>
      </c>
    </row>
    <row r="25" spans="1:4" ht="12.75" customHeight="1">
      <c r="A25" s="190" t="s">
        <v>297</v>
      </c>
      <c r="B25" s="295">
        <v>3.991538011432695</v>
      </c>
      <c r="C25" s="43">
        <v>10.498106601949683</v>
      </c>
      <c r="D25" s="167">
        <v>7.2676450659606235</v>
      </c>
    </row>
    <row r="26" spans="1:4" ht="12.75" customHeight="1">
      <c r="A26" s="190" t="s">
        <v>298</v>
      </c>
      <c r="B26" s="295">
        <v>-1.421107112929467</v>
      </c>
      <c r="C26" s="43">
        <v>0.8177468026049595</v>
      </c>
      <c r="D26" s="167">
        <v>-0.3141764871048113</v>
      </c>
    </row>
    <row r="27" spans="1:4" ht="12.75" customHeight="1">
      <c r="A27" s="190" t="s">
        <v>54</v>
      </c>
      <c r="B27" s="295">
        <v>2.4873357741370192</v>
      </c>
      <c r="C27" s="43">
        <v>-0.3876588070091536</v>
      </c>
      <c r="D27" s="167">
        <v>1.0324684946823084</v>
      </c>
    </row>
    <row r="28" spans="1:4" ht="12.75" customHeight="1">
      <c r="A28" s="190" t="s">
        <v>106</v>
      </c>
      <c r="B28" s="295">
        <v>0.5125002945404067</v>
      </c>
      <c r="C28" s="43">
        <v>1.2000134304804893</v>
      </c>
      <c r="D28" s="167">
        <v>0.8566942846144843</v>
      </c>
    </row>
    <row r="29" spans="1:4" ht="12.75" customHeight="1">
      <c r="A29" s="190" t="s">
        <v>107</v>
      </c>
      <c r="B29" s="295">
        <v>2.7560903129073453</v>
      </c>
      <c r="C29" s="43">
        <v>-3.4526440887141714</v>
      </c>
      <c r="D29" s="167">
        <v>-0.4006387644356755</v>
      </c>
    </row>
    <row r="30" spans="1:4" ht="12.75" customHeight="1">
      <c r="A30" s="190" t="s">
        <v>299</v>
      </c>
      <c r="B30" s="295">
        <v>3.3889530206037666</v>
      </c>
      <c r="C30" s="43">
        <v>6.385781728850641</v>
      </c>
      <c r="D30" s="167">
        <v>4.888145347241517</v>
      </c>
    </row>
    <row r="31" spans="1:4" ht="12.75" customHeight="1">
      <c r="A31" s="190" t="s">
        <v>300</v>
      </c>
      <c r="B31" s="295">
        <v>1.0310083044019864</v>
      </c>
      <c r="C31" s="43">
        <v>2.144777100301887</v>
      </c>
      <c r="D31" s="167">
        <v>1.589107615881412</v>
      </c>
    </row>
    <row r="32" spans="1:4" ht="12.75" customHeight="1">
      <c r="A32" s="190" t="s">
        <v>108</v>
      </c>
      <c r="B32" s="295">
        <v>14.333220775868618</v>
      </c>
      <c r="C32" s="43">
        <v>-10.160505955038841</v>
      </c>
      <c r="D32" s="167">
        <v>1.5657188900230403</v>
      </c>
    </row>
    <row r="33" spans="1:4" ht="12.75" customHeight="1">
      <c r="A33" s="190" t="s">
        <v>48</v>
      </c>
      <c r="B33" s="295">
        <v>12.466153991847946</v>
      </c>
      <c r="C33" s="43">
        <v>26.695719550841858</v>
      </c>
      <c r="D33" s="167">
        <v>19.371647021724637</v>
      </c>
    </row>
    <row r="34" spans="1:4" ht="12.75" customHeight="1">
      <c r="A34" s="190" t="s">
        <v>109</v>
      </c>
      <c r="B34" s="295">
        <v>7.840477732688919</v>
      </c>
      <c r="C34" s="43">
        <v>12.382072027338838</v>
      </c>
      <c r="D34" s="167">
        <v>10.123567820058083</v>
      </c>
    </row>
    <row r="35" spans="1:4" ht="12.75" customHeight="1">
      <c r="A35" s="190" t="s">
        <v>110</v>
      </c>
      <c r="B35" s="295">
        <v>0.47711545061087424</v>
      </c>
      <c r="C35" s="43">
        <v>0.6266606422723677</v>
      </c>
      <c r="D35" s="167">
        <v>0.5514413223195768</v>
      </c>
    </row>
    <row r="36" spans="1:4" ht="12.75" customHeight="1">
      <c r="A36" s="190" t="s">
        <v>301</v>
      </c>
      <c r="B36" s="295">
        <v>2.179560340348659</v>
      </c>
      <c r="C36" s="43">
        <v>1.1226678483631782</v>
      </c>
      <c r="D36" s="167">
        <v>1.6482259843359912</v>
      </c>
    </row>
    <row r="37" spans="1:4" ht="12.75">
      <c r="A37" s="190" t="s">
        <v>302</v>
      </c>
      <c r="B37" s="295">
        <v>0.6290628021918818</v>
      </c>
      <c r="C37" s="43">
        <v>0.41227875126018854</v>
      </c>
      <c r="D37" s="167">
        <v>0.520444601926481</v>
      </c>
    </row>
    <row r="38" spans="1:4" ht="14.25" customHeight="1">
      <c r="A38" s="190" t="s">
        <v>303</v>
      </c>
      <c r="B38" s="295">
        <v>1.8889913055626952</v>
      </c>
      <c r="C38" s="43">
        <v>2.5241541162906294</v>
      </c>
      <c r="D38" s="167">
        <v>2.2066376286737044</v>
      </c>
    </row>
    <row r="39" spans="1:4" ht="12.75">
      <c r="A39" s="190"/>
      <c r="B39" s="166"/>
      <c r="C39" s="166"/>
      <c r="D39" s="167"/>
    </row>
    <row r="40" spans="1:4" ht="12.75">
      <c r="A40" s="191" t="s">
        <v>150</v>
      </c>
      <c r="B40" s="186">
        <v>3.717440187548808</v>
      </c>
      <c r="C40" s="186">
        <v>3.7876096248137543</v>
      </c>
      <c r="D40" s="173">
        <v>3.7527417073866345</v>
      </c>
    </row>
    <row r="41" spans="1:4" ht="12.75">
      <c r="A41" s="191" t="s">
        <v>151</v>
      </c>
      <c r="B41" s="186">
        <v>1.8705807674055164</v>
      </c>
      <c r="C41" s="186">
        <v>2.182061500895846</v>
      </c>
      <c r="D41" s="173">
        <v>2.0269368631343756</v>
      </c>
    </row>
    <row r="42" spans="1:4" ht="12.75">
      <c r="A42" s="191" t="s">
        <v>149</v>
      </c>
      <c r="B42" s="172">
        <v>1.3721785313042651</v>
      </c>
      <c r="C42" s="172">
        <v>2.7240967920037544</v>
      </c>
      <c r="D42" s="173">
        <v>2.048707899993716</v>
      </c>
    </row>
    <row r="43" spans="1:4" ht="12.75">
      <c r="A43" s="191" t="s">
        <v>98</v>
      </c>
      <c r="B43" s="172">
        <v>2.5953724949283554</v>
      </c>
      <c r="C43" s="172">
        <v>1.086955371309956</v>
      </c>
      <c r="D43" s="173">
        <v>1.833427874639167</v>
      </c>
    </row>
    <row r="44" spans="1:4" ht="12.75">
      <c r="A44" s="191"/>
      <c r="B44" s="172"/>
      <c r="C44" s="172"/>
      <c r="D44" s="173"/>
    </row>
    <row r="45" spans="1:9" ht="13.5" thickBot="1">
      <c r="A45" s="176" t="s">
        <v>178</v>
      </c>
      <c r="B45" s="177">
        <v>3.4890434899474347</v>
      </c>
      <c r="C45" s="177">
        <v>2.9080468714005634</v>
      </c>
      <c r="D45" s="178">
        <v>3.196240853015284</v>
      </c>
      <c r="E45" s="22"/>
      <c r="F45" s="22"/>
      <c r="G45" s="22"/>
      <c r="H45" s="22"/>
      <c r="I45" s="22"/>
    </row>
    <row r="46" spans="1:7" ht="12.75">
      <c r="A46" s="192" t="s">
        <v>37</v>
      </c>
      <c r="B46" s="192"/>
      <c r="C46" s="192"/>
      <c r="D46" s="192"/>
      <c r="E46" s="33"/>
      <c r="F46" s="33"/>
      <c r="G46" s="33"/>
    </row>
  </sheetData>
  <mergeCells count="5">
    <mergeCell ref="A1:D1"/>
    <mergeCell ref="A6:A7"/>
    <mergeCell ref="B6:D6"/>
    <mergeCell ref="A4:D4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view="pageBreakPreview" zoomScale="75" zoomScaleNormal="75" zoomScaleSheetLayoutView="75" workbookViewId="0" topLeftCell="A19">
      <selection activeCell="D39" sqref="D39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51" t="s">
        <v>173</v>
      </c>
      <c r="B1" s="351"/>
      <c r="C1" s="351"/>
      <c r="D1" s="351"/>
      <c r="E1" s="30"/>
      <c r="F1" s="30"/>
      <c r="G1" s="30"/>
    </row>
    <row r="2" ht="12.75" customHeight="1"/>
    <row r="3" spans="1:10" ht="15" customHeight="1">
      <c r="A3" s="361" t="s">
        <v>217</v>
      </c>
      <c r="B3" s="361"/>
      <c r="C3" s="361"/>
      <c r="D3" s="361"/>
      <c r="E3" s="65"/>
      <c r="F3" s="65"/>
      <c r="G3" s="65"/>
      <c r="H3" s="65"/>
      <c r="I3" s="65"/>
      <c r="J3" s="14"/>
    </row>
    <row r="4" spans="1:10" ht="15" customHeight="1">
      <c r="A4" s="361" t="s">
        <v>367</v>
      </c>
      <c r="B4" s="361"/>
      <c r="C4" s="361"/>
      <c r="D4" s="361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2.75">
      <c r="A6" s="442" t="s">
        <v>124</v>
      </c>
      <c r="B6" s="444" t="s">
        <v>368</v>
      </c>
      <c r="C6" s="445"/>
      <c r="D6" s="445"/>
    </row>
    <row r="7" spans="1:5" ht="12.75" customHeight="1" thickBot="1">
      <c r="A7" s="443"/>
      <c r="B7" s="196" t="s">
        <v>28</v>
      </c>
      <c r="C7" s="196" t="s">
        <v>29</v>
      </c>
      <c r="D7" s="197" t="s">
        <v>30</v>
      </c>
      <c r="E7" s="42"/>
    </row>
    <row r="8" spans="1:4" ht="12.75" customHeight="1">
      <c r="A8" s="189" t="s">
        <v>155</v>
      </c>
      <c r="B8" s="164">
        <v>3.0856198868413576</v>
      </c>
      <c r="C8" s="164">
        <v>2.1484644110684954</v>
      </c>
      <c r="D8" s="165">
        <v>2.614368327189879</v>
      </c>
    </row>
    <row r="9" spans="1:4" ht="13.5" thickBot="1">
      <c r="A9" s="195" t="s">
        <v>156</v>
      </c>
      <c r="B9" s="184">
        <v>2.6109289581591275</v>
      </c>
      <c r="C9" s="184">
        <v>2.2832201628664466</v>
      </c>
      <c r="D9" s="185">
        <v>2.4467700255058467</v>
      </c>
    </row>
    <row r="10" spans="1:4" ht="12.75">
      <c r="A10" s="192" t="s">
        <v>37</v>
      </c>
      <c r="B10" s="148"/>
      <c r="C10" s="148"/>
      <c r="D10" s="14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/>
  <dimension ref="A1:J23"/>
  <sheetViews>
    <sheetView showGridLines="0" view="pageBreakPreview" zoomScale="75" zoomScaleNormal="75" zoomScaleSheetLayoutView="75" workbookViewId="0" topLeftCell="A1">
      <selection activeCell="D39" sqref="D39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51" t="s">
        <v>173</v>
      </c>
      <c r="B1" s="351"/>
      <c r="C1" s="351"/>
      <c r="D1" s="351"/>
      <c r="E1" s="351"/>
    </row>
    <row r="2" ht="12.75" customHeight="1"/>
    <row r="3" spans="1:5" ht="15" customHeight="1">
      <c r="A3" s="446" t="s">
        <v>218</v>
      </c>
      <c r="B3" s="446"/>
      <c r="C3" s="446"/>
      <c r="D3" s="446"/>
      <c r="E3" s="446"/>
    </row>
    <row r="4" spans="1:5" ht="15" customHeight="1">
      <c r="A4" s="446" t="s">
        <v>196</v>
      </c>
      <c r="B4" s="446"/>
      <c r="C4" s="446"/>
      <c r="D4" s="446"/>
      <c r="E4" s="446"/>
    </row>
    <row r="5" spans="1:5" ht="14.25" customHeight="1" thickBot="1">
      <c r="A5" s="198"/>
      <c r="B5" s="199"/>
      <c r="C5" s="199"/>
      <c r="D5" s="199"/>
      <c r="E5" s="199"/>
    </row>
    <row r="6" spans="1:5" ht="12.75" customHeight="1" thickBot="1">
      <c r="A6" s="205" t="s">
        <v>103</v>
      </c>
      <c r="B6" s="206" t="s">
        <v>99</v>
      </c>
      <c r="C6" s="206" t="s">
        <v>100</v>
      </c>
      <c r="D6" s="206" t="s">
        <v>101</v>
      </c>
      <c r="E6" s="207" t="s">
        <v>102</v>
      </c>
    </row>
    <row r="7" spans="1:8" ht="12.75">
      <c r="A7" s="103">
        <v>1997</v>
      </c>
      <c r="B7" s="164">
        <v>454.925</v>
      </c>
      <c r="C7" s="164">
        <v>386.9</v>
      </c>
      <c r="D7" s="164">
        <v>68.3</v>
      </c>
      <c r="E7" s="165">
        <v>15.013463757762269</v>
      </c>
      <c r="G7"/>
      <c r="H7"/>
    </row>
    <row r="8" spans="1:8" ht="12.75">
      <c r="A8" s="99">
        <v>1998</v>
      </c>
      <c r="B8" s="166">
        <v>470.6</v>
      </c>
      <c r="C8" s="166">
        <v>408</v>
      </c>
      <c r="D8" s="166">
        <v>63.1</v>
      </c>
      <c r="E8" s="167">
        <v>13.408414789630259</v>
      </c>
      <c r="G8"/>
      <c r="H8"/>
    </row>
    <row r="9" spans="1:8" ht="12.75">
      <c r="A9" s="99">
        <v>1999</v>
      </c>
      <c r="B9" s="166">
        <v>450.825</v>
      </c>
      <c r="C9" s="166">
        <v>404</v>
      </c>
      <c r="D9" s="166">
        <v>50.85</v>
      </c>
      <c r="E9" s="167">
        <v>11.279321244385294</v>
      </c>
      <c r="G9"/>
      <c r="H9"/>
    </row>
    <row r="10" spans="1:8" ht="12.75">
      <c r="A10" s="99">
        <v>2000</v>
      </c>
      <c r="B10" s="166">
        <v>463.425</v>
      </c>
      <c r="C10" s="166">
        <v>420.2</v>
      </c>
      <c r="D10" s="166">
        <v>43.475</v>
      </c>
      <c r="E10" s="167">
        <v>9.3812375249501</v>
      </c>
      <c r="G10"/>
      <c r="H10"/>
    </row>
    <row r="11" spans="1:8" ht="12.75">
      <c r="A11" s="99">
        <v>2001</v>
      </c>
      <c r="B11" s="166">
        <v>480.9</v>
      </c>
      <c r="C11" s="166">
        <v>436.8</v>
      </c>
      <c r="D11" s="166">
        <v>43.725</v>
      </c>
      <c r="E11" s="167">
        <v>9.092326887086713</v>
      </c>
      <c r="G11"/>
      <c r="H11"/>
    </row>
    <row r="12" spans="1:8" ht="12.75">
      <c r="A12" s="99">
        <v>2002</v>
      </c>
      <c r="B12" s="166">
        <v>489.575</v>
      </c>
      <c r="C12" s="166">
        <v>441</v>
      </c>
      <c r="D12" s="166">
        <v>47.8</v>
      </c>
      <c r="E12" s="167">
        <v>9.763570443752235</v>
      </c>
      <c r="G12"/>
      <c r="H12"/>
    </row>
    <row r="13" spans="1:8" ht="12.75">
      <c r="A13" s="99">
        <v>2003</v>
      </c>
      <c r="B13" s="166">
        <v>504</v>
      </c>
      <c r="C13" s="166">
        <v>451.5</v>
      </c>
      <c r="D13" s="166">
        <v>54</v>
      </c>
      <c r="E13" s="167">
        <v>10.714285714285714</v>
      </c>
      <c r="G13"/>
      <c r="H13"/>
    </row>
    <row r="14" spans="1:8" ht="12.75">
      <c r="A14" s="99">
        <v>2004</v>
      </c>
      <c r="B14" s="166">
        <v>508.05</v>
      </c>
      <c r="C14" s="166">
        <v>455.9</v>
      </c>
      <c r="D14" s="166">
        <v>52.175</v>
      </c>
      <c r="E14" s="167">
        <v>10.269658498179313</v>
      </c>
      <c r="G14"/>
      <c r="H14"/>
    </row>
    <row r="15" spans="1:8" ht="12.75">
      <c r="A15" s="99">
        <v>2005</v>
      </c>
      <c r="B15" s="166">
        <v>520.85</v>
      </c>
      <c r="C15" s="166">
        <v>490.7</v>
      </c>
      <c r="D15" s="166">
        <v>30.15</v>
      </c>
      <c r="E15" s="167">
        <v>5.788614764327542</v>
      </c>
      <c r="G15"/>
      <c r="H15"/>
    </row>
    <row r="16" spans="1:8" ht="12.75">
      <c r="A16" s="99">
        <v>2006</v>
      </c>
      <c r="B16" s="166">
        <v>527.375</v>
      </c>
      <c r="C16" s="166">
        <v>496.9</v>
      </c>
      <c r="D16" s="166">
        <v>30.475</v>
      </c>
      <c r="E16" s="167">
        <v>5.77862052619104</v>
      </c>
      <c r="G16"/>
      <c r="H16"/>
    </row>
    <row r="17" spans="1:8" ht="12.75">
      <c r="A17" s="99">
        <v>2007</v>
      </c>
      <c r="B17" s="166">
        <v>529</v>
      </c>
      <c r="C17" s="166">
        <v>495.6</v>
      </c>
      <c r="D17" s="166">
        <v>33.4</v>
      </c>
      <c r="E17" s="167">
        <v>6.313799621928162</v>
      </c>
      <c r="G17"/>
      <c r="H17"/>
    </row>
    <row r="18" spans="1:8" ht="12.75">
      <c r="A18" s="99" t="s">
        <v>369</v>
      </c>
      <c r="B18" s="168">
        <v>548.65</v>
      </c>
      <c r="C18" s="168">
        <v>509</v>
      </c>
      <c r="D18" s="168">
        <v>39.7</v>
      </c>
      <c r="E18" s="169">
        <v>7.235942768613872</v>
      </c>
      <c r="G18"/>
      <c r="H18"/>
    </row>
    <row r="19" spans="1:9" ht="12.75">
      <c r="A19" s="99">
        <v>2009</v>
      </c>
      <c r="B19" s="168">
        <v>467.6</v>
      </c>
      <c r="C19" s="168">
        <v>415.6</v>
      </c>
      <c r="D19" s="168">
        <v>52</v>
      </c>
      <c r="E19" s="169">
        <v>11.12061591</v>
      </c>
      <c r="G19"/>
      <c r="H19"/>
      <c r="I19" s="43"/>
    </row>
    <row r="20" spans="1:8" ht="12.75">
      <c r="A20" s="99">
        <v>2010</v>
      </c>
      <c r="B20" s="168">
        <v>438.425</v>
      </c>
      <c r="C20" s="168">
        <v>392.275</v>
      </c>
      <c r="D20" s="168">
        <v>46.2</v>
      </c>
      <c r="E20" s="169">
        <v>10.537720248617209</v>
      </c>
      <c r="G20"/>
      <c r="H20"/>
    </row>
    <row r="21" spans="1:8" ht="13.5" thickBot="1">
      <c r="A21" s="200">
        <v>2011</v>
      </c>
      <c r="B21" s="201">
        <v>439.6</v>
      </c>
      <c r="C21" s="201">
        <v>393.1</v>
      </c>
      <c r="D21" s="201">
        <v>46.5</v>
      </c>
      <c r="E21" s="202">
        <f>D21*100/B21</f>
        <v>10.577797998180163</v>
      </c>
      <c r="G21"/>
      <c r="H21"/>
    </row>
    <row r="22" spans="1:10" ht="12.75">
      <c r="A22" s="203" t="s">
        <v>148</v>
      </c>
      <c r="B22" s="148"/>
      <c r="C22" s="148"/>
      <c r="D22" s="204"/>
      <c r="E22" s="148"/>
      <c r="G22"/>
      <c r="H22"/>
      <c r="J22" s="43"/>
    </row>
    <row r="23" spans="1:8" ht="14.25">
      <c r="A23" s="447" t="s">
        <v>197</v>
      </c>
      <c r="B23" s="447"/>
      <c r="C23" s="447"/>
      <c r="D23" s="447"/>
      <c r="E23" s="447"/>
      <c r="G23"/>
      <c r="H23"/>
    </row>
  </sheetData>
  <mergeCells count="4">
    <mergeCell ref="A1:E1"/>
    <mergeCell ref="A3:E3"/>
    <mergeCell ref="A4:E4"/>
    <mergeCell ref="A23:E2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J7" sqref="J7:J18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16.421875" style="9" bestFit="1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51" t="s">
        <v>173</v>
      </c>
      <c r="B1" s="351"/>
      <c r="C1" s="351"/>
      <c r="D1" s="351"/>
      <c r="E1" s="351"/>
      <c r="F1" s="351"/>
      <c r="G1" s="351"/>
      <c r="H1" s="351"/>
      <c r="I1" s="351"/>
      <c r="J1" s="351"/>
      <c r="L1" s="57"/>
      <c r="M1" s="57"/>
      <c r="N1" s="57"/>
    </row>
    <row r="2" ht="12.75" customHeight="1"/>
    <row r="3" spans="1:10" ht="15" customHeight="1">
      <c r="A3" s="409" t="s">
        <v>219</v>
      </c>
      <c r="B3" s="409"/>
      <c r="C3" s="409"/>
      <c r="D3" s="409"/>
      <c r="E3" s="409"/>
      <c r="F3" s="409"/>
      <c r="G3" s="409"/>
      <c r="H3" s="409"/>
      <c r="I3" s="409"/>
      <c r="J3" s="409"/>
    </row>
    <row r="4" spans="1:10" ht="15" customHeight="1">
      <c r="A4" s="409" t="s">
        <v>125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ht="13.5" thickBot="1">
      <c r="A5" s="208"/>
      <c r="B5" s="208"/>
      <c r="C5" s="208"/>
      <c r="D5" s="208"/>
      <c r="E5" s="208"/>
      <c r="F5" s="208"/>
      <c r="G5" s="208"/>
      <c r="H5" s="209"/>
      <c r="I5" s="209"/>
      <c r="J5" s="144"/>
    </row>
    <row r="6" spans="1:10" ht="12.75">
      <c r="A6" s="352" t="s">
        <v>21</v>
      </c>
      <c r="B6" s="448">
        <v>2010</v>
      </c>
      <c r="C6" s="440"/>
      <c r="D6" s="449"/>
      <c r="E6" s="448">
        <v>2011</v>
      </c>
      <c r="F6" s="440"/>
      <c r="G6" s="449"/>
      <c r="H6" s="448" t="s">
        <v>368</v>
      </c>
      <c r="I6" s="440"/>
      <c r="J6" s="499"/>
    </row>
    <row r="7" spans="1:11" ht="13.5" thickBot="1">
      <c r="A7" s="354"/>
      <c r="B7" s="120" t="s">
        <v>99</v>
      </c>
      <c r="C7" s="120" t="s">
        <v>100</v>
      </c>
      <c r="D7" s="120" t="s">
        <v>101</v>
      </c>
      <c r="E7" s="120" t="s">
        <v>99</v>
      </c>
      <c r="F7" s="120" t="s">
        <v>100</v>
      </c>
      <c r="G7" s="120" t="s">
        <v>101</v>
      </c>
      <c r="H7" s="120" t="s">
        <v>99</v>
      </c>
      <c r="I7" s="120" t="s">
        <v>100</v>
      </c>
      <c r="J7" s="212" t="s">
        <v>101</v>
      </c>
      <c r="K7" s="4"/>
    </row>
    <row r="8" spans="1:11" ht="12.75">
      <c r="A8" s="99" t="s">
        <v>328</v>
      </c>
      <c r="B8" s="91">
        <v>99700</v>
      </c>
      <c r="C8" s="91">
        <v>90325</v>
      </c>
      <c r="D8" s="91">
        <v>9375</v>
      </c>
      <c r="E8" s="91">
        <v>106225</v>
      </c>
      <c r="F8" s="91">
        <v>97425</v>
      </c>
      <c r="G8" s="91">
        <v>8800</v>
      </c>
      <c r="H8" s="164">
        <v>6.544633901705116</v>
      </c>
      <c r="I8" s="164">
        <v>7.860503736507058</v>
      </c>
      <c r="J8" s="165">
        <v>-6.133333333333333</v>
      </c>
      <c r="K8" s="35"/>
    </row>
    <row r="9" spans="1:11" ht="12.75">
      <c r="A9" s="99" t="s">
        <v>329</v>
      </c>
      <c r="B9" s="95">
        <v>29250</v>
      </c>
      <c r="C9" s="95">
        <v>24800</v>
      </c>
      <c r="D9" s="95">
        <v>4400</v>
      </c>
      <c r="E9" s="95">
        <v>27300</v>
      </c>
      <c r="F9" s="95">
        <v>23400</v>
      </c>
      <c r="G9" s="95">
        <v>3925</v>
      </c>
      <c r="H9" s="166">
        <v>-6.666666666666667</v>
      </c>
      <c r="I9" s="166">
        <v>-5.64516129032258</v>
      </c>
      <c r="J9" s="167">
        <v>-10.795454545454545</v>
      </c>
      <c r="K9" s="35"/>
    </row>
    <row r="10" spans="1:11" ht="12.75">
      <c r="A10" s="99" t="s">
        <v>330</v>
      </c>
      <c r="B10" s="95">
        <v>47800</v>
      </c>
      <c r="C10" s="95">
        <v>40225</v>
      </c>
      <c r="D10" s="95">
        <v>7575</v>
      </c>
      <c r="E10" s="95">
        <v>47900</v>
      </c>
      <c r="F10" s="95">
        <v>38075</v>
      </c>
      <c r="G10" s="95">
        <v>9775</v>
      </c>
      <c r="H10" s="166">
        <v>0.20920502092050208</v>
      </c>
      <c r="I10" s="166">
        <v>-5.344934742075823</v>
      </c>
      <c r="J10" s="167">
        <v>29.042904290429046</v>
      </c>
      <c r="K10" s="35"/>
    </row>
    <row r="11" spans="1:11" ht="12.75">
      <c r="A11" s="99" t="s">
        <v>331</v>
      </c>
      <c r="B11" s="95">
        <v>12600</v>
      </c>
      <c r="C11" s="95">
        <v>10775</v>
      </c>
      <c r="D11" s="95">
        <v>1850</v>
      </c>
      <c r="E11" s="95">
        <v>14025</v>
      </c>
      <c r="F11" s="95">
        <v>11575</v>
      </c>
      <c r="G11" s="95">
        <v>2500</v>
      </c>
      <c r="H11" s="166">
        <v>11.30952380952381</v>
      </c>
      <c r="I11" s="166">
        <v>7.424593967517401</v>
      </c>
      <c r="J11" s="167">
        <v>35.13513513513514</v>
      </c>
      <c r="K11" s="35"/>
    </row>
    <row r="12" spans="1:11" ht="12.75">
      <c r="A12" s="99" t="s">
        <v>332</v>
      </c>
      <c r="B12" s="95">
        <v>36125</v>
      </c>
      <c r="C12" s="95">
        <v>32900</v>
      </c>
      <c r="D12" s="95">
        <v>3225</v>
      </c>
      <c r="E12" s="95">
        <v>36975</v>
      </c>
      <c r="F12" s="95">
        <v>32925</v>
      </c>
      <c r="G12" s="95">
        <v>4025</v>
      </c>
      <c r="H12" s="166">
        <v>2.3529411764705883</v>
      </c>
      <c r="I12" s="166">
        <v>0.07598784194528875</v>
      </c>
      <c r="J12" s="167">
        <v>24.8062015503876</v>
      </c>
      <c r="K12" s="35"/>
    </row>
    <row r="13" spans="1:11" ht="12.75">
      <c r="A13" s="99" t="s">
        <v>333</v>
      </c>
      <c r="B13" s="95">
        <v>10175</v>
      </c>
      <c r="C13" s="95">
        <v>9475</v>
      </c>
      <c r="D13" s="95">
        <v>700</v>
      </c>
      <c r="E13" s="95">
        <v>9150</v>
      </c>
      <c r="F13" s="95">
        <v>8425</v>
      </c>
      <c r="G13" s="95">
        <v>725</v>
      </c>
      <c r="H13" s="166">
        <v>-10.073710073710075</v>
      </c>
      <c r="I13" s="166">
        <v>-11.081794195250659</v>
      </c>
      <c r="J13" s="167">
        <v>3.571428571428571</v>
      </c>
      <c r="K13" s="35"/>
    </row>
    <row r="14" spans="1:11" ht="12.75">
      <c r="A14" s="99" t="s">
        <v>334</v>
      </c>
      <c r="B14" s="95">
        <v>137875</v>
      </c>
      <c r="C14" s="95">
        <v>126650</v>
      </c>
      <c r="D14" s="95">
        <v>11250</v>
      </c>
      <c r="E14" s="95">
        <v>136775</v>
      </c>
      <c r="F14" s="95">
        <v>125250</v>
      </c>
      <c r="G14" s="95">
        <v>11500</v>
      </c>
      <c r="H14" s="166">
        <v>-0.7978241160471442</v>
      </c>
      <c r="I14" s="166">
        <v>-1.1054086063955784</v>
      </c>
      <c r="J14" s="167">
        <v>2.2222222222222223</v>
      </c>
      <c r="K14" s="35"/>
    </row>
    <row r="15" spans="1:11" ht="12.75">
      <c r="A15" s="99" t="s">
        <v>257</v>
      </c>
      <c r="B15" s="95">
        <v>49525</v>
      </c>
      <c r="C15" s="95">
        <v>42350</v>
      </c>
      <c r="D15" s="95">
        <v>7175</v>
      </c>
      <c r="E15" s="95">
        <v>44650</v>
      </c>
      <c r="F15" s="95">
        <v>39925</v>
      </c>
      <c r="G15" s="95">
        <v>4725</v>
      </c>
      <c r="H15" s="166">
        <v>-9.843513377082282</v>
      </c>
      <c r="I15" s="166">
        <v>-5.7260920897284535</v>
      </c>
      <c r="J15" s="167">
        <v>-34.146341463414636</v>
      </c>
      <c r="K15" s="35"/>
    </row>
    <row r="16" spans="1:11" ht="12.75">
      <c r="A16" s="94" t="s">
        <v>335</v>
      </c>
      <c r="B16" s="95">
        <v>15350</v>
      </c>
      <c r="C16" s="95">
        <v>14725</v>
      </c>
      <c r="D16" s="95">
        <v>600</v>
      </c>
      <c r="E16" s="95">
        <v>16625</v>
      </c>
      <c r="F16" s="95">
        <v>16100</v>
      </c>
      <c r="G16" s="95">
        <v>500</v>
      </c>
      <c r="H16" s="166">
        <v>8.306188925081432</v>
      </c>
      <c r="I16" s="166">
        <v>9.337860780984721</v>
      </c>
      <c r="J16" s="167">
        <v>-16.666666666666664</v>
      </c>
      <c r="K16" s="35"/>
    </row>
    <row r="17" spans="1:11" ht="12.75">
      <c r="A17" s="94" t="s">
        <v>336</v>
      </c>
      <c r="B17" s="95">
        <v>59425</v>
      </c>
      <c r="C17" s="95">
        <v>53200</v>
      </c>
      <c r="D17" s="95">
        <v>6225</v>
      </c>
      <c r="E17" s="95">
        <v>59925</v>
      </c>
      <c r="F17" s="95">
        <v>54250</v>
      </c>
      <c r="G17" s="95">
        <v>5650</v>
      </c>
      <c r="H17" s="166">
        <v>0.8413967185527976</v>
      </c>
      <c r="I17" s="166">
        <v>1.9736842105263157</v>
      </c>
      <c r="J17" s="167">
        <v>-9.236947791164658</v>
      </c>
      <c r="K17" s="35"/>
    </row>
    <row r="18" spans="1:11" ht="13.5" thickBot="1">
      <c r="A18" s="200" t="s">
        <v>138</v>
      </c>
      <c r="B18" s="210">
        <v>3875</v>
      </c>
      <c r="C18" s="210">
        <v>3500</v>
      </c>
      <c r="D18" s="210">
        <v>350</v>
      </c>
      <c r="E18" s="210">
        <v>4825</v>
      </c>
      <c r="F18" s="210">
        <v>4650</v>
      </c>
      <c r="G18" s="210">
        <v>150</v>
      </c>
      <c r="H18" s="201">
        <v>24.516129032258064</v>
      </c>
      <c r="I18" s="201">
        <v>32.857142857142854</v>
      </c>
      <c r="J18" s="202">
        <v>-57.14285714285714</v>
      </c>
      <c r="K18" s="35"/>
    </row>
    <row r="19" spans="1:10" ht="12.75">
      <c r="A19" s="179" t="s">
        <v>37</v>
      </c>
      <c r="B19" s="211"/>
      <c r="C19" s="211"/>
      <c r="D19" s="211"/>
      <c r="E19" s="211"/>
      <c r="F19" s="211"/>
      <c r="G19" s="211"/>
      <c r="H19" s="211"/>
      <c r="I19" s="211"/>
      <c r="J19" s="211"/>
    </row>
    <row r="20" spans="1:14" ht="12.75" customHeight="1">
      <c r="A20" s="21" t="s">
        <v>221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49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/>
  <dimension ref="A1:O19"/>
  <sheetViews>
    <sheetView showGridLines="0" view="pageBreakPreview" zoomScale="75" zoomScaleNormal="75" zoomScaleSheetLayoutView="75" workbookViewId="0" topLeftCell="A1">
      <selection activeCell="E3" sqref="E3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51" t="s">
        <v>173</v>
      </c>
      <c r="B1" s="351"/>
      <c r="C1" s="351"/>
      <c r="D1" s="351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09" t="s">
        <v>220</v>
      </c>
      <c r="B3" s="409"/>
      <c r="C3" s="409"/>
      <c r="D3" s="409"/>
    </row>
    <row r="4" spans="1:4" ht="13.5" thickBot="1">
      <c r="A4" s="208"/>
      <c r="B4" s="213"/>
      <c r="C4" s="214"/>
      <c r="D4" s="215"/>
    </row>
    <row r="5" spans="1:4" ht="12.75" customHeight="1">
      <c r="A5" s="352" t="s">
        <v>21</v>
      </c>
      <c r="B5" s="359" t="s">
        <v>114</v>
      </c>
      <c r="C5" s="360"/>
      <c r="D5" s="216" t="s">
        <v>111</v>
      </c>
    </row>
    <row r="6" spans="1:5" ht="12.75" customHeight="1" thickBot="1">
      <c r="A6" s="354"/>
      <c r="B6" s="120">
        <v>2010</v>
      </c>
      <c r="C6" s="120">
        <v>2011</v>
      </c>
      <c r="D6" s="217" t="s">
        <v>393</v>
      </c>
      <c r="E6" s="4"/>
    </row>
    <row r="7" spans="1:6" ht="12.75">
      <c r="A7" s="103" t="s">
        <v>328</v>
      </c>
      <c r="B7" s="500">
        <v>9.40320962888666</v>
      </c>
      <c r="C7" s="500">
        <v>8.284302188750294</v>
      </c>
      <c r="D7" s="501">
        <v>-11.899207656703545</v>
      </c>
      <c r="E7" s="43"/>
      <c r="F7" s="43"/>
    </row>
    <row r="8" spans="1:6" ht="12.75">
      <c r="A8" s="99" t="s">
        <v>329</v>
      </c>
      <c r="B8" s="502">
        <v>15.042735042735044</v>
      </c>
      <c r="C8" s="502">
        <v>14.377289377289376</v>
      </c>
      <c r="D8" s="503">
        <v>-4.423701298701318</v>
      </c>
      <c r="E8" s="43"/>
      <c r="F8" s="43"/>
    </row>
    <row r="9" spans="1:6" ht="12.75">
      <c r="A9" s="99" t="s">
        <v>330</v>
      </c>
      <c r="B9" s="502">
        <v>15.847280334728033</v>
      </c>
      <c r="C9" s="502">
        <v>20.407098121085596</v>
      </c>
      <c r="D9" s="503">
        <v>28.773503655167193</v>
      </c>
      <c r="E9" s="43"/>
      <c r="F9" s="43"/>
    </row>
    <row r="10" spans="1:6" ht="12.75">
      <c r="A10" s="99" t="s">
        <v>331</v>
      </c>
      <c r="B10" s="502">
        <v>14.682539682539684</v>
      </c>
      <c r="C10" s="502">
        <v>17.825311942959</v>
      </c>
      <c r="D10" s="503">
        <v>21.40482728718021</v>
      </c>
      <c r="E10" s="43"/>
      <c r="F10" s="43"/>
    </row>
    <row r="11" spans="1:6" ht="12.75">
      <c r="A11" s="99" t="s">
        <v>332</v>
      </c>
      <c r="B11" s="502">
        <v>8.92733564013841</v>
      </c>
      <c r="C11" s="502">
        <v>10.885733603786342</v>
      </c>
      <c r="D11" s="503">
        <v>21.93709346876948</v>
      </c>
      <c r="E11" s="43"/>
      <c r="F11" s="43"/>
    </row>
    <row r="12" spans="1:6" ht="12.75">
      <c r="A12" s="99" t="s">
        <v>333</v>
      </c>
      <c r="B12" s="502">
        <v>6.87960687960688</v>
      </c>
      <c r="C12" s="502">
        <v>7.923497267759565</v>
      </c>
      <c r="D12" s="503">
        <v>15.173692427790819</v>
      </c>
      <c r="E12" s="43"/>
      <c r="F12" s="43"/>
    </row>
    <row r="13" spans="1:6" ht="12.75">
      <c r="A13" s="99" t="s">
        <v>334</v>
      </c>
      <c r="B13" s="502">
        <v>8.159564823209429</v>
      </c>
      <c r="C13" s="502">
        <v>8.40796929263389</v>
      </c>
      <c r="D13" s="503">
        <v>3.0443347752797822</v>
      </c>
      <c r="E13" s="43"/>
      <c r="F13" s="43"/>
    </row>
    <row r="14" spans="1:6" ht="12.75">
      <c r="A14" s="99" t="s">
        <v>257</v>
      </c>
      <c r="B14" s="502">
        <v>14.487632508833926</v>
      </c>
      <c r="C14" s="502">
        <v>10.582306830907052</v>
      </c>
      <c r="D14" s="503">
        <v>-26.95627236227573</v>
      </c>
      <c r="E14" s="43"/>
      <c r="F14" s="43"/>
    </row>
    <row r="15" spans="1:6" ht="12.75">
      <c r="A15" s="94" t="s">
        <v>335</v>
      </c>
      <c r="B15" s="502">
        <v>3.908794788273616</v>
      </c>
      <c r="C15" s="502">
        <v>3.007518796992481</v>
      </c>
      <c r="D15" s="503">
        <v>-23.057644110275703</v>
      </c>
      <c r="E15" s="43"/>
      <c r="F15" s="43"/>
    </row>
    <row r="16" spans="1:6" ht="12.75">
      <c r="A16" s="94" t="s">
        <v>336</v>
      </c>
      <c r="B16" s="502">
        <v>10.47538914598233</v>
      </c>
      <c r="C16" s="502">
        <v>9.428452231956614</v>
      </c>
      <c r="D16" s="503">
        <v>-9.994253191321796</v>
      </c>
      <c r="E16" s="43"/>
      <c r="F16" s="43"/>
    </row>
    <row r="17" spans="1:6" ht="13.5" thickBot="1">
      <c r="A17" s="200" t="s">
        <v>138</v>
      </c>
      <c r="B17" s="502">
        <v>9.03225806451613</v>
      </c>
      <c r="C17" s="502">
        <v>3.1088082901554412</v>
      </c>
      <c r="D17" s="504">
        <v>-65.58105107327906</v>
      </c>
      <c r="E17" s="43"/>
      <c r="F17" s="43"/>
    </row>
    <row r="18" spans="1:4" ht="12.75">
      <c r="A18" s="192" t="s">
        <v>37</v>
      </c>
      <c r="B18" s="192"/>
      <c r="C18" s="148"/>
      <c r="D18" s="148"/>
    </row>
    <row r="19" spans="1:11" ht="12.75" customHeight="1">
      <c r="A19" s="21" t="s">
        <v>221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8.00390625" style="9" customWidth="1"/>
    <col min="5" max="5" width="15.28125" style="9" customWidth="1"/>
    <col min="6" max="6" width="6.421875" style="9" customWidth="1"/>
    <col min="7" max="16384" width="11.421875" style="9" customWidth="1"/>
  </cols>
  <sheetData>
    <row r="1" spans="1:14" s="23" customFormat="1" ht="18">
      <c r="A1" s="324" t="s">
        <v>173</v>
      </c>
      <c r="B1" s="324"/>
      <c r="C1" s="324"/>
      <c r="D1" s="324"/>
      <c r="E1" s="324"/>
      <c r="F1" s="324"/>
      <c r="G1" s="324"/>
      <c r="H1" s="64"/>
      <c r="I1" s="31"/>
      <c r="J1" s="31"/>
      <c r="K1" s="31"/>
      <c r="L1" s="31"/>
      <c r="M1" s="31"/>
      <c r="N1" s="31"/>
    </row>
    <row r="2" spans="1:14" ht="12.75" customHeight="1">
      <c r="A2" s="361" t="s">
        <v>370</v>
      </c>
      <c r="B2" s="361"/>
      <c r="C2" s="361"/>
      <c r="D2" s="361"/>
      <c r="E2" s="361"/>
      <c r="F2" s="361"/>
      <c r="G2" s="361"/>
      <c r="H2" s="32"/>
      <c r="I2" s="32"/>
      <c r="J2" s="32"/>
      <c r="K2" s="32"/>
      <c r="L2" s="32"/>
      <c r="M2" s="32"/>
      <c r="N2" s="32"/>
    </row>
    <row r="3" spans="1:14" ht="15" customHeight="1">
      <c r="A3" s="361"/>
      <c r="B3" s="361"/>
      <c r="C3" s="361"/>
      <c r="D3" s="361"/>
      <c r="E3" s="361"/>
      <c r="F3" s="361"/>
      <c r="G3" s="361"/>
      <c r="H3" s="65"/>
      <c r="I3" s="32"/>
      <c r="J3" s="32"/>
      <c r="K3" s="32"/>
      <c r="L3" s="32"/>
      <c r="M3" s="32"/>
      <c r="N3" s="32"/>
    </row>
    <row r="4" spans="2:14" ht="15" thickBot="1">
      <c r="B4" s="218"/>
      <c r="C4" s="218"/>
      <c r="D4" s="218"/>
      <c r="E4" s="218"/>
      <c r="F4" s="218"/>
      <c r="G4" s="32"/>
      <c r="H4" s="32"/>
      <c r="I4" s="32"/>
      <c r="J4" s="32"/>
      <c r="K4" s="32"/>
      <c r="L4" s="32"/>
      <c r="M4" s="32"/>
      <c r="N4" s="32"/>
    </row>
    <row r="5" spans="2:14" ht="12.75">
      <c r="B5" s="219"/>
      <c r="C5" s="460">
        <v>2010</v>
      </c>
      <c r="D5" s="460"/>
      <c r="E5" s="425">
        <v>2011</v>
      </c>
      <c r="F5" s="426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220" t="s">
        <v>61</v>
      </c>
      <c r="C6" s="461" t="s">
        <v>41</v>
      </c>
      <c r="D6" s="461"/>
      <c r="E6" s="465" t="s">
        <v>41</v>
      </c>
      <c r="F6" s="466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221"/>
      <c r="C7" s="462"/>
      <c r="D7" s="462"/>
      <c r="E7" s="467"/>
      <c r="F7" s="468"/>
      <c r="G7" s="32"/>
      <c r="H7" s="32"/>
      <c r="I7" s="32"/>
      <c r="J7" s="32"/>
      <c r="K7" s="32"/>
      <c r="L7" s="32"/>
      <c r="M7" s="32"/>
      <c r="N7" s="32"/>
    </row>
    <row r="8" spans="2:14" ht="12.75">
      <c r="B8" s="296" t="s">
        <v>306</v>
      </c>
      <c r="C8" s="463">
        <v>744.93</v>
      </c>
      <c r="D8" s="464"/>
      <c r="E8" s="463">
        <v>739.9007852999999</v>
      </c>
      <c r="F8" s="469"/>
      <c r="G8" s="32"/>
      <c r="H8" s="32"/>
      <c r="I8" s="32"/>
      <c r="J8" s="32"/>
      <c r="K8" s="32"/>
      <c r="L8" s="32"/>
      <c r="M8" s="32"/>
      <c r="N8" s="32"/>
    </row>
    <row r="9" spans="2:14" ht="12.75">
      <c r="B9" s="297" t="s">
        <v>307</v>
      </c>
      <c r="C9" s="453">
        <v>15527.82</v>
      </c>
      <c r="D9" s="458"/>
      <c r="E9" s="453">
        <v>15516.6141942</v>
      </c>
      <c r="F9" s="454"/>
      <c r="G9" s="32"/>
      <c r="H9" s="32"/>
      <c r="I9" s="32"/>
      <c r="J9" s="32"/>
      <c r="K9" s="32"/>
      <c r="L9" s="32"/>
      <c r="M9" s="32"/>
      <c r="N9" s="32"/>
    </row>
    <row r="10" spans="2:14" ht="12.75">
      <c r="B10" s="297" t="s">
        <v>79</v>
      </c>
      <c r="C10" s="453">
        <v>8750.44</v>
      </c>
      <c r="D10" s="458"/>
      <c r="E10" s="453">
        <v>9001.432651139</v>
      </c>
      <c r="F10" s="454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97" t="s">
        <v>44</v>
      </c>
      <c r="C11" s="453">
        <v>2460.66</v>
      </c>
      <c r="D11" s="458"/>
      <c r="E11" s="453">
        <v>2368.7465589999997</v>
      </c>
      <c r="F11" s="454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97" t="s">
        <v>140</v>
      </c>
      <c r="C12" s="453">
        <v>246.51</v>
      </c>
      <c r="D12" s="458"/>
      <c r="E12" s="453">
        <v>267.39555579999995</v>
      </c>
      <c r="F12" s="454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97" t="s">
        <v>45</v>
      </c>
      <c r="C13" s="453">
        <v>5630.36</v>
      </c>
      <c r="D13" s="458"/>
      <c r="E13" s="453">
        <v>5720.8292011</v>
      </c>
      <c r="F13" s="454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97" t="s">
        <v>46</v>
      </c>
      <c r="C14" s="453">
        <v>3904.86</v>
      </c>
      <c r="D14" s="458"/>
      <c r="E14" s="453">
        <v>3917.604461</v>
      </c>
      <c r="F14" s="454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97" t="s">
        <v>308</v>
      </c>
      <c r="C15" s="453">
        <v>2701.97</v>
      </c>
      <c r="D15" s="458"/>
      <c r="E15" s="453">
        <v>2719.478893587</v>
      </c>
      <c r="F15" s="454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97" t="s">
        <v>309</v>
      </c>
      <c r="C16" s="453">
        <v>924.71</v>
      </c>
      <c r="D16" s="458"/>
      <c r="E16" s="453">
        <v>961.00581418</v>
      </c>
      <c r="F16" s="454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97" t="s">
        <v>310</v>
      </c>
      <c r="C17" s="453">
        <v>763.02</v>
      </c>
      <c r="D17" s="458"/>
      <c r="E17" s="453">
        <v>938.5080289</v>
      </c>
      <c r="F17" s="454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97" t="s">
        <v>47</v>
      </c>
      <c r="C18" s="453">
        <v>241.24</v>
      </c>
      <c r="D18" s="458"/>
      <c r="E18" s="453">
        <v>248.6002</v>
      </c>
      <c r="F18" s="454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97" t="s">
        <v>31</v>
      </c>
      <c r="C19" s="453">
        <v>277.5</v>
      </c>
      <c r="D19" s="458"/>
      <c r="E19" s="453">
        <v>301.96139329</v>
      </c>
      <c r="F19" s="454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97" t="s">
        <v>311</v>
      </c>
      <c r="C20" s="453">
        <v>152.88</v>
      </c>
      <c r="D20" s="458"/>
      <c r="E20" s="453">
        <v>179.31753</v>
      </c>
      <c r="F20" s="454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97" t="s">
        <v>84</v>
      </c>
      <c r="C21" s="453">
        <v>216.68</v>
      </c>
      <c r="D21" s="458"/>
      <c r="E21" s="453">
        <v>214.6612822</v>
      </c>
      <c r="F21" s="454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97" t="s">
        <v>50</v>
      </c>
      <c r="C22" s="453">
        <v>1300.31</v>
      </c>
      <c r="D22" s="458"/>
      <c r="E22" s="453">
        <v>1299.159915111</v>
      </c>
      <c r="F22" s="454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97" t="s">
        <v>312</v>
      </c>
      <c r="C23" s="453">
        <v>1120.11</v>
      </c>
      <c r="D23" s="458"/>
      <c r="E23" s="453">
        <v>1090.0826599999998</v>
      </c>
      <c r="F23" s="454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97" t="s">
        <v>313</v>
      </c>
      <c r="C24" s="453">
        <v>159.02</v>
      </c>
      <c r="D24" s="458"/>
      <c r="E24" s="453">
        <v>188.23691</v>
      </c>
      <c r="F24" s="454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97" t="s">
        <v>51</v>
      </c>
      <c r="C25" s="453">
        <v>124.61</v>
      </c>
      <c r="D25" s="458"/>
      <c r="E25" s="453">
        <v>121.32631699999999</v>
      </c>
      <c r="F25" s="454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97" t="s">
        <v>314</v>
      </c>
      <c r="C26" s="453">
        <v>691.37</v>
      </c>
      <c r="D26" s="458"/>
      <c r="E26" s="453">
        <v>696.53768</v>
      </c>
      <c r="F26" s="454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97" t="s">
        <v>315</v>
      </c>
      <c r="C27" s="453">
        <v>50.49</v>
      </c>
      <c r="D27" s="458"/>
      <c r="E27" s="453">
        <v>52.976955000000004</v>
      </c>
      <c r="F27" s="454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97" t="s">
        <v>316</v>
      </c>
      <c r="C28" s="453">
        <v>276.59</v>
      </c>
      <c r="D28" s="458"/>
      <c r="E28" s="453">
        <v>274.74604</v>
      </c>
      <c r="F28" s="454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97" t="s">
        <v>317</v>
      </c>
      <c r="C29" s="453">
        <v>4612.22</v>
      </c>
      <c r="D29" s="458"/>
      <c r="E29" s="453">
        <v>4496.517403</v>
      </c>
      <c r="F29" s="454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97" t="s">
        <v>54</v>
      </c>
      <c r="C30" s="453">
        <v>6262.28</v>
      </c>
      <c r="D30" s="458"/>
      <c r="E30" s="453">
        <v>6178.4764514</v>
      </c>
      <c r="F30" s="454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97" t="s">
        <v>55</v>
      </c>
      <c r="C31" s="453">
        <v>292.4</v>
      </c>
      <c r="D31" s="458"/>
      <c r="E31" s="453">
        <v>288.14136099999996</v>
      </c>
      <c r="F31" s="454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97" t="s">
        <v>56</v>
      </c>
      <c r="C32" s="453">
        <v>782.92</v>
      </c>
      <c r="D32" s="458"/>
      <c r="E32" s="453">
        <v>753.6584555000001</v>
      </c>
      <c r="F32" s="454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97" t="s">
        <v>63</v>
      </c>
      <c r="C33" s="453">
        <v>1276.84</v>
      </c>
      <c r="D33" s="458"/>
      <c r="E33" s="453">
        <v>1272.2788720400001</v>
      </c>
      <c r="F33" s="454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97" t="s">
        <v>172</v>
      </c>
      <c r="C34" s="453">
        <v>2164.25</v>
      </c>
      <c r="D34" s="458"/>
      <c r="E34" s="453">
        <v>2214.221624</v>
      </c>
      <c r="F34" s="454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97" t="s">
        <v>141</v>
      </c>
      <c r="C35" s="453">
        <v>337.61</v>
      </c>
      <c r="D35" s="458"/>
      <c r="E35" s="453">
        <v>354.3745565</v>
      </c>
      <c r="F35" s="454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97" t="s">
        <v>318</v>
      </c>
      <c r="C36" s="453">
        <v>529.41</v>
      </c>
      <c r="D36" s="458"/>
      <c r="E36" s="453">
        <v>518.796532</v>
      </c>
      <c r="F36" s="454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97" t="s">
        <v>319</v>
      </c>
      <c r="C37" s="453">
        <v>231.08</v>
      </c>
      <c r="D37" s="458"/>
      <c r="E37" s="453">
        <v>221.664621</v>
      </c>
      <c r="F37" s="454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97" t="s">
        <v>320</v>
      </c>
      <c r="C38" s="453">
        <v>136.17</v>
      </c>
      <c r="D38" s="458"/>
      <c r="E38" s="453">
        <v>145.27903899999998</v>
      </c>
      <c r="F38" s="454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97" t="s">
        <v>321</v>
      </c>
      <c r="C39" s="453">
        <v>131.06</v>
      </c>
      <c r="D39" s="458"/>
      <c r="E39" s="453">
        <v>22.245819</v>
      </c>
      <c r="F39" s="454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97" t="s">
        <v>57</v>
      </c>
      <c r="C40" s="453">
        <v>897.44</v>
      </c>
      <c r="D40" s="458"/>
      <c r="E40" s="453">
        <v>925.6640600000001</v>
      </c>
      <c r="F40" s="454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97" t="s">
        <v>322</v>
      </c>
      <c r="C41" s="453">
        <v>448.29</v>
      </c>
      <c r="D41" s="458"/>
      <c r="E41" s="453">
        <v>495.4553158</v>
      </c>
      <c r="F41" s="454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97" t="s">
        <v>323</v>
      </c>
      <c r="C42" s="453">
        <v>493.54</v>
      </c>
      <c r="D42" s="458"/>
      <c r="E42" s="453">
        <v>468.51170770000004</v>
      </c>
      <c r="F42" s="454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97" t="s">
        <v>324</v>
      </c>
      <c r="C43" s="453">
        <v>506.18</v>
      </c>
      <c r="D43" s="458"/>
      <c r="E43" s="453">
        <v>490.656591</v>
      </c>
      <c r="F43" s="454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97" t="s">
        <v>69</v>
      </c>
      <c r="C44" s="453">
        <v>1571.42</v>
      </c>
      <c r="D44" s="458"/>
      <c r="E44" s="453">
        <v>1638.462361</v>
      </c>
      <c r="F44" s="454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97" t="s">
        <v>325</v>
      </c>
      <c r="C45" s="453">
        <v>1329.94</v>
      </c>
      <c r="D45" s="458"/>
      <c r="E45" s="453">
        <v>287.68303000000003</v>
      </c>
      <c r="F45" s="454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97" t="s">
        <v>326</v>
      </c>
      <c r="C46" s="453">
        <v>310.82</v>
      </c>
      <c r="D46" s="458"/>
      <c r="E46" s="453">
        <v>217.23618</v>
      </c>
      <c r="F46" s="454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90"/>
      <c r="C47" s="453"/>
      <c r="D47" s="458"/>
      <c r="E47" s="423"/>
      <c r="F47" s="424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313" t="s">
        <v>179</v>
      </c>
      <c r="C48" s="456">
        <v>67086.23</v>
      </c>
      <c r="D48" s="457"/>
      <c r="E48" s="455">
        <v>67519.855383677</v>
      </c>
      <c r="F48" s="455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50" t="s">
        <v>382</v>
      </c>
      <c r="B49" s="450"/>
      <c r="C49" s="450"/>
      <c r="D49" s="450"/>
      <c r="E49" s="450"/>
      <c r="F49" s="450"/>
      <c r="G49" s="450"/>
      <c r="H49" s="320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51" t="s">
        <v>383</v>
      </c>
      <c r="B50" s="451"/>
      <c r="C50" s="451"/>
      <c r="D50" s="451"/>
      <c r="E50" s="451"/>
      <c r="F50" s="451"/>
      <c r="G50" s="451"/>
      <c r="H50" s="321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52" t="s">
        <v>384</v>
      </c>
      <c r="B51" s="452"/>
      <c r="C51" s="452"/>
      <c r="D51" s="452"/>
      <c r="E51" s="452"/>
      <c r="F51" s="452"/>
      <c r="G51" s="452"/>
      <c r="H51" s="318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52" t="s">
        <v>385</v>
      </c>
      <c r="B52" s="452"/>
      <c r="C52" s="318"/>
      <c r="D52" s="318"/>
      <c r="E52" s="318"/>
      <c r="F52" s="318"/>
      <c r="G52" s="318"/>
      <c r="H52" s="314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26" t="s">
        <v>386</v>
      </c>
      <c r="B53" s="326"/>
      <c r="C53" s="326"/>
      <c r="D53" s="326"/>
      <c r="E53" s="326"/>
      <c r="F53" s="326"/>
      <c r="G53" s="326"/>
    </row>
    <row r="54" spans="1:7" s="32" customFormat="1" ht="12.75">
      <c r="A54" s="326" t="s">
        <v>387</v>
      </c>
      <c r="B54" s="326"/>
      <c r="C54" s="326"/>
      <c r="D54" s="326"/>
      <c r="E54" s="326"/>
      <c r="F54" s="326"/>
      <c r="G54" s="326"/>
    </row>
    <row r="55" spans="1:27" s="77" customFormat="1" ht="14.25">
      <c r="A55" s="459" t="s">
        <v>381</v>
      </c>
      <c r="B55" s="459"/>
      <c r="C55" s="459"/>
      <c r="D55" s="459"/>
      <c r="E55" s="459"/>
      <c r="F55" s="459"/>
      <c r="G55" s="459"/>
      <c r="H55" s="319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26" t="s">
        <v>380</v>
      </c>
      <c r="B56" s="326"/>
      <c r="C56" s="326"/>
      <c r="D56" s="326"/>
      <c r="E56" s="326"/>
      <c r="F56" s="326"/>
      <c r="G56" s="326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6" t="s">
        <v>379</v>
      </c>
      <c r="B57" s="326"/>
      <c r="C57" s="326"/>
      <c r="D57" s="326"/>
      <c r="E57" s="326"/>
      <c r="F57" s="326"/>
      <c r="G57" s="326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7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3:D43"/>
    <mergeCell ref="C48:D48"/>
    <mergeCell ref="C46:D46"/>
    <mergeCell ref="C45:D45"/>
    <mergeCell ref="C44:D44"/>
    <mergeCell ref="E48:F48"/>
    <mergeCell ref="E44:F44"/>
    <mergeCell ref="E9:F9"/>
    <mergeCell ref="E10:F10"/>
    <mergeCell ref="E11:F11"/>
    <mergeCell ref="E12:F12"/>
    <mergeCell ref="E13:F13"/>
    <mergeCell ref="E16:F16"/>
    <mergeCell ref="E47:F47"/>
    <mergeCell ref="E46:F46"/>
    <mergeCell ref="E14:F14"/>
    <mergeCell ref="E15:F15"/>
    <mergeCell ref="E17:F17"/>
    <mergeCell ref="E18:F18"/>
    <mergeCell ref="E19:F19"/>
    <mergeCell ref="E20:F20"/>
    <mergeCell ref="E21:F21"/>
    <mergeCell ref="E22:F22"/>
    <mergeCell ref="E45:F45"/>
    <mergeCell ref="E31:F31"/>
    <mergeCell ref="E30:F30"/>
    <mergeCell ref="E29:F29"/>
    <mergeCell ref="E32:F32"/>
    <mergeCell ref="E33:F33"/>
    <mergeCell ref="E34:F34"/>
    <mergeCell ref="E35:F35"/>
    <mergeCell ref="E42:F42"/>
    <mergeCell ref="E43:F43"/>
    <mergeCell ref="E36:F36"/>
    <mergeCell ref="E37:F37"/>
    <mergeCell ref="E38:F38"/>
    <mergeCell ref="E40:F40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1">
      <selection activeCell="H50" sqref="H50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24" t="s">
        <v>173</v>
      </c>
      <c r="B1" s="324"/>
      <c r="C1" s="324"/>
      <c r="D1" s="324"/>
      <c r="E1" s="324"/>
      <c r="F1" s="324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61" t="s">
        <v>338</v>
      </c>
      <c r="B3" s="361"/>
      <c r="C3" s="361"/>
      <c r="D3" s="361"/>
      <c r="E3" s="361"/>
      <c r="F3" s="361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18"/>
      <c r="B4" s="222"/>
      <c r="C4" s="218"/>
      <c r="D4" s="218"/>
      <c r="E4" s="218"/>
      <c r="F4" s="218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23"/>
      <c r="B5" s="471">
        <v>2010</v>
      </c>
      <c r="C5" s="472"/>
      <c r="D5" s="471">
        <v>2011</v>
      </c>
      <c r="E5" s="472"/>
      <c r="F5" s="400" t="s">
        <v>376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24" t="s">
        <v>61</v>
      </c>
      <c r="B6" s="461" t="s">
        <v>41</v>
      </c>
      <c r="C6" s="461" t="s">
        <v>378</v>
      </c>
      <c r="D6" s="461" t="s">
        <v>41</v>
      </c>
      <c r="E6" s="225" t="s">
        <v>327</v>
      </c>
      <c r="F6" s="40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26"/>
      <c r="B7" s="462"/>
      <c r="C7" s="462"/>
      <c r="D7" s="462"/>
      <c r="E7" s="227" t="s">
        <v>117</v>
      </c>
      <c r="F7" s="470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96" t="s">
        <v>306</v>
      </c>
      <c r="B8" s="298">
        <v>378.45</v>
      </c>
      <c r="C8" s="92">
        <v>479.76</v>
      </c>
      <c r="D8" s="258">
        <v>376.89265398</v>
      </c>
      <c r="E8" s="315">
        <f aca="true" t="shared" si="0" ref="E8:E44">D8*1000000/47190493</f>
        <v>7.986622516954844</v>
      </c>
      <c r="F8" s="93">
        <f aca="true" t="shared" si="1" ref="F8:F44">D8/B8*100-100</f>
        <v>-0.4115064130003958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97" t="s">
        <v>307</v>
      </c>
      <c r="B9" s="299">
        <v>2431.96</v>
      </c>
      <c r="C9" s="96">
        <v>2943.42</v>
      </c>
      <c r="D9" s="96">
        <v>2416.3118210999996</v>
      </c>
      <c r="E9" s="316">
        <f t="shared" si="0"/>
        <v>51.20336041202196</v>
      </c>
      <c r="F9" s="97">
        <f t="shared" si="1"/>
        <v>-0.643438991595275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97" t="s">
        <v>79</v>
      </c>
      <c r="B10" s="299">
        <v>1254.02</v>
      </c>
      <c r="C10" s="96">
        <v>1552.76</v>
      </c>
      <c r="D10" s="96">
        <v>1230.2015258909998</v>
      </c>
      <c r="E10" s="316">
        <f t="shared" si="0"/>
        <v>26.068842423218587</v>
      </c>
      <c r="F10" s="97">
        <f t="shared" si="1"/>
        <v>-1.8993695562271853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97" t="s">
        <v>44</v>
      </c>
      <c r="B11" s="299">
        <v>3527.52</v>
      </c>
      <c r="C11" s="96">
        <v>4025.3</v>
      </c>
      <c r="D11" s="96">
        <v>3418.90068</v>
      </c>
      <c r="E11" s="316">
        <f t="shared" si="0"/>
        <v>72.44892906713223</v>
      </c>
      <c r="F11" s="97">
        <f t="shared" si="1"/>
        <v>-3.0791978500476205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97" t="s">
        <v>140</v>
      </c>
      <c r="B12" s="299">
        <v>32.71</v>
      </c>
      <c r="C12" s="96">
        <v>37.74</v>
      </c>
      <c r="D12" s="96">
        <v>32.44662393</v>
      </c>
      <c r="E12" s="316">
        <f t="shared" si="0"/>
        <v>0.687566962481193</v>
      </c>
      <c r="F12" s="97">
        <f t="shared" si="1"/>
        <v>-0.8051851727300487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97" t="s">
        <v>45</v>
      </c>
      <c r="B13" s="299">
        <v>1603.12</v>
      </c>
      <c r="C13" s="96">
        <v>1868.91</v>
      </c>
      <c r="D13" s="96">
        <v>1750.2085451199998</v>
      </c>
      <c r="E13" s="316">
        <f t="shared" si="0"/>
        <v>37.088159793541465</v>
      </c>
      <c r="F13" s="97">
        <f t="shared" si="1"/>
        <v>9.17514254204302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97" t="s">
        <v>46</v>
      </c>
      <c r="B14" s="299">
        <v>1668.81</v>
      </c>
      <c r="C14" s="96">
        <v>2072.08</v>
      </c>
      <c r="D14" s="96">
        <v>1633.6450009999999</v>
      </c>
      <c r="E14" s="316">
        <f t="shared" si="0"/>
        <v>34.61809566176814</v>
      </c>
      <c r="F14" s="97">
        <f t="shared" si="1"/>
        <v>-2.107190093539714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97" t="s">
        <v>308</v>
      </c>
      <c r="B15" s="299">
        <v>601.12</v>
      </c>
      <c r="C15" s="96">
        <v>696.82</v>
      </c>
      <c r="D15" s="96">
        <v>596.3974267880001</v>
      </c>
      <c r="E15" s="316">
        <f t="shared" si="0"/>
        <v>12.638084259641028</v>
      </c>
      <c r="F15" s="97">
        <f t="shared" si="1"/>
        <v>-0.7856290278147355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97" t="s">
        <v>309</v>
      </c>
      <c r="B16" s="299">
        <v>150.54</v>
      </c>
      <c r="C16" s="96">
        <v>160.25</v>
      </c>
      <c r="D16" s="96">
        <v>151.546772145</v>
      </c>
      <c r="E16" s="316">
        <f t="shared" si="0"/>
        <v>3.2113835332256437</v>
      </c>
      <c r="F16" s="97">
        <f t="shared" si="1"/>
        <v>0.6687738441610236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97" t="s">
        <v>310</v>
      </c>
      <c r="B17" s="299">
        <v>76.72</v>
      </c>
      <c r="C17" s="96">
        <v>139.26</v>
      </c>
      <c r="D17" s="96">
        <v>78.46702915</v>
      </c>
      <c r="E17" s="316">
        <f t="shared" si="0"/>
        <v>1.662771972948026</v>
      </c>
      <c r="F17" s="97">
        <f t="shared" si="1"/>
        <v>2.2771495698644486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97" t="s">
        <v>47</v>
      </c>
      <c r="B18" s="299">
        <v>177.17</v>
      </c>
      <c r="C18" s="96">
        <v>209.55</v>
      </c>
      <c r="D18" s="96">
        <v>178.76269</v>
      </c>
      <c r="E18" s="316">
        <f t="shared" si="0"/>
        <v>3.7881081259312124</v>
      </c>
      <c r="F18" s="97">
        <f t="shared" si="1"/>
        <v>0.8989614494553422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97" t="s">
        <v>31</v>
      </c>
      <c r="B19" s="299">
        <v>173.89</v>
      </c>
      <c r="C19" s="96">
        <v>211.86</v>
      </c>
      <c r="D19" s="96">
        <v>172.41900365</v>
      </c>
      <c r="E19" s="316">
        <f t="shared" si="0"/>
        <v>3.653680915136869</v>
      </c>
      <c r="F19" s="97">
        <f t="shared" si="1"/>
        <v>-0.8459349876358573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97" t="s">
        <v>311</v>
      </c>
      <c r="B20" s="299">
        <v>185.05</v>
      </c>
      <c r="C20" s="96">
        <v>244.4</v>
      </c>
      <c r="D20" s="96">
        <v>182.35701</v>
      </c>
      <c r="E20" s="316">
        <f t="shared" si="0"/>
        <v>3.8642743147438616</v>
      </c>
      <c r="F20" s="97">
        <f t="shared" si="1"/>
        <v>-1.4552769521750832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97" t="s">
        <v>84</v>
      </c>
      <c r="B21" s="299">
        <v>147.29</v>
      </c>
      <c r="C21" s="96">
        <v>172.54</v>
      </c>
      <c r="D21" s="96">
        <v>145.00092758</v>
      </c>
      <c r="E21" s="316">
        <f t="shared" si="0"/>
        <v>3.072672446545536</v>
      </c>
      <c r="F21" s="97">
        <f t="shared" si="1"/>
        <v>-1.5541261592776152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97" t="s">
        <v>50</v>
      </c>
      <c r="B22" s="299">
        <v>621.17</v>
      </c>
      <c r="C22" s="96">
        <v>822.76</v>
      </c>
      <c r="D22" s="96">
        <v>610.010792297</v>
      </c>
      <c r="E22" s="316">
        <f t="shared" si="0"/>
        <v>12.926561125288519</v>
      </c>
      <c r="F22" s="97">
        <f t="shared" si="1"/>
        <v>-1.79648207463336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97" t="s">
        <v>312</v>
      </c>
      <c r="B23" s="299">
        <v>446.33</v>
      </c>
      <c r="C23" s="96">
        <v>496.3</v>
      </c>
      <c r="D23" s="96">
        <v>443.08069</v>
      </c>
      <c r="E23" s="316">
        <f t="shared" si="0"/>
        <v>9.38919392090267</v>
      </c>
      <c r="F23" s="97">
        <f t="shared" si="1"/>
        <v>-0.7280061837653733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97" t="s">
        <v>313</v>
      </c>
      <c r="B24" s="299">
        <v>160.98</v>
      </c>
      <c r="C24" s="96">
        <v>269.7</v>
      </c>
      <c r="D24" s="96">
        <v>154.1033</v>
      </c>
      <c r="E24" s="316">
        <f t="shared" si="0"/>
        <v>3.265558170795122</v>
      </c>
      <c r="F24" s="97">
        <f t="shared" si="1"/>
        <v>-4.2717728910423745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97" t="s">
        <v>51</v>
      </c>
      <c r="B25" s="299">
        <v>37.04</v>
      </c>
      <c r="C25" s="96">
        <v>42.71</v>
      </c>
      <c r="D25" s="96">
        <v>33.873608999999995</v>
      </c>
      <c r="E25" s="316">
        <f t="shared" si="0"/>
        <v>0.7178057877038918</v>
      </c>
      <c r="F25" s="97">
        <f t="shared" si="1"/>
        <v>-8.54857181425487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97" t="s">
        <v>314</v>
      </c>
      <c r="B26" s="299">
        <v>1072.8</v>
      </c>
      <c r="C26" s="96">
        <v>1343.15</v>
      </c>
      <c r="D26" s="96">
        <v>1033.62963</v>
      </c>
      <c r="E26" s="316">
        <f t="shared" si="0"/>
        <v>21.903344599514988</v>
      </c>
      <c r="F26" s="97">
        <f t="shared" si="1"/>
        <v>-3.651227628635354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97" t="s">
        <v>315</v>
      </c>
      <c r="B27" s="299">
        <v>44.32</v>
      </c>
      <c r="C27" s="96">
        <v>264.68</v>
      </c>
      <c r="D27" s="96">
        <v>43.935197</v>
      </c>
      <c r="E27" s="316">
        <f t="shared" si="0"/>
        <v>0.9310179700813891</v>
      </c>
      <c r="F27" s="97">
        <f t="shared" si="1"/>
        <v>-0.8682378158844699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97" t="s">
        <v>316</v>
      </c>
      <c r="B28" s="299">
        <v>58.08</v>
      </c>
      <c r="C28" s="96">
        <v>65.78</v>
      </c>
      <c r="D28" s="96">
        <v>55.147625999999995</v>
      </c>
      <c r="E28" s="316">
        <f t="shared" si="0"/>
        <v>1.1686172890798152</v>
      </c>
      <c r="F28" s="97">
        <f t="shared" si="1"/>
        <v>-5.04885330578513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97" t="s">
        <v>317</v>
      </c>
      <c r="B29" s="299">
        <v>2781</v>
      </c>
      <c r="C29" s="96">
        <v>3167.81</v>
      </c>
      <c r="D29" s="96">
        <v>2884.4108648</v>
      </c>
      <c r="E29" s="316">
        <f t="shared" si="0"/>
        <v>61.12271098333302</v>
      </c>
      <c r="F29" s="97">
        <f t="shared" si="1"/>
        <v>3.7184776986695596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97" t="s">
        <v>54</v>
      </c>
      <c r="B30" s="299">
        <v>4694.92</v>
      </c>
      <c r="C30" s="96">
        <v>5001.42</v>
      </c>
      <c r="D30" s="96">
        <v>4656.01759667</v>
      </c>
      <c r="E30" s="316">
        <f t="shared" si="0"/>
        <v>98.66431352327682</v>
      </c>
      <c r="F30" s="97">
        <f t="shared" si="1"/>
        <v>-0.8286063091596958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97" t="s">
        <v>55</v>
      </c>
      <c r="B31" s="299">
        <v>103.56</v>
      </c>
      <c r="C31" s="96">
        <v>131.96</v>
      </c>
      <c r="D31" s="96">
        <v>102.6857976</v>
      </c>
      <c r="E31" s="316">
        <f t="shared" si="0"/>
        <v>2.1759848450830974</v>
      </c>
      <c r="F31" s="97">
        <f t="shared" si="1"/>
        <v>-0.8441506373116994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97" t="s">
        <v>56</v>
      </c>
      <c r="B32" s="299">
        <v>130.49</v>
      </c>
      <c r="C32" s="96">
        <v>148.15</v>
      </c>
      <c r="D32" s="96">
        <v>121.88539845</v>
      </c>
      <c r="E32" s="316">
        <f t="shared" si="0"/>
        <v>2.582837997687373</v>
      </c>
      <c r="F32" s="97">
        <f t="shared" si="1"/>
        <v>-6.594069698827511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97" t="s">
        <v>63</v>
      </c>
      <c r="B33" s="299">
        <v>629.85</v>
      </c>
      <c r="C33" s="96">
        <v>816.47</v>
      </c>
      <c r="D33" s="96">
        <v>615.4324439860001</v>
      </c>
      <c r="E33" s="316">
        <f t="shared" si="0"/>
        <v>13.041449767986109</v>
      </c>
      <c r="F33" s="97">
        <f t="shared" si="1"/>
        <v>-2.289045965547345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97" t="s">
        <v>172</v>
      </c>
      <c r="B34" s="299">
        <v>543.09</v>
      </c>
      <c r="C34" s="96">
        <v>709.32</v>
      </c>
      <c r="D34" s="96">
        <v>546.0641256</v>
      </c>
      <c r="E34" s="316">
        <f t="shared" si="0"/>
        <v>11.57148592620128</v>
      </c>
      <c r="F34" s="97">
        <f t="shared" si="1"/>
        <v>0.5476303375131124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97" t="s">
        <v>141</v>
      </c>
      <c r="B35" s="299">
        <v>99.98</v>
      </c>
      <c r="C35" s="96">
        <v>229.46</v>
      </c>
      <c r="D35" s="96">
        <v>102.0332917</v>
      </c>
      <c r="E35" s="316">
        <f t="shared" si="0"/>
        <v>2.16215778250081</v>
      </c>
      <c r="F35" s="97">
        <f t="shared" si="1"/>
        <v>2.0537024404881095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97" t="s">
        <v>318</v>
      </c>
      <c r="B36" s="299">
        <v>141.86</v>
      </c>
      <c r="C36" s="96">
        <v>288.38</v>
      </c>
      <c r="D36" s="96">
        <v>140.68225049999998</v>
      </c>
      <c r="E36" s="316">
        <f t="shared" si="0"/>
        <v>2.9811566177111133</v>
      </c>
      <c r="F36" s="97">
        <f t="shared" si="1"/>
        <v>-0.8302195826871781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97" t="s">
        <v>319</v>
      </c>
      <c r="B37" s="299">
        <v>217.02</v>
      </c>
      <c r="C37" s="96">
        <v>347.55</v>
      </c>
      <c r="D37" s="96">
        <v>226.0453945</v>
      </c>
      <c r="E37" s="316">
        <f t="shared" si="0"/>
        <v>4.790062152984924</v>
      </c>
      <c r="F37" s="97">
        <f t="shared" si="1"/>
        <v>4.158784674223568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97" t="s">
        <v>320</v>
      </c>
      <c r="B38" s="299">
        <v>26.18</v>
      </c>
      <c r="C38" s="96">
        <v>35.9</v>
      </c>
      <c r="D38" s="96">
        <v>27.89581</v>
      </c>
      <c r="E38" s="316">
        <f t="shared" si="0"/>
        <v>0.5911319892335094</v>
      </c>
      <c r="F38" s="97">
        <f t="shared" si="1"/>
        <v>6.553896103896122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97" t="s">
        <v>321</v>
      </c>
      <c r="B39" s="299">
        <v>40.32</v>
      </c>
      <c r="C39" s="96">
        <v>55.37</v>
      </c>
      <c r="D39" s="96">
        <v>33.07628182</v>
      </c>
      <c r="E39" s="316">
        <f t="shared" si="0"/>
        <v>0.7009098595346311</v>
      </c>
      <c r="F39" s="97">
        <f t="shared" si="1"/>
        <v>-17.965570882936504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97" t="s">
        <v>57</v>
      </c>
      <c r="B40" s="299">
        <v>761.4</v>
      </c>
      <c r="C40" s="96">
        <v>2231.33</v>
      </c>
      <c r="D40" s="96">
        <v>785.386424</v>
      </c>
      <c r="E40" s="316">
        <f t="shared" si="0"/>
        <v>16.64289508482143</v>
      </c>
      <c r="F40" s="97">
        <f t="shared" si="1"/>
        <v>3.150305227213039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97" t="s">
        <v>322</v>
      </c>
      <c r="B41" s="299">
        <v>46.68</v>
      </c>
      <c r="C41" s="96">
        <v>194.71</v>
      </c>
      <c r="D41" s="96">
        <v>111.4023248</v>
      </c>
      <c r="E41" s="316">
        <f t="shared" si="0"/>
        <v>2.3606942355952922</v>
      </c>
      <c r="F41" s="97">
        <f t="shared" si="1"/>
        <v>138.6510814053128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97" t="s">
        <v>323</v>
      </c>
      <c r="B42" s="299">
        <v>573.74</v>
      </c>
      <c r="C42" s="96">
        <v>686.47</v>
      </c>
      <c r="D42" s="96">
        <v>537.4912013</v>
      </c>
      <c r="E42" s="316">
        <f t="shared" si="0"/>
        <v>11.389819582940147</v>
      </c>
      <c r="F42" s="97">
        <f t="shared" si="1"/>
        <v>-6.317983529124703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97" t="s">
        <v>324</v>
      </c>
      <c r="B43" s="299">
        <v>2430.94</v>
      </c>
      <c r="C43" s="96">
        <v>3310.46</v>
      </c>
      <c r="D43" s="96">
        <v>2362.5607990000003</v>
      </c>
      <c r="E43" s="316">
        <f t="shared" si="0"/>
        <v>50.06433814963536</v>
      </c>
      <c r="F43" s="97">
        <f t="shared" si="1"/>
        <v>-2.8128707824956507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97" t="s">
        <v>69</v>
      </c>
      <c r="B44" s="299">
        <v>1899.03</v>
      </c>
      <c r="C44" s="96">
        <v>2936.91</v>
      </c>
      <c r="D44" s="96">
        <v>2135.077267</v>
      </c>
      <c r="E44" s="316">
        <f t="shared" si="0"/>
        <v>45.243800843530074</v>
      </c>
      <c r="F44" s="97">
        <f t="shared" si="1"/>
        <v>12.429886152404123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90"/>
      <c r="B45" s="96"/>
      <c r="C45" s="96"/>
      <c r="D45" s="96"/>
      <c r="E45" s="316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313" t="s">
        <v>179</v>
      </c>
      <c r="B46" s="306">
        <v>30490.72</v>
      </c>
      <c r="C46" s="306">
        <v>38918.05</v>
      </c>
      <c r="D46" s="306">
        <v>30282.297686747</v>
      </c>
      <c r="E46" s="317">
        <f>D46*1000000/47190493</f>
        <v>641.703355096269</v>
      </c>
      <c r="F46" s="307">
        <f>D46/B46*100-100</f>
        <v>-0.6835598282133049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26" t="s">
        <v>304</v>
      </c>
      <c r="B47" s="326"/>
      <c r="C47" s="326"/>
      <c r="D47" s="326"/>
      <c r="E47" s="326"/>
      <c r="F47" s="326"/>
    </row>
    <row r="48" spans="1:6" s="32" customFormat="1" ht="12.75">
      <c r="A48" s="326" t="s">
        <v>305</v>
      </c>
      <c r="B48" s="326"/>
      <c r="C48" s="326"/>
      <c r="D48" s="326"/>
      <c r="E48" s="326"/>
      <c r="F48" s="326"/>
    </row>
    <row r="49" spans="1:27" s="77" customFormat="1" ht="14.25">
      <c r="A49" s="459" t="s">
        <v>374</v>
      </c>
      <c r="B49" s="459"/>
      <c r="C49" s="459"/>
      <c r="D49" s="459"/>
      <c r="E49" s="459"/>
      <c r="F49" s="459"/>
      <c r="G49" s="459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26" t="s">
        <v>375</v>
      </c>
      <c r="B50" s="326"/>
      <c r="C50" s="326"/>
      <c r="D50" s="326"/>
      <c r="E50" s="326"/>
      <c r="F50" s="326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26" t="s">
        <v>377</v>
      </c>
      <c r="B51" s="326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3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C6:C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39">
      <selection activeCell="H50" sqref="H50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4" t="s">
        <v>173</v>
      </c>
      <c r="B1" s="324"/>
      <c r="C1" s="324"/>
      <c r="D1" s="324"/>
      <c r="E1" s="324"/>
      <c r="F1" s="324"/>
      <c r="G1" s="324"/>
      <c r="H1" s="324"/>
      <c r="I1" s="324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61" t="s">
        <v>337</v>
      </c>
      <c r="B3" s="361"/>
      <c r="C3" s="361"/>
      <c r="D3" s="361"/>
      <c r="E3" s="361"/>
      <c r="F3" s="361"/>
      <c r="G3" s="361"/>
      <c r="H3" s="361"/>
      <c r="I3" s="361"/>
    </row>
    <row r="4" spans="1:9" ht="13.5" customHeight="1" thickBot="1">
      <c r="A4" s="488"/>
      <c r="B4" s="488"/>
      <c r="C4" s="488"/>
      <c r="D4" s="488"/>
      <c r="E4" s="488"/>
      <c r="F4" s="488"/>
      <c r="G4" s="488"/>
      <c r="H4" s="488"/>
      <c r="I4" s="488"/>
    </row>
    <row r="5" spans="1:9" ht="12.75">
      <c r="A5" s="234"/>
      <c r="B5" s="359" t="s">
        <v>115</v>
      </c>
      <c r="C5" s="325"/>
      <c r="D5" s="325"/>
      <c r="E5" s="325"/>
      <c r="F5" s="325"/>
      <c r="G5" s="325"/>
      <c r="H5" s="325"/>
      <c r="I5" s="325"/>
    </row>
    <row r="6" spans="1:9" ht="12.75">
      <c r="A6" s="150" t="s">
        <v>61</v>
      </c>
      <c r="B6" s="483" t="s">
        <v>120</v>
      </c>
      <c r="C6" s="484"/>
      <c r="D6" s="485" t="s">
        <v>119</v>
      </c>
      <c r="E6" s="486"/>
      <c r="F6" s="485" t="s">
        <v>118</v>
      </c>
      <c r="G6" s="486"/>
      <c r="H6" s="485" t="s">
        <v>121</v>
      </c>
      <c r="I6" s="487"/>
    </row>
    <row r="7" spans="1:9" ht="13.5" thickBot="1">
      <c r="A7" s="151"/>
      <c r="B7" s="120">
        <v>2009</v>
      </c>
      <c r="C7" s="120">
        <v>2010</v>
      </c>
      <c r="D7" s="120">
        <v>2009</v>
      </c>
      <c r="E7" s="120">
        <v>2010</v>
      </c>
      <c r="F7" s="120">
        <v>2009</v>
      </c>
      <c r="G7" s="120">
        <v>2010</v>
      </c>
      <c r="H7" s="120">
        <v>2009</v>
      </c>
      <c r="I7" s="212">
        <v>2010</v>
      </c>
    </row>
    <row r="8" spans="1:9" ht="12.75">
      <c r="A8" s="90" t="s">
        <v>42</v>
      </c>
      <c r="B8" s="92">
        <v>19.853717331468793</v>
      </c>
      <c r="C8" s="92">
        <v>16.865500837154894</v>
      </c>
      <c r="D8" s="92">
        <v>44.968186153563</v>
      </c>
      <c r="E8" s="92">
        <v>49.4575895122518</v>
      </c>
      <c r="F8" s="92">
        <v>10.388189137761167</v>
      </c>
      <c r="G8" s="92">
        <v>10.504801814412993</v>
      </c>
      <c r="H8" s="92">
        <v>0.3416303351571109</v>
      </c>
      <c r="I8" s="93">
        <v>0.2624480159724103</v>
      </c>
    </row>
    <row r="9" spans="1:9" ht="12.75">
      <c r="A9" s="94" t="s">
        <v>43</v>
      </c>
      <c r="B9" s="96">
        <v>36.67432326333186</v>
      </c>
      <c r="C9" s="96">
        <v>33.430183384567</v>
      </c>
      <c r="D9" s="96">
        <v>39.77959156342579</v>
      </c>
      <c r="E9" s="96">
        <v>44.910914458576585</v>
      </c>
      <c r="F9" s="96">
        <v>11.663102917014516</v>
      </c>
      <c r="G9" s="96">
        <v>11.537606896853465</v>
      </c>
      <c r="H9" s="96">
        <v>0.48500455714319146</v>
      </c>
      <c r="I9" s="97">
        <v>0.35447667046029707</v>
      </c>
    </row>
    <row r="10" spans="1:9" ht="12.75">
      <c r="A10" s="94" t="s">
        <v>64</v>
      </c>
      <c r="B10" s="96">
        <v>37.325674513416885</v>
      </c>
      <c r="C10" s="96">
        <v>33.892450615637586</v>
      </c>
      <c r="D10" s="96">
        <v>44.40368491333307</v>
      </c>
      <c r="E10" s="96">
        <v>47.6434880283718</v>
      </c>
      <c r="F10" s="96">
        <v>13.319481760222947</v>
      </c>
      <c r="G10" s="96">
        <v>13.246038636442675</v>
      </c>
      <c r="H10" s="96">
        <v>0.363907674204405</v>
      </c>
      <c r="I10" s="97">
        <v>0.34791710345675503</v>
      </c>
    </row>
    <row r="11" spans="1:9" ht="12.75">
      <c r="A11" s="94" t="s">
        <v>44</v>
      </c>
      <c r="B11" s="96">
        <v>2.5331838497528487</v>
      </c>
      <c r="C11" s="96">
        <v>2.423536086891107</v>
      </c>
      <c r="D11" s="96">
        <v>67.68909497063868</v>
      </c>
      <c r="E11" s="96">
        <v>69.45400742302368</v>
      </c>
      <c r="F11" s="96">
        <v>24.014867225825924</v>
      </c>
      <c r="G11" s="96">
        <v>22.54466982023334</v>
      </c>
      <c r="H11" s="96">
        <v>0.522938974343735</v>
      </c>
      <c r="I11" s="97">
        <v>0.5929452869128897</v>
      </c>
    </row>
    <row r="12" spans="1:9" ht="12.75">
      <c r="A12" s="94" t="s">
        <v>65</v>
      </c>
      <c r="B12" s="96">
        <v>6.328956116967997</v>
      </c>
      <c r="C12" s="96">
        <v>6.213245851318053</v>
      </c>
      <c r="D12" s="96">
        <v>67.61893203125892</v>
      </c>
      <c r="E12" s="96">
        <v>69.54950333929408</v>
      </c>
      <c r="F12" s="96">
        <v>20.7161907984098</v>
      </c>
      <c r="G12" s="96">
        <v>19.306323399651433</v>
      </c>
      <c r="H12" s="96">
        <v>0.35276788584669894</v>
      </c>
      <c r="I12" s="97">
        <v>0.3457454676096016</v>
      </c>
    </row>
    <row r="13" spans="1:9" ht="12.75">
      <c r="A13" s="94" t="s">
        <v>46</v>
      </c>
      <c r="B13" s="96">
        <v>51.729198227642804</v>
      </c>
      <c r="C13" s="96">
        <v>46.961489546634404</v>
      </c>
      <c r="D13" s="96">
        <v>34.742224133318416</v>
      </c>
      <c r="E13" s="96">
        <v>39.71315772192236</v>
      </c>
      <c r="F13" s="96">
        <v>7.0012208086032315</v>
      </c>
      <c r="G13" s="96">
        <v>7.3461013152203405</v>
      </c>
      <c r="H13" s="96">
        <v>0.2358579495013168</v>
      </c>
      <c r="I13" s="97">
        <v>0.29193729978410754</v>
      </c>
    </row>
    <row r="14" spans="1:9" ht="12.75">
      <c r="A14" s="94" t="s">
        <v>66</v>
      </c>
      <c r="B14" s="96">
        <v>15.445797354528871</v>
      </c>
      <c r="C14" s="96">
        <v>13.892723971068316</v>
      </c>
      <c r="D14" s="96">
        <v>57.904930138738855</v>
      </c>
      <c r="E14" s="96">
        <v>61.40459796619615</v>
      </c>
      <c r="F14" s="96">
        <v>20.448850906173533</v>
      </c>
      <c r="G14" s="96">
        <v>19.18621325565273</v>
      </c>
      <c r="H14" s="96">
        <v>0.33279825056938994</v>
      </c>
      <c r="I14" s="97">
        <v>0.3498188183407704</v>
      </c>
    </row>
    <row r="15" spans="1:9" ht="12.75">
      <c r="A15" s="94" t="s">
        <v>47</v>
      </c>
      <c r="B15" s="96">
        <v>3.8416952713710764</v>
      </c>
      <c r="C15" s="96">
        <v>4.16406302453762</v>
      </c>
      <c r="D15" s="96">
        <v>68.52861309240271</v>
      </c>
      <c r="E15" s="96">
        <v>71.03135300979434</v>
      </c>
      <c r="F15" s="96">
        <v>21.404126184302967</v>
      </c>
      <c r="G15" s="96">
        <v>19.076660002686925</v>
      </c>
      <c r="H15" s="96">
        <v>0.27291370632968404</v>
      </c>
      <c r="I15" s="97">
        <v>0.3851882524879661</v>
      </c>
    </row>
    <row r="16" spans="1:9" ht="12.75">
      <c r="A16" s="94" t="s">
        <v>31</v>
      </c>
      <c r="B16" s="96">
        <v>2.379550656773465</v>
      </c>
      <c r="C16" s="96">
        <v>2.3413981854992256</v>
      </c>
      <c r="D16" s="96">
        <v>66.88133684367887</v>
      </c>
      <c r="E16" s="96">
        <v>67.6406285505842</v>
      </c>
      <c r="F16" s="96">
        <v>25.805805950113946</v>
      </c>
      <c r="G16" s="96">
        <v>24.813645167255387</v>
      </c>
      <c r="H16" s="96">
        <v>0.308590348662944</v>
      </c>
      <c r="I16" s="97">
        <v>0.29744067306863387</v>
      </c>
    </row>
    <row r="17" spans="1:9" ht="12.75">
      <c r="A17" s="94" t="s">
        <v>49</v>
      </c>
      <c r="B17" s="96">
        <v>18.432789479179426</v>
      </c>
      <c r="C17" s="96">
        <v>14.864998394017926</v>
      </c>
      <c r="D17" s="96">
        <v>52.941742395052316</v>
      </c>
      <c r="E17" s="96">
        <v>57.5558612526929</v>
      </c>
      <c r="F17" s="96">
        <v>16.100552815781974</v>
      </c>
      <c r="G17" s="96">
        <v>16.717546469678087</v>
      </c>
      <c r="H17" s="96">
        <v>0.6616184012744003</v>
      </c>
      <c r="I17" s="97">
        <v>0.7057154327658813</v>
      </c>
    </row>
    <row r="18" spans="1:9" ht="12.75">
      <c r="A18" s="94" t="s">
        <v>50</v>
      </c>
      <c r="B18" s="96">
        <v>2.3557272975139814</v>
      </c>
      <c r="C18" s="96">
        <v>2.138397905358554</v>
      </c>
      <c r="D18" s="96">
        <v>56.607549701109164</v>
      </c>
      <c r="E18" s="96">
        <v>60.41738159765912</v>
      </c>
      <c r="F18" s="96">
        <v>28.81686706107354</v>
      </c>
      <c r="G18" s="96">
        <v>26.420930638043888</v>
      </c>
      <c r="H18" s="96">
        <v>2.468311432194296</v>
      </c>
      <c r="I18" s="97">
        <v>2.0420912575104895</v>
      </c>
    </row>
    <row r="19" spans="1:9" ht="12.75">
      <c r="A19" s="94" t="s">
        <v>52</v>
      </c>
      <c r="B19" s="96">
        <v>34.38341138324098</v>
      </c>
      <c r="C19" s="96">
        <v>33.30196453101056</v>
      </c>
      <c r="D19" s="96">
        <v>30.8032714039157</v>
      </c>
      <c r="E19" s="96">
        <v>35.56422321116989</v>
      </c>
      <c r="F19" s="96">
        <v>9.572448475308185</v>
      </c>
      <c r="G19" s="96">
        <v>9.826037311093664</v>
      </c>
      <c r="H19" s="96">
        <v>0.9127457026154646</v>
      </c>
      <c r="I19" s="97">
        <v>0.5812945321695592</v>
      </c>
    </row>
    <row r="20" spans="1:9" ht="12.75">
      <c r="A20" s="94" t="s">
        <v>53</v>
      </c>
      <c r="B20" s="96">
        <v>37.1309432109941</v>
      </c>
      <c r="C20" s="96">
        <v>36.43040332318181</v>
      </c>
      <c r="D20" s="96">
        <v>32.438030105349455</v>
      </c>
      <c r="E20" s="96">
        <v>36.649337753821115</v>
      </c>
      <c r="F20" s="96">
        <v>8.12025649470835</v>
      </c>
      <c r="G20" s="96">
        <v>8.196748887829118</v>
      </c>
      <c r="H20" s="96">
        <v>0.3190020904757527</v>
      </c>
      <c r="I20" s="97">
        <v>0.2761768527185983</v>
      </c>
    </row>
    <row r="21" spans="1:9" ht="12.75">
      <c r="A21" s="94" t="s">
        <v>54</v>
      </c>
      <c r="B21" s="96">
        <v>43.71091214374188</v>
      </c>
      <c r="C21" s="96">
        <v>41.52903531007956</v>
      </c>
      <c r="D21" s="96">
        <v>31.8792436399925</v>
      </c>
      <c r="E21" s="96">
        <v>36.0254987741248</v>
      </c>
      <c r="F21" s="96">
        <v>8.513664163048114</v>
      </c>
      <c r="G21" s="96">
        <v>8.185015823736343</v>
      </c>
      <c r="H21" s="96">
        <v>0.3948266407555185</v>
      </c>
      <c r="I21" s="97">
        <v>0.317087021005667</v>
      </c>
    </row>
    <row r="22" spans="1:9" ht="12.75">
      <c r="A22" s="94" t="s">
        <v>63</v>
      </c>
      <c r="B22" s="96">
        <v>7.0945924367923725</v>
      </c>
      <c r="C22" s="96">
        <v>6.0567886684500785</v>
      </c>
      <c r="D22" s="96">
        <v>65.62319550048475</v>
      </c>
      <c r="E22" s="96">
        <v>68.79927705983229</v>
      </c>
      <c r="F22" s="96">
        <v>20.878261741586435</v>
      </c>
      <c r="G22" s="96">
        <v>19.11038763426846</v>
      </c>
      <c r="H22" s="96">
        <v>0.43714611044635726</v>
      </c>
      <c r="I22" s="97">
        <v>0.4852817960956466</v>
      </c>
    </row>
    <row r="23" spans="1:9" ht="12.75">
      <c r="A23" s="228" t="s">
        <v>373</v>
      </c>
      <c r="B23" s="96">
        <v>4.943897238230654</v>
      </c>
      <c r="C23" s="96">
        <v>4.320744797313043</v>
      </c>
      <c r="D23" s="96">
        <v>56.145169504962055</v>
      </c>
      <c r="E23" s="96">
        <v>58.925173751158574</v>
      </c>
      <c r="F23" s="96">
        <v>26.602893188166345</v>
      </c>
      <c r="G23" s="96">
        <v>25.702684511587876</v>
      </c>
      <c r="H23" s="96">
        <v>0.7279067069413916</v>
      </c>
      <c r="I23" s="97">
        <v>0.6056354727197137</v>
      </c>
    </row>
    <row r="24" spans="1:9" ht="12.75">
      <c r="A24" s="94" t="s">
        <v>67</v>
      </c>
      <c r="B24" s="96">
        <v>15.146910649982823</v>
      </c>
      <c r="C24" s="96">
        <v>11.565802000288755</v>
      </c>
      <c r="D24" s="96">
        <v>53.763292766070116</v>
      </c>
      <c r="E24" s="96">
        <v>56.09500157531561</v>
      </c>
      <c r="F24" s="96">
        <v>12.967361967927404</v>
      </c>
      <c r="G24" s="96">
        <v>12.683360943760496</v>
      </c>
      <c r="H24" s="96">
        <v>3.8123153089014212</v>
      </c>
      <c r="I24" s="97">
        <v>2.5761855921156185</v>
      </c>
    </row>
    <row r="25" spans="1:9" ht="12.75">
      <c r="A25" s="94" t="s">
        <v>57</v>
      </c>
      <c r="B25" s="96">
        <v>1.9836948583481926</v>
      </c>
      <c r="C25" s="96">
        <v>1.9987023089858442</v>
      </c>
      <c r="D25" s="96">
        <v>66.68825254441072</v>
      </c>
      <c r="E25" s="96">
        <v>68.31355613388429</v>
      </c>
      <c r="F25" s="96">
        <v>27.42237430814895</v>
      </c>
      <c r="G25" s="96">
        <v>25.662005935031818</v>
      </c>
      <c r="H25" s="96">
        <v>0.2683990276017427</v>
      </c>
      <c r="I25" s="97">
        <v>0.2932214421081235</v>
      </c>
    </row>
    <row r="26" spans="1:9" ht="12.75">
      <c r="A26" s="94" t="s">
        <v>68</v>
      </c>
      <c r="B26" s="96">
        <v>1.7989241204394195</v>
      </c>
      <c r="C26" s="96">
        <v>1.5801047594689126</v>
      </c>
      <c r="D26" s="96">
        <v>71.2636197117686</v>
      </c>
      <c r="E26" s="96">
        <v>74.3017586790874</v>
      </c>
      <c r="F26" s="96">
        <v>23.048797377145412</v>
      </c>
      <c r="G26" s="96">
        <v>20.46796840902602</v>
      </c>
      <c r="H26" s="96">
        <v>0.37331638048034516</v>
      </c>
      <c r="I26" s="97">
        <v>0.26223456896172664</v>
      </c>
    </row>
    <row r="27" spans="1:9" ht="12.75">
      <c r="A27" s="94" t="s">
        <v>59</v>
      </c>
      <c r="B27" s="96">
        <v>3.7456392639837675</v>
      </c>
      <c r="C27" s="96">
        <v>3.8018929246081004</v>
      </c>
      <c r="D27" s="96">
        <v>67.7832314911609</v>
      </c>
      <c r="E27" s="96">
        <v>68.99153173926638</v>
      </c>
      <c r="F27" s="96">
        <v>20.911338461864162</v>
      </c>
      <c r="G27" s="96">
        <v>19.578209106056203</v>
      </c>
      <c r="H27" s="96">
        <v>0.4651714879531985</v>
      </c>
      <c r="I27" s="97">
        <v>0.6010850467527971</v>
      </c>
    </row>
    <row r="28" spans="1:9" ht="12.75">
      <c r="A28" s="94" t="s">
        <v>69</v>
      </c>
      <c r="B28" s="96">
        <v>1.7188595658918018</v>
      </c>
      <c r="C28" s="96">
        <v>1.802049323977858</v>
      </c>
      <c r="D28" s="96">
        <v>69.89330872951868</v>
      </c>
      <c r="E28" s="96">
        <v>72.05096610043339</v>
      </c>
      <c r="F28" s="96">
        <v>24.123577853003876</v>
      </c>
      <c r="G28" s="96">
        <v>21.972119727609638</v>
      </c>
      <c r="H28" s="96">
        <v>0.36412179096613734</v>
      </c>
      <c r="I28" s="97">
        <v>0.38108078080617197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313" t="s">
        <v>70</v>
      </c>
      <c r="B30" s="306">
        <v>26.628664271586867</v>
      </c>
      <c r="C30" s="306">
        <v>24.388464228138616</v>
      </c>
      <c r="D30" s="306">
        <v>47.74651704568064</v>
      </c>
      <c r="E30" s="306">
        <v>51.54347843980358</v>
      </c>
      <c r="F30" s="306">
        <v>15.1832481167978</v>
      </c>
      <c r="G30" s="306">
        <v>14.641116002461985</v>
      </c>
      <c r="H30" s="306">
        <v>0.4559226074721823</v>
      </c>
      <c r="I30" s="307">
        <v>0.4107511454171634</v>
      </c>
    </row>
    <row r="31" spans="1:9" ht="12.75" customHeight="1">
      <c r="A31" s="229" t="s">
        <v>123</v>
      </c>
      <c r="B31" s="230"/>
      <c r="C31" s="229"/>
      <c r="D31" s="229"/>
      <c r="E31" s="192"/>
      <c r="F31" s="192"/>
      <c r="G31" s="192"/>
      <c r="H31" s="192"/>
      <c r="I31" s="192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15"/>
      <c r="B33" s="215"/>
      <c r="C33" s="215"/>
      <c r="D33" s="215"/>
      <c r="E33" s="215"/>
      <c r="F33" s="215"/>
      <c r="G33" s="215"/>
      <c r="H33" s="215"/>
      <c r="I33" s="215"/>
    </row>
    <row r="34" spans="1:9" ht="12.75">
      <c r="A34" s="234"/>
      <c r="B34" s="359" t="s">
        <v>116</v>
      </c>
      <c r="C34" s="325"/>
      <c r="D34" s="325"/>
      <c r="E34" s="325"/>
      <c r="F34" s="325"/>
      <c r="G34" s="325"/>
      <c r="H34" s="325"/>
      <c r="I34" s="325"/>
    </row>
    <row r="35" spans="1:9" ht="12.75">
      <c r="A35" s="150" t="s">
        <v>61</v>
      </c>
      <c r="B35" s="476" t="s">
        <v>71</v>
      </c>
      <c r="C35" s="477"/>
      <c r="D35" s="478" t="s">
        <v>72</v>
      </c>
      <c r="E35" s="479"/>
      <c r="F35" s="481" t="s">
        <v>191</v>
      </c>
      <c r="G35" s="482"/>
      <c r="H35" s="476" t="s">
        <v>73</v>
      </c>
      <c r="I35" s="480"/>
    </row>
    <row r="36" spans="1:9" ht="12.75">
      <c r="A36" s="238"/>
      <c r="B36" s="473" t="s">
        <v>189</v>
      </c>
      <c r="C36" s="474"/>
      <c r="D36" s="473" t="s">
        <v>190</v>
      </c>
      <c r="E36" s="474"/>
      <c r="F36" s="331"/>
      <c r="G36" s="366"/>
      <c r="H36" s="473" t="s">
        <v>192</v>
      </c>
      <c r="I36" s="475"/>
    </row>
    <row r="37" spans="1:9" ht="13.5" thickBot="1">
      <c r="A37" s="151"/>
      <c r="B37" s="120">
        <v>2009</v>
      </c>
      <c r="C37" s="120">
        <v>2010</v>
      </c>
      <c r="D37" s="120">
        <v>2009</v>
      </c>
      <c r="E37" s="120">
        <v>2010</v>
      </c>
      <c r="F37" s="120">
        <v>2009</v>
      </c>
      <c r="G37" s="120">
        <v>2010</v>
      </c>
      <c r="H37" s="120">
        <v>2009</v>
      </c>
      <c r="I37" s="212">
        <v>2010</v>
      </c>
    </row>
    <row r="38" spans="1:9" ht="12.75">
      <c r="A38" s="90" t="s">
        <v>42</v>
      </c>
      <c r="B38" s="92">
        <v>0.8349697840689964</v>
      </c>
      <c r="C38" s="92">
        <v>1.0072981316371787</v>
      </c>
      <c r="D38" s="92">
        <v>1.6444850409299063</v>
      </c>
      <c r="E38" s="92">
        <v>1.2539653488796483</v>
      </c>
      <c r="F38" s="92">
        <v>13.486515176805252</v>
      </c>
      <c r="G38" s="92">
        <v>12.006643654139907</v>
      </c>
      <c r="H38" s="92">
        <v>8.482307881080242</v>
      </c>
      <c r="I38" s="93">
        <v>8.641750690465523</v>
      </c>
    </row>
    <row r="39" spans="1:9" ht="12.75">
      <c r="A39" s="94" t="s">
        <v>43</v>
      </c>
      <c r="B39" s="96">
        <v>0.37645170430846253</v>
      </c>
      <c r="C39" s="96">
        <v>0.39105939771939796</v>
      </c>
      <c r="D39" s="96">
        <v>0.09551824996261576</v>
      </c>
      <c r="E39" s="96">
        <v>0.1488444962846092</v>
      </c>
      <c r="F39" s="96">
        <v>3.075898668090805</v>
      </c>
      <c r="G39" s="96">
        <v>2.835132290346089</v>
      </c>
      <c r="H39" s="96">
        <v>7.850107447090932</v>
      </c>
      <c r="I39" s="97">
        <v>6.391785763835446</v>
      </c>
    </row>
    <row r="40" spans="1:9" ht="12.75">
      <c r="A40" s="94" t="s">
        <v>64</v>
      </c>
      <c r="B40" s="96">
        <v>0.32175667948818604</v>
      </c>
      <c r="C40" s="96">
        <v>0.3583958017710583</v>
      </c>
      <c r="D40" s="96">
        <v>0.7805375710562761</v>
      </c>
      <c r="E40" s="96">
        <v>0.8013615679700082</v>
      </c>
      <c r="F40" s="96">
        <v>0.3052699288292292</v>
      </c>
      <c r="G40" s="96">
        <v>0.35140374413876563</v>
      </c>
      <c r="H40" s="96">
        <v>3.1796891676101717</v>
      </c>
      <c r="I40" s="97">
        <v>3.3589470698636688</v>
      </c>
    </row>
    <row r="41" spans="1:9" ht="12.75">
      <c r="A41" s="94" t="s">
        <v>44</v>
      </c>
      <c r="B41" s="96">
        <v>0.021478200878604345</v>
      </c>
      <c r="C41" s="96">
        <v>0.03022323690241693</v>
      </c>
      <c r="D41" s="96">
        <v>0.39393181177881803</v>
      </c>
      <c r="E41" s="96">
        <v>0.3831163931751606</v>
      </c>
      <c r="F41" s="96">
        <v>1.0265230415751951</v>
      </c>
      <c r="G41" s="96">
        <v>0.680510724108556</v>
      </c>
      <c r="H41" s="96">
        <v>3.7979853826061754</v>
      </c>
      <c r="I41" s="97">
        <v>3.8909734131640694</v>
      </c>
    </row>
    <row r="42" spans="1:9" ht="12.75">
      <c r="A42" s="94" t="s">
        <v>65</v>
      </c>
      <c r="B42" s="96">
        <v>0.3328853012817971</v>
      </c>
      <c r="C42" s="96">
        <v>0.2971006546364042</v>
      </c>
      <c r="D42" s="96">
        <v>0.48287415744183576</v>
      </c>
      <c r="E42" s="96">
        <v>0.3985858774142292</v>
      </c>
      <c r="F42" s="96">
        <v>0.027286840007633126</v>
      </c>
      <c r="G42" s="96">
        <v>0.029918981943166147</v>
      </c>
      <c r="H42" s="96">
        <v>4.140103212705137</v>
      </c>
      <c r="I42" s="97">
        <v>3.859577748380759</v>
      </c>
    </row>
    <row r="43" spans="1:9" ht="12.75">
      <c r="A43" s="94" t="s">
        <v>46</v>
      </c>
      <c r="B43" s="96">
        <v>0.18784135960956375</v>
      </c>
      <c r="C43" s="96">
        <v>0.19243321526421278</v>
      </c>
      <c r="D43" s="96">
        <v>3.695791707540108</v>
      </c>
      <c r="E43" s="96">
        <v>2.897981860425389</v>
      </c>
      <c r="F43" s="96">
        <v>0.16668009061306888</v>
      </c>
      <c r="G43" s="96">
        <v>0.10446030574340688</v>
      </c>
      <c r="H43" s="96">
        <v>2.241197302064716</v>
      </c>
      <c r="I43" s="97">
        <v>2.492443323266306</v>
      </c>
    </row>
    <row r="44" spans="1:9" ht="12.75">
      <c r="A44" s="94" t="s">
        <v>66</v>
      </c>
      <c r="B44" s="96">
        <v>0.4177869290498376</v>
      </c>
      <c r="C44" s="96">
        <v>0.2906946374548327</v>
      </c>
      <c r="D44" s="96">
        <v>0.21805893329856968</v>
      </c>
      <c r="E44" s="96">
        <v>0.23540521312798973</v>
      </c>
      <c r="F44" s="96">
        <v>0.07431921535439867</v>
      </c>
      <c r="G44" s="96">
        <v>0.08365737232786555</v>
      </c>
      <c r="H44" s="96">
        <v>5.157460559790191</v>
      </c>
      <c r="I44" s="97">
        <v>4.556890623549343</v>
      </c>
    </row>
    <row r="45" spans="1:9" ht="12.75">
      <c r="A45" s="94" t="s">
        <v>47</v>
      </c>
      <c r="B45" s="96">
        <v>0.02037960378304811</v>
      </c>
      <c r="C45" s="96">
        <v>0.03671916272702337</v>
      </c>
      <c r="D45" s="96">
        <v>1.4327227574384271</v>
      </c>
      <c r="E45" s="96">
        <v>1.2825904486125834</v>
      </c>
      <c r="F45" s="96">
        <v>0.014891270603059921</v>
      </c>
      <c r="G45" s="96">
        <v>0.030042081355324893</v>
      </c>
      <c r="H45" s="96">
        <v>4.484657426804737</v>
      </c>
      <c r="I45" s="97">
        <v>3.993384118526843</v>
      </c>
    </row>
    <row r="46" spans="1:9" ht="12.75">
      <c r="A46" s="94" t="s">
        <v>31</v>
      </c>
      <c r="B46" s="96">
        <v>0.015585678246699002</v>
      </c>
      <c r="C46" s="96">
        <v>0.009833021456723929</v>
      </c>
      <c r="D46" s="96">
        <v>0.0071848461529126755</v>
      </c>
      <c r="E46" s="96">
        <v>0.025030786595448218</v>
      </c>
      <c r="F46" s="96">
        <v>0.0030634792157814184</v>
      </c>
      <c r="G46" s="96">
        <v>0.008801440529905566</v>
      </c>
      <c r="H46" s="96">
        <v>4.5988848507044375</v>
      </c>
      <c r="I46" s="97">
        <v>4.863219648022027</v>
      </c>
    </row>
    <row r="47" spans="1:9" ht="12.75">
      <c r="A47" s="94" t="s">
        <v>49</v>
      </c>
      <c r="B47" s="96">
        <v>2.585812649795334</v>
      </c>
      <c r="C47" s="96">
        <v>2.1129561992730626</v>
      </c>
      <c r="D47" s="96">
        <v>0.15489711685313856</v>
      </c>
      <c r="E47" s="96">
        <v>0.10342110443345617</v>
      </c>
      <c r="F47" s="96">
        <v>3.2074768507737175</v>
      </c>
      <c r="G47" s="96">
        <v>3.183946374562028</v>
      </c>
      <c r="H47" s="96">
        <v>5.915109214632997</v>
      </c>
      <c r="I47" s="97">
        <v>4.755553544018536</v>
      </c>
    </row>
    <row r="48" spans="1:9" ht="12.75">
      <c r="A48" s="94" t="s">
        <v>50</v>
      </c>
      <c r="B48" s="96">
        <v>0.04572928910121964</v>
      </c>
      <c r="C48" s="96">
        <v>0.12159539813661716</v>
      </c>
      <c r="D48" s="96">
        <v>0.4399489186141604</v>
      </c>
      <c r="E48" s="96">
        <v>0.3610146280658766</v>
      </c>
      <c r="F48" s="96">
        <v>1.6551425864103722</v>
      </c>
      <c r="G48" s="96">
        <v>2.0585038627256016</v>
      </c>
      <c r="H48" s="96">
        <v>7.610722558655203</v>
      </c>
      <c r="I48" s="97">
        <v>6.440087385701967</v>
      </c>
    </row>
    <row r="49" spans="1:9" ht="12.75">
      <c r="A49" s="94" t="s">
        <v>52</v>
      </c>
      <c r="B49" s="96">
        <v>4.183239480142135</v>
      </c>
      <c r="C49" s="96">
        <v>4.111741141412951</v>
      </c>
      <c r="D49" s="96">
        <v>0.7162890259865262</v>
      </c>
      <c r="E49" s="96">
        <v>0.349062106746843</v>
      </c>
      <c r="F49" s="96">
        <v>12.221649136532285</v>
      </c>
      <c r="G49" s="96">
        <v>9.411489949721597</v>
      </c>
      <c r="H49" s="96">
        <v>7.20695031227349</v>
      </c>
      <c r="I49" s="97">
        <v>6.854188232769896</v>
      </c>
    </row>
    <row r="50" spans="1:9" ht="12.75">
      <c r="A50" s="94" t="s">
        <v>53</v>
      </c>
      <c r="B50" s="96">
        <v>5.287893808076959</v>
      </c>
      <c r="C50" s="96">
        <v>5.017572523323405</v>
      </c>
      <c r="D50" s="96">
        <v>0.2645076364865578</v>
      </c>
      <c r="E50" s="96">
        <v>0.14424870449818564</v>
      </c>
      <c r="F50" s="96">
        <v>13.235605333712567</v>
      </c>
      <c r="G50" s="96">
        <v>9.73160108661914</v>
      </c>
      <c r="H50" s="96">
        <v>3.2037641768272027</v>
      </c>
      <c r="I50" s="97">
        <v>3.5539123099608148</v>
      </c>
    </row>
    <row r="51" spans="1:9" ht="12.75">
      <c r="A51" s="94" t="s">
        <v>54</v>
      </c>
      <c r="B51" s="96">
        <v>5.498185925908374</v>
      </c>
      <c r="C51" s="96">
        <v>5.121169482081819</v>
      </c>
      <c r="D51" s="96">
        <v>0.34469604070570675</v>
      </c>
      <c r="E51" s="96">
        <v>0.22587698954567914</v>
      </c>
      <c r="F51" s="96">
        <v>6.04912290512815</v>
      </c>
      <c r="G51" s="96">
        <v>4.920219899975603</v>
      </c>
      <c r="H51" s="96">
        <v>3.609349951489624</v>
      </c>
      <c r="I51" s="97">
        <v>3.676098408333556</v>
      </c>
    </row>
    <row r="52" spans="1:9" ht="12.75">
      <c r="A52" s="94" t="s">
        <v>63</v>
      </c>
      <c r="B52" s="96">
        <v>0.11953599133319669</v>
      </c>
      <c r="C52" s="96">
        <v>0.13608622547721744</v>
      </c>
      <c r="D52" s="96">
        <v>1.5143819911393035</v>
      </c>
      <c r="E52" s="96">
        <v>1.2948634162936827</v>
      </c>
      <c r="F52" s="96">
        <v>0.3972852001001362</v>
      </c>
      <c r="G52" s="96">
        <v>0.4465329572647304</v>
      </c>
      <c r="H52" s="96">
        <v>3.935600858321888</v>
      </c>
      <c r="I52" s="97">
        <v>3.670782954388356</v>
      </c>
    </row>
    <row r="53" spans="1:9" ht="14.25">
      <c r="A53" s="228" t="s">
        <v>95</v>
      </c>
      <c r="B53" s="96">
        <v>0.027375677223333294</v>
      </c>
      <c r="C53" s="96">
        <v>0.009277085317874832</v>
      </c>
      <c r="D53" s="96">
        <v>0.35403704984049517</v>
      </c>
      <c r="E53" s="96">
        <v>0.367836510204353</v>
      </c>
      <c r="F53" s="96">
        <v>0.04966672819675421</v>
      </c>
      <c r="G53" s="96">
        <v>0.03248064564338126</v>
      </c>
      <c r="H53" s="96">
        <v>11.149051149866532</v>
      </c>
      <c r="I53" s="97">
        <v>10.036162995854825</v>
      </c>
    </row>
    <row r="54" spans="1:9" ht="12.75">
      <c r="A54" s="94" t="s">
        <v>67</v>
      </c>
      <c r="B54" s="96">
        <v>0.1287309184598046</v>
      </c>
      <c r="C54" s="96">
        <v>0.45085808260616184</v>
      </c>
      <c r="D54" s="96">
        <v>1.7780105403710962</v>
      </c>
      <c r="E54" s="96">
        <v>2.3845313560746018</v>
      </c>
      <c r="F54" s="96">
        <v>1.646218548467985</v>
      </c>
      <c r="G54" s="96">
        <v>2.8494205714630145</v>
      </c>
      <c r="H54" s="96">
        <v>10.757154847014995</v>
      </c>
      <c r="I54" s="97">
        <v>11.394832348156076</v>
      </c>
    </row>
    <row r="55" spans="1:9" ht="12.75">
      <c r="A55" s="94" t="s">
        <v>57</v>
      </c>
      <c r="B55" s="96">
        <v>0.0016751335062147447</v>
      </c>
      <c r="C55" s="96">
        <v>0.007431693637739403</v>
      </c>
      <c r="D55" s="96">
        <v>0.3753336180397342</v>
      </c>
      <c r="E55" s="96">
        <v>0.3186512521079026</v>
      </c>
      <c r="F55" s="96">
        <v>0.0014113130467091855</v>
      </c>
      <c r="G55" s="96">
        <v>0.004998248916239051</v>
      </c>
      <c r="H55" s="96">
        <v>3.2588580870458137</v>
      </c>
      <c r="I55" s="97">
        <v>3.4014323140885567</v>
      </c>
    </row>
    <row r="56" spans="1:9" ht="12.75">
      <c r="A56" s="94" t="s">
        <v>68</v>
      </c>
      <c r="B56" s="96">
        <v>0.00839116241439633</v>
      </c>
      <c r="C56" s="96">
        <v>0.003218119136586614</v>
      </c>
      <c r="D56" s="96">
        <v>0.027146208900353696</v>
      </c>
      <c r="E56" s="96">
        <v>0.06205695943043573</v>
      </c>
      <c r="F56" s="96">
        <v>0</v>
      </c>
      <c r="G56" s="96">
        <v>0.0005198974988803544</v>
      </c>
      <c r="H56" s="96">
        <v>3.4798042711026342</v>
      </c>
      <c r="I56" s="97">
        <v>3.322134932086571</v>
      </c>
    </row>
    <row r="57" spans="1:9" ht="12.75">
      <c r="A57" s="94" t="s">
        <v>59</v>
      </c>
      <c r="B57" s="96">
        <v>0.008648425401510545</v>
      </c>
      <c r="C57" s="96">
        <v>0.01252154223730162</v>
      </c>
      <c r="D57" s="96">
        <v>2.539522391789053</v>
      </c>
      <c r="E57" s="96">
        <v>2.2772307961374616</v>
      </c>
      <c r="F57" s="96">
        <v>0.06319095318071918</v>
      </c>
      <c r="G57" s="96">
        <v>0.03807192256507347</v>
      </c>
      <c r="H57" s="96">
        <v>4.48326095447983</v>
      </c>
      <c r="I57" s="97">
        <v>4.69945968244929</v>
      </c>
    </row>
    <row r="58" spans="1:9" ht="12.75">
      <c r="A58" s="94" t="s">
        <v>69</v>
      </c>
      <c r="B58" s="96">
        <v>0.0036313270341107548</v>
      </c>
      <c r="C58" s="96">
        <v>0.009448478715459003</v>
      </c>
      <c r="D58" s="96">
        <v>0.12002552019455374</v>
      </c>
      <c r="E58" s="96">
        <v>0.14254622241295956</v>
      </c>
      <c r="F58" s="96">
        <v>0</v>
      </c>
      <c r="G58" s="96">
        <v>0.003879370137987877</v>
      </c>
      <c r="H58" s="96">
        <v>3.7764762178424816</v>
      </c>
      <c r="I58" s="97">
        <v>3.637913983498865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313" t="s">
        <v>70</v>
      </c>
      <c r="B60" s="306">
        <v>1.188481774324587</v>
      </c>
      <c r="C60" s="306">
        <v>1.1441209394778948</v>
      </c>
      <c r="D60" s="306">
        <v>0.757783928962797</v>
      </c>
      <c r="E60" s="306">
        <v>0.6357418285936886</v>
      </c>
      <c r="F60" s="306">
        <v>2.705741495188529</v>
      </c>
      <c r="G60" s="306">
        <v>2.339064491003659</v>
      </c>
      <c r="H60" s="306">
        <v>5.333641831550546</v>
      </c>
      <c r="I60" s="307">
        <v>4.897264321805467</v>
      </c>
    </row>
    <row r="61" spans="1:9" ht="14.25">
      <c r="A61" s="231" t="s">
        <v>143</v>
      </c>
      <c r="B61" s="229"/>
      <c r="C61" s="232"/>
      <c r="D61" s="229"/>
      <c r="E61" s="233"/>
      <c r="F61" s="192"/>
      <c r="G61" s="233"/>
      <c r="H61" s="192"/>
      <c r="I61" s="192"/>
    </row>
    <row r="62" spans="1:7" ht="12.75">
      <c r="A62" s="59" t="s">
        <v>122</v>
      </c>
      <c r="B62" s="59"/>
      <c r="C62" s="59"/>
      <c r="D62" s="5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46">
      <selection activeCell="B28" sqref="B28"/>
    </sheetView>
  </sheetViews>
  <sheetFormatPr defaultColWidth="11.421875" defaultRowHeight="12.75"/>
  <cols>
    <col min="1" max="1" width="63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61" t="s">
        <v>390</v>
      </c>
      <c r="B3" s="361"/>
      <c r="C3" s="361"/>
      <c r="D3" s="361"/>
      <c r="E3" s="361"/>
      <c r="F3" s="361"/>
      <c r="G3" s="53"/>
      <c r="H3" s="61"/>
      <c r="J3" s="14"/>
      <c r="K3" s="9"/>
    </row>
    <row r="4" spans="1:8" ht="13.5" thickBot="1">
      <c r="A4" s="112"/>
      <c r="B4" s="113"/>
      <c r="C4" s="113"/>
      <c r="D4" s="113"/>
      <c r="E4" s="113"/>
      <c r="F4" s="209"/>
      <c r="G4" s="241"/>
      <c r="H4" s="244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147</v>
      </c>
      <c r="G7" s="240"/>
      <c r="H7" s="243"/>
    </row>
    <row r="8" spans="1:10" ht="12.75" customHeight="1">
      <c r="A8" s="192" t="s">
        <v>249</v>
      </c>
      <c r="B8" s="248">
        <v>4209</v>
      </c>
      <c r="C8" s="92">
        <v>14.304649265905384</v>
      </c>
      <c r="D8" s="248">
        <v>5198</v>
      </c>
      <c r="E8" s="92">
        <v>14.390122363102817</v>
      </c>
      <c r="F8" s="250">
        <v>17.009155449280875</v>
      </c>
      <c r="G8" s="241"/>
      <c r="H8" s="243"/>
      <c r="J8" s="14"/>
    </row>
    <row r="9" spans="1:10" ht="12.75" customHeight="1">
      <c r="A9" s="33" t="s">
        <v>250</v>
      </c>
      <c r="B9" s="249">
        <v>706</v>
      </c>
      <c r="C9" s="96">
        <v>2.3994018488308866</v>
      </c>
      <c r="D9" s="249">
        <v>965</v>
      </c>
      <c r="E9" s="96">
        <v>2.6715021316649135</v>
      </c>
      <c r="F9" s="251">
        <v>3.6391380149335983</v>
      </c>
      <c r="G9" s="242"/>
      <c r="H9" s="243"/>
      <c r="J9" s="14"/>
    </row>
    <row r="10" spans="1:10" ht="12.75" customHeight="1">
      <c r="A10" s="33" t="s">
        <v>251</v>
      </c>
      <c r="B10" s="249">
        <v>1330</v>
      </c>
      <c r="C10" s="96">
        <v>4.520119630233823</v>
      </c>
      <c r="D10" s="249">
        <v>1690</v>
      </c>
      <c r="E10" s="96">
        <v>4.678589225402802</v>
      </c>
      <c r="F10" s="251">
        <v>13.09980116465307</v>
      </c>
      <c r="G10" s="242"/>
      <c r="H10" s="243"/>
      <c r="J10" s="14"/>
    </row>
    <row r="11" spans="1:10" ht="12.75" customHeight="1">
      <c r="A11" s="33" t="s">
        <v>252</v>
      </c>
      <c r="B11" s="249">
        <v>1599</v>
      </c>
      <c r="C11" s="96">
        <v>5.434339314845024</v>
      </c>
      <c r="D11" s="249">
        <v>1878</v>
      </c>
      <c r="E11" s="96">
        <v>5.199047671778971</v>
      </c>
      <c r="F11" s="251">
        <v>5.697712265595039</v>
      </c>
      <c r="G11" s="241"/>
      <c r="H11" s="243"/>
      <c r="J11" s="14"/>
    </row>
    <row r="12" spans="1:10" ht="12.75" customHeight="1">
      <c r="A12" s="33" t="s">
        <v>253</v>
      </c>
      <c r="B12" s="249">
        <v>1561</v>
      </c>
      <c r="C12" s="96">
        <v>5.305193039695487</v>
      </c>
      <c r="D12" s="249">
        <v>1874</v>
      </c>
      <c r="E12" s="96">
        <v>5.187974087813521</v>
      </c>
      <c r="F12" s="251">
        <v>7.786611323624669</v>
      </c>
      <c r="G12" s="241"/>
      <c r="H12" s="243"/>
      <c r="J12" s="14"/>
    </row>
    <row r="13" spans="1:10" ht="12.75" customHeight="1">
      <c r="A13" s="33" t="s">
        <v>254</v>
      </c>
      <c r="B13" s="249">
        <v>587</v>
      </c>
      <c r="C13" s="96">
        <v>1.9949700924415443</v>
      </c>
      <c r="D13" s="249">
        <v>720</v>
      </c>
      <c r="E13" s="96">
        <v>1.9932451137810752</v>
      </c>
      <c r="F13" s="251">
        <v>1.6582932386314198</v>
      </c>
      <c r="G13" s="241"/>
      <c r="H13" s="243"/>
      <c r="J13" s="14"/>
    </row>
    <row r="14" spans="1:10" ht="12.75" customHeight="1">
      <c r="A14" s="33" t="s">
        <v>255</v>
      </c>
      <c r="B14" s="249">
        <v>10921</v>
      </c>
      <c r="C14" s="96">
        <v>37.11595976073953</v>
      </c>
      <c r="D14" s="249">
        <v>13083</v>
      </c>
      <c r="E14" s="96">
        <v>36.218924754996955</v>
      </c>
      <c r="F14" s="251">
        <v>12.412771867859894</v>
      </c>
      <c r="G14" s="241"/>
      <c r="H14" s="243"/>
      <c r="J14" s="14"/>
    </row>
    <row r="15" spans="1:10" ht="12.75" customHeight="1">
      <c r="A15" s="33" t="s">
        <v>256</v>
      </c>
      <c r="B15" s="249">
        <v>767</v>
      </c>
      <c r="C15" s="96">
        <v>2.606715606307776</v>
      </c>
      <c r="D15" s="249">
        <v>965</v>
      </c>
      <c r="E15" s="96">
        <v>2.6715021316649135</v>
      </c>
      <c r="F15" s="251">
        <v>3.1414051246024095</v>
      </c>
      <c r="G15" s="241"/>
      <c r="H15" s="243"/>
      <c r="J15" s="14"/>
    </row>
    <row r="16" spans="1:10" ht="12.75" customHeight="1">
      <c r="A16" s="33" t="s">
        <v>112</v>
      </c>
      <c r="B16" s="249">
        <v>1900</v>
      </c>
      <c r="C16" s="96">
        <v>6.45731375747689</v>
      </c>
      <c r="D16" s="249">
        <v>2448</v>
      </c>
      <c r="E16" s="96">
        <v>6.777033386855656</v>
      </c>
      <c r="F16" s="251">
        <v>9.344552330434054</v>
      </c>
      <c r="G16" s="29"/>
      <c r="H16" s="14"/>
      <c r="J16" s="14"/>
    </row>
    <row r="17" spans="1:10" ht="12.75" customHeight="1">
      <c r="A17" s="33" t="s">
        <v>257</v>
      </c>
      <c r="B17" s="249">
        <v>862</v>
      </c>
      <c r="C17" s="96">
        <v>2.9295812941816206</v>
      </c>
      <c r="D17" s="249">
        <v>1151</v>
      </c>
      <c r="E17" s="96">
        <v>3.186423786058358</v>
      </c>
      <c r="F17" s="251">
        <v>6.829397983287519</v>
      </c>
      <c r="G17" s="29"/>
      <c r="H17" s="14"/>
      <c r="J17" s="14"/>
    </row>
    <row r="18" spans="1:10" ht="12.75" customHeight="1">
      <c r="A18" s="33" t="s">
        <v>258</v>
      </c>
      <c r="B18" s="249">
        <v>4065</v>
      </c>
      <c r="C18" s="96">
        <v>13.8152528548124</v>
      </c>
      <c r="D18" s="249">
        <v>4957</v>
      </c>
      <c r="E18" s="96">
        <v>13.72293892918443</v>
      </c>
      <c r="F18" s="251">
        <v>8.469290090136543</v>
      </c>
      <c r="H18" s="14"/>
      <c r="J18" s="14"/>
    </row>
    <row r="19" spans="1:10" ht="12.75" customHeight="1">
      <c r="A19" s="33" t="s">
        <v>58</v>
      </c>
      <c r="B19" s="249">
        <v>555</v>
      </c>
      <c r="C19" s="96">
        <v>1.886215334420881</v>
      </c>
      <c r="D19" s="249">
        <v>700</v>
      </c>
      <c r="E19" s="96">
        <v>1.937877193953823</v>
      </c>
      <c r="F19" s="251">
        <v>6.4442954880167065</v>
      </c>
      <c r="H19" s="14"/>
      <c r="J19" s="14"/>
    </row>
    <row r="20" spans="1:10" ht="12.75" customHeight="1">
      <c r="A20" s="33" t="s">
        <v>259</v>
      </c>
      <c r="B20" s="249">
        <v>362</v>
      </c>
      <c r="C20" s="96">
        <v>1.2302882001087547</v>
      </c>
      <c r="D20" s="249">
        <v>493</v>
      </c>
      <c r="E20" s="96">
        <v>1.364819223741764</v>
      </c>
      <c r="F20" s="251">
        <v>4.467607885094439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52"/>
      <c r="H21" s="14"/>
      <c r="J21" s="14"/>
    </row>
    <row r="22" spans="1:10" ht="12.75" customHeight="1" thickBot="1">
      <c r="A22" s="304" t="s">
        <v>174</v>
      </c>
      <c r="B22" s="305">
        <v>29424</v>
      </c>
      <c r="C22" s="306">
        <v>100</v>
      </c>
      <c r="D22" s="305">
        <v>36122</v>
      </c>
      <c r="E22" s="306">
        <v>100</v>
      </c>
      <c r="F22" s="307">
        <v>100.00003222615024</v>
      </c>
      <c r="H22" s="14"/>
      <c r="J22" s="14"/>
    </row>
    <row r="23" spans="1:10" ht="12.75" customHeight="1">
      <c r="A23" s="115" t="s">
        <v>350</v>
      </c>
      <c r="B23" s="105"/>
      <c r="C23" s="105"/>
      <c r="D23" s="108"/>
      <c r="E23" s="108"/>
      <c r="F23" s="116"/>
      <c r="H23" s="14"/>
      <c r="J23" s="14"/>
    </row>
    <row r="24" spans="1:10" ht="12.75" customHeight="1">
      <c r="A24" s="21" t="s">
        <v>389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221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45" t="s">
        <v>181</v>
      </c>
      <c r="B27" s="67" t="s">
        <v>222</v>
      </c>
      <c r="C27" s="333" t="s">
        <v>112</v>
      </c>
      <c r="D27" s="333"/>
      <c r="E27" s="67"/>
      <c r="F27" s="3"/>
    </row>
    <row r="28" spans="1:6" ht="12.75" customHeight="1">
      <c r="A28" s="245" t="s">
        <v>182</v>
      </c>
      <c r="B28" s="253" t="s">
        <v>223</v>
      </c>
      <c r="C28" s="334" t="s">
        <v>58</v>
      </c>
      <c r="D28" s="334"/>
      <c r="E28" s="253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37"/>
      <c r="D31" s="337"/>
      <c r="E31" s="337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45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40"/>
      <c r="D35" s="340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4" t="s">
        <v>173</v>
      </c>
      <c r="B1" s="324"/>
      <c r="C1" s="324"/>
      <c r="D1" s="324"/>
      <c r="E1" s="324"/>
      <c r="F1" s="324"/>
      <c r="G1" s="324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90" t="s">
        <v>371</v>
      </c>
      <c r="B3" s="490"/>
      <c r="C3" s="490"/>
      <c r="D3" s="490"/>
      <c r="E3" s="490"/>
      <c r="F3" s="490"/>
      <c r="G3" s="490"/>
      <c r="H3" s="36"/>
      <c r="I3" s="36"/>
      <c r="J3" s="36"/>
      <c r="K3" s="36"/>
      <c r="L3" s="36"/>
      <c r="M3" s="36"/>
      <c r="N3" s="36"/>
    </row>
    <row r="4" spans="1:14" ht="15" customHeight="1">
      <c r="A4" s="490" t="s">
        <v>193</v>
      </c>
      <c r="B4" s="490"/>
      <c r="C4" s="490"/>
      <c r="D4" s="490"/>
      <c r="E4" s="490"/>
      <c r="F4" s="490"/>
      <c r="G4" s="490"/>
      <c r="H4" s="36"/>
      <c r="I4" s="36"/>
      <c r="J4" s="36"/>
      <c r="K4" s="36"/>
      <c r="L4" s="36"/>
      <c r="M4" s="36"/>
      <c r="N4" s="36"/>
    </row>
    <row r="5" spans="1:8" ht="13.5" thickBot="1">
      <c r="A5" s="144"/>
      <c r="B5" s="144"/>
      <c r="C5" s="144"/>
      <c r="D5" s="144"/>
      <c r="E5" s="144"/>
      <c r="F5" s="144"/>
      <c r="G5" s="144"/>
      <c r="H5" s="33"/>
    </row>
    <row r="6" spans="1:8" ht="12.75" customHeight="1">
      <c r="A6" s="491" t="s">
        <v>61</v>
      </c>
      <c r="B6" s="493" t="s">
        <v>76</v>
      </c>
      <c r="C6" s="493" t="s">
        <v>75</v>
      </c>
      <c r="D6" s="493" t="s">
        <v>77</v>
      </c>
      <c r="E6" s="493" t="s">
        <v>142</v>
      </c>
      <c r="F6" s="236" t="s">
        <v>74</v>
      </c>
      <c r="G6" s="495" t="s">
        <v>60</v>
      </c>
      <c r="H6" s="33"/>
    </row>
    <row r="7" spans="1:8" s="4" customFormat="1" ht="13.5" thickBot="1">
      <c r="A7" s="492"/>
      <c r="B7" s="494"/>
      <c r="C7" s="494"/>
      <c r="D7" s="494"/>
      <c r="E7" s="494"/>
      <c r="F7" s="237" t="s">
        <v>194</v>
      </c>
      <c r="G7" s="496"/>
      <c r="H7" s="6"/>
    </row>
    <row r="8" spans="1:8" ht="12.75">
      <c r="A8" s="235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28" t="s">
        <v>78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28" t="s">
        <v>79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28" t="s">
        <v>80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28" t="s">
        <v>81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28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28" t="s">
        <v>82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28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28" t="s">
        <v>83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28" t="s">
        <v>84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28" t="s">
        <v>85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28" t="s">
        <v>86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28" t="s">
        <v>87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28" t="s">
        <v>88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28" t="s">
        <v>89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28" t="s">
        <v>95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28" t="s">
        <v>90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28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28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28" t="s">
        <v>91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28" t="s">
        <v>92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28" t="s">
        <v>93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28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312" t="s">
        <v>179</v>
      </c>
      <c r="B31" s="306">
        <v>27.697711591279024</v>
      </c>
      <c r="C31" s="306">
        <v>57.82650432719008</v>
      </c>
      <c r="D31" s="306">
        <v>8.830032459871243</v>
      </c>
      <c r="E31" s="306">
        <v>2.607366797124088</v>
      </c>
      <c r="F31" s="306">
        <v>1.8599618103590583</v>
      </c>
      <c r="G31" s="307">
        <v>1.182375078674209</v>
      </c>
      <c r="H31" s="19"/>
    </row>
    <row r="32" spans="1:10" ht="12.75" customHeight="1">
      <c r="A32" s="192"/>
      <c r="B32" s="192"/>
      <c r="C32" s="192"/>
      <c r="D32" s="192"/>
      <c r="E32" s="192"/>
      <c r="F32" s="192"/>
      <c r="G32" s="192"/>
      <c r="I32" s="489"/>
      <c r="J32" s="489"/>
    </row>
    <row r="33" spans="1:7" ht="12.75" customHeight="1">
      <c r="A33" s="490"/>
      <c r="B33" s="490"/>
      <c r="C33" s="490"/>
      <c r="D33" s="490"/>
      <c r="E33" s="490"/>
      <c r="F33" s="490"/>
      <c r="G33" s="490"/>
    </row>
    <row r="34" spans="1:14" ht="15" customHeight="1">
      <c r="A34" s="490" t="s">
        <v>372</v>
      </c>
      <c r="B34" s="490"/>
      <c r="C34" s="490"/>
      <c r="D34" s="490"/>
      <c r="E34" s="490"/>
      <c r="F34" s="490"/>
      <c r="G34" s="490"/>
      <c r="H34" s="36"/>
      <c r="I34" s="36"/>
      <c r="J34" s="36"/>
      <c r="K34" s="36"/>
      <c r="L34" s="36"/>
      <c r="M34" s="36"/>
      <c r="N34" s="36"/>
    </row>
    <row r="35" spans="1:14" ht="15" customHeight="1">
      <c r="A35" s="490" t="s">
        <v>193</v>
      </c>
      <c r="B35" s="490"/>
      <c r="C35" s="490"/>
      <c r="D35" s="490"/>
      <c r="E35" s="490"/>
      <c r="F35" s="490"/>
      <c r="G35" s="490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4"/>
      <c r="B36" s="144"/>
      <c r="C36" s="144"/>
      <c r="D36" s="144"/>
      <c r="E36" s="144"/>
      <c r="F36" s="144"/>
      <c r="G36" s="144"/>
    </row>
    <row r="37" spans="1:7" ht="12.75">
      <c r="A37" s="491" t="s">
        <v>61</v>
      </c>
      <c r="B37" s="493" t="s">
        <v>76</v>
      </c>
      <c r="C37" s="493" t="s">
        <v>75</v>
      </c>
      <c r="D37" s="493" t="s">
        <v>77</v>
      </c>
      <c r="E37" s="493" t="s">
        <v>142</v>
      </c>
      <c r="F37" s="236" t="s">
        <v>74</v>
      </c>
      <c r="G37" s="495" t="s">
        <v>60</v>
      </c>
    </row>
    <row r="38" spans="1:7" ht="13.5" thickBot="1">
      <c r="A38" s="492"/>
      <c r="B38" s="494"/>
      <c r="C38" s="494"/>
      <c r="D38" s="494"/>
      <c r="E38" s="494"/>
      <c r="F38" s="237" t="s">
        <v>194</v>
      </c>
      <c r="G38" s="496"/>
    </row>
    <row r="39" spans="1:7" ht="12.75">
      <c r="A39" s="235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28" t="s">
        <v>78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28" t="s">
        <v>79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28" t="s">
        <v>80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28" t="s">
        <v>81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28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28" t="s">
        <v>82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28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28" t="s">
        <v>83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28" t="s">
        <v>84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28" t="s">
        <v>85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28" t="s">
        <v>86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28" t="s">
        <v>87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28" t="s">
        <v>88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28" t="s">
        <v>89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28" t="s">
        <v>96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28" t="s">
        <v>90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28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28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28" t="s">
        <v>91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28" t="s">
        <v>92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28" t="s">
        <v>94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28"/>
      <c r="B61" s="96"/>
      <c r="C61" s="96"/>
      <c r="D61" s="96"/>
      <c r="E61" s="96"/>
      <c r="F61" s="96"/>
      <c r="G61" s="97"/>
    </row>
    <row r="62" spans="1:7" ht="13.5" thickBot="1">
      <c r="A62" s="312" t="s">
        <v>179</v>
      </c>
      <c r="B62" s="306">
        <v>27.366983466502663</v>
      </c>
      <c r="C62" s="306">
        <v>57.92368617923426</v>
      </c>
      <c r="D62" s="306">
        <v>9.292711307806394</v>
      </c>
      <c r="E62" s="306">
        <v>2.6971600579398247</v>
      </c>
      <c r="F62" s="306">
        <v>1.6287352025933552</v>
      </c>
      <c r="G62" s="307">
        <v>1.0938867279714695</v>
      </c>
    </row>
    <row r="63" spans="1:7" ht="14.25">
      <c r="A63" s="231" t="s">
        <v>144</v>
      </c>
      <c r="B63" s="229"/>
      <c r="C63" s="192"/>
      <c r="D63" s="233"/>
      <c r="E63" s="192"/>
      <c r="F63" s="192"/>
      <c r="G63" s="192"/>
    </row>
    <row r="64" ht="12.75">
      <c r="A64" s="78" t="s">
        <v>145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6"/>
  <sheetViews>
    <sheetView showGridLines="0" view="pageBreakPreview" zoomScale="75" zoomScaleNormal="60" zoomScaleSheetLayoutView="75" workbookViewId="0" topLeftCell="A1">
      <selection activeCell="I6" sqref="I6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61" t="s">
        <v>349</v>
      </c>
      <c r="B3" s="361"/>
      <c r="C3" s="361"/>
      <c r="D3" s="361"/>
      <c r="E3" s="361"/>
      <c r="F3" s="361"/>
      <c r="G3" s="63"/>
      <c r="H3" s="14"/>
    </row>
    <row r="4" spans="1:8" ht="13.5" thickBot="1">
      <c r="A4" s="112"/>
      <c r="B4" s="113"/>
      <c r="C4" s="113"/>
      <c r="D4" s="113"/>
      <c r="E4" s="113"/>
      <c r="F4" s="209"/>
      <c r="G4" s="241"/>
      <c r="H4" s="244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183</v>
      </c>
      <c r="G7" s="240"/>
      <c r="H7" s="243"/>
    </row>
    <row r="8" spans="1:10" ht="12.75" customHeight="1">
      <c r="A8" s="103" t="s">
        <v>171</v>
      </c>
      <c r="B8" s="91"/>
      <c r="C8" s="92"/>
      <c r="D8" s="91"/>
      <c r="E8" s="92"/>
      <c r="F8" s="93"/>
      <c r="G8" s="241"/>
      <c r="H8" s="243"/>
      <c r="J8" s="14"/>
    </row>
    <row r="9" spans="1:10" ht="12.75" customHeight="1">
      <c r="A9" s="114" t="s">
        <v>260</v>
      </c>
      <c r="B9" s="95">
        <v>13395</v>
      </c>
      <c r="C9" s="96">
        <f>(B9/$B$13)*100</f>
        <v>42.572463768115945</v>
      </c>
      <c r="D9" s="95">
        <v>14432</v>
      </c>
      <c r="E9" s="96">
        <f>(D9/$D$13)*100</f>
        <v>42.29405386396272</v>
      </c>
      <c r="F9" s="97">
        <f>(181779*100)/820416</f>
        <v>22.156930142756845</v>
      </c>
      <c r="G9" s="241"/>
      <c r="H9" s="61"/>
      <c r="J9" s="14"/>
    </row>
    <row r="10" spans="1:10" ht="12.75" customHeight="1">
      <c r="A10" s="99" t="s">
        <v>268</v>
      </c>
      <c r="B10" s="95">
        <v>1909</v>
      </c>
      <c r="C10" s="96">
        <f>(B10/$B$13)*100</f>
        <v>6.067251461988303</v>
      </c>
      <c r="D10" s="95">
        <v>2230</v>
      </c>
      <c r="E10" s="96">
        <f>(D10/$D$13)*100</f>
        <v>6.535181549101779</v>
      </c>
      <c r="F10" s="97">
        <f>(477601*100)/820416</f>
        <v>58.214491184959826</v>
      </c>
      <c r="G10" s="242"/>
      <c r="H10" s="61"/>
      <c r="J10" s="14"/>
    </row>
    <row r="11" spans="1:10" ht="12.75" customHeight="1">
      <c r="A11" s="99" t="s">
        <v>154</v>
      </c>
      <c r="B11" s="95">
        <v>16160</v>
      </c>
      <c r="C11" s="96">
        <f>(B11/$B$13)*100</f>
        <v>51.360284769895756</v>
      </c>
      <c r="D11" s="95">
        <v>17461</v>
      </c>
      <c r="E11" s="96">
        <f>(D11/$D$13)*100</f>
        <v>51.170764586935505</v>
      </c>
      <c r="F11" s="97">
        <f>(161036*100)/820416</f>
        <v>19.62857867228333</v>
      </c>
      <c r="G11" s="241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304" t="s">
        <v>153</v>
      </c>
      <c r="B13" s="305">
        <f>SUM(B9:B11)</f>
        <v>31464</v>
      </c>
      <c r="C13" s="306">
        <f>SUM(C9:C11)</f>
        <v>100</v>
      </c>
      <c r="D13" s="305">
        <f>SUM(D9:D11)</f>
        <v>34123</v>
      </c>
      <c r="E13" s="306">
        <f>SUM(E9:E11)</f>
        <v>100</v>
      </c>
      <c r="F13" s="307">
        <f>SUM(F9:F11)</f>
        <v>100</v>
      </c>
      <c r="H13" s="14"/>
      <c r="J13" s="14"/>
    </row>
    <row r="14" spans="1:6" ht="12.75" customHeight="1">
      <c r="A14" s="365" t="s">
        <v>350</v>
      </c>
      <c r="B14" s="365"/>
      <c r="C14" s="365"/>
      <c r="D14" s="365"/>
      <c r="E14" s="108"/>
      <c r="F14" s="116"/>
    </row>
    <row r="15" spans="1:6" ht="12.75" customHeight="1">
      <c r="A15" s="246" t="s">
        <v>351</v>
      </c>
      <c r="B15" s="62"/>
      <c r="C15" s="4"/>
      <c r="D15" s="62"/>
      <c r="E15" s="4"/>
      <c r="F15" s="4"/>
    </row>
    <row r="16" spans="1:6" ht="12.75" customHeight="1">
      <c r="A16" s="335" t="s">
        <v>221</v>
      </c>
      <c r="B16" s="335"/>
      <c r="C16" s="335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12.75" customHeight="1">
      <c r="A43" s="21"/>
      <c r="B43" s="62"/>
      <c r="C43" s="4"/>
      <c r="D43" s="62"/>
      <c r="E43" s="4"/>
      <c r="F43" s="4"/>
    </row>
    <row r="44" spans="1:6" ht="12.75" customHeight="1">
      <c r="A44" s="21"/>
      <c r="B44" s="62"/>
      <c r="C44" s="4"/>
      <c r="D44" s="62"/>
      <c r="E44" s="4"/>
      <c r="F44" s="4"/>
    </row>
    <row r="45" spans="1:11" s="85" customFormat="1" ht="27.75" customHeight="1">
      <c r="A45" s="86"/>
      <c r="B45" s="303"/>
      <c r="C45" s="278"/>
      <c r="D45" s="303"/>
      <c r="E45" s="278"/>
      <c r="F45" s="278"/>
      <c r="I45" s="84"/>
      <c r="K45" s="84"/>
    </row>
    <row r="46" spans="1:11" s="85" customFormat="1" ht="46.5" customHeight="1">
      <c r="A46" s="336"/>
      <c r="B46" s="336"/>
      <c r="C46" s="336"/>
      <c r="D46" s="336"/>
      <c r="E46" s="336"/>
      <c r="F46" s="336"/>
      <c r="I46" s="84"/>
      <c r="K46" s="84"/>
    </row>
  </sheetData>
  <mergeCells count="12">
    <mergeCell ref="A1:F1"/>
    <mergeCell ref="A5:A7"/>
    <mergeCell ref="B5:C5"/>
    <mergeCell ref="D5:E5"/>
    <mergeCell ref="B6:B7"/>
    <mergeCell ref="C6:C7"/>
    <mergeCell ref="D6:D7"/>
    <mergeCell ref="E6:E7"/>
    <mergeCell ref="A16:C16"/>
    <mergeCell ref="A46:F46"/>
    <mergeCell ref="A14:D14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A13" sqref="A13:F13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51" t="s">
        <v>173</v>
      </c>
      <c r="B1" s="351"/>
      <c r="C1" s="351"/>
      <c r="D1" s="351"/>
      <c r="E1" s="351"/>
      <c r="F1" s="351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61" t="s">
        <v>248</v>
      </c>
      <c r="B3" s="361"/>
      <c r="C3" s="361"/>
      <c r="D3" s="361"/>
      <c r="E3" s="361"/>
      <c r="F3" s="361"/>
      <c r="G3" s="63"/>
      <c r="H3" s="14"/>
    </row>
    <row r="4" spans="1:8" ht="13.5" thickBot="1">
      <c r="A4" s="112"/>
      <c r="B4" s="113"/>
      <c r="C4" s="113"/>
      <c r="D4" s="113"/>
      <c r="E4" s="113"/>
      <c r="F4" s="209"/>
      <c r="G4" s="241"/>
      <c r="H4" s="22"/>
    </row>
    <row r="5" spans="1:8" ht="12.75" customHeight="1">
      <c r="A5" s="352" t="s">
        <v>21</v>
      </c>
      <c r="B5" s="359" t="s">
        <v>1</v>
      </c>
      <c r="C5" s="360"/>
      <c r="D5" s="359" t="s">
        <v>2</v>
      </c>
      <c r="E5" s="360" t="s">
        <v>2</v>
      </c>
      <c r="F5" s="109" t="s">
        <v>127</v>
      </c>
      <c r="G5" s="240"/>
      <c r="H5" s="243"/>
    </row>
    <row r="6" spans="1:8" ht="12.75" customHeight="1">
      <c r="A6" s="353"/>
      <c r="B6" s="357" t="s">
        <v>3</v>
      </c>
      <c r="C6" s="349" t="s">
        <v>139</v>
      </c>
      <c r="D6" s="357" t="s">
        <v>3</v>
      </c>
      <c r="E6" s="349" t="s">
        <v>139</v>
      </c>
      <c r="F6" s="110" t="s">
        <v>126</v>
      </c>
      <c r="G6" s="240"/>
      <c r="H6" s="243"/>
    </row>
    <row r="7" spans="1:8" ht="12.75" customHeight="1" thickBot="1">
      <c r="A7" s="354"/>
      <c r="B7" s="358"/>
      <c r="C7" s="350"/>
      <c r="D7" s="358"/>
      <c r="E7" s="350"/>
      <c r="F7" s="111" t="s">
        <v>184</v>
      </c>
      <c r="G7" s="240"/>
      <c r="H7" s="243"/>
    </row>
    <row r="8" spans="1:10" ht="12.75" customHeight="1">
      <c r="A8" s="103" t="s">
        <v>269</v>
      </c>
      <c r="B8" s="91">
        <v>14564</v>
      </c>
      <c r="C8" s="92">
        <f>(B8/$B$13)*100</f>
        <v>59.68607843940822</v>
      </c>
      <c r="D8" s="91">
        <v>17024</v>
      </c>
      <c r="E8" s="92">
        <f>(D8/$D$13)*100</f>
        <v>57.52128666035951</v>
      </c>
      <c r="F8" s="93">
        <f>(7139957*100)/9307372</f>
        <v>76.712921757076</v>
      </c>
      <c r="G8" s="241"/>
      <c r="H8" s="61"/>
      <c r="J8" s="14"/>
    </row>
    <row r="9" spans="1:10" ht="12.75" customHeight="1">
      <c r="A9" s="99" t="s">
        <v>270</v>
      </c>
      <c r="B9" s="95">
        <v>288</v>
      </c>
      <c r="C9" s="96">
        <f>(B9/$B$13)*100</f>
        <v>1.1802794967419368</v>
      </c>
      <c r="D9" s="95">
        <v>464</v>
      </c>
      <c r="E9" s="96">
        <f>(D9/$D$13)*100</f>
        <v>1.567779429652656</v>
      </c>
      <c r="F9" s="97">
        <f>(339839*100)/9307372</f>
        <v>3.6512884625219666</v>
      </c>
      <c r="G9" s="242"/>
      <c r="H9" s="61"/>
      <c r="J9" s="14"/>
    </row>
    <row r="10" spans="1:10" ht="12.75" customHeight="1">
      <c r="A10" s="99" t="s">
        <v>262</v>
      </c>
      <c r="B10" s="95">
        <v>2887</v>
      </c>
      <c r="C10" s="96">
        <f>(B10/$B$13)*100</f>
        <v>11.831482316298512</v>
      </c>
      <c r="D10" s="95">
        <v>3525</v>
      </c>
      <c r="E10" s="96">
        <f>(D10/$D$13)*100</f>
        <v>11.910393296391405</v>
      </c>
      <c r="F10" s="97">
        <f>(1107253*100)/9307372</f>
        <v>11.896516009030261</v>
      </c>
      <c r="G10" s="241"/>
      <c r="H10" s="61"/>
      <c r="J10" s="14"/>
    </row>
    <row r="11" spans="1:10" ht="12.75" customHeight="1">
      <c r="A11" s="99" t="s">
        <v>274</v>
      </c>
      <c r="B11" s="95">
        <v>6662</v>
      </c>
      <c r="C11" s="96">
        <f>(B11/$B$13)*100</f>
        <v>27.30215974755133</v>
      </c>
      <c r="D11" s="95">
        <v>8583</v>
      </c>
      <c r="E11" s="96">
        <f>(D11/$D$13)*100</f>
        <v>29.00054061359643</v>
      </c>
      <c r="F11" s="97">
        <f>(720323*100)/9307372</f>
        <v>7.739273771371769</v>
      </c>
      <c r="G11" s="241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304" t="s">
        <v>168</v>
      </c>
      <c r="B13" s="305">
        <f>SUM(B8:B11)</f>
        <v>24401</v>
      </c>
      <c r="C13" s="306">
        <f>SUM(C8:C11)</f>
        <v>100</v>
      </c>
      <c r="D13" s="305">
        <f>SUM(D8:D11)</f>
        <v>29596</v>
      </c>
      <c r="E13" s="306">
        <f>SUM(E8:E11)</f>
        <v>100</v>
      </c>
      <c r="F13" s="307">
        <f>SUM(F8:F11)</f>
        <v>100</v>
      </c>
      <c r="H13" s="14"/>
      <c r="J13" s="14"/>
    </row>
    <row r="14" spans="1:6" ht="12.75" customHeight="1">
      <c r="A14" s="323" t="s">
        <v>350</v>
      </c>
      <c r="B14" s="323"/>
      <c r="C14" s="105"/>
      <c r="D14" s="108"/>
      <c r="E14" s="108"/>
      <c r="F14" s="116"/>
    </row>
    <row r="15" spans="1:6" ht="12.75" customHeight="1">
      <c r="A15" s="246" t="s">
        <v>351</v>
      </c>
      <c r="B15" s="62"/>
      <c r="C15" s="4"/>
      <c r="D15" s="62"/>
      <c r="E15" s="4"/>
      <c r="F15" s="4"/>
    </row>
    <row r="16" spans="1:6" ht="12.75" customHeight="1">
      <c r="A16" s="21" t="s">
        <v>247</v>
      </c>
      <c r="B16" s="62"/>
      <c r="C16" s="4"/>
      <c r="D16" s="62"/>
      <c r="E16" s="4"/>
      <c r="F16" s="4"/>
    </row>
    <row r="17" spans="1:6" ht="12.75" customHeight="1">
      <c r="A17" s="21" t="s">
        <v>271</v>
      </c>
      <c r="B17" s="62"/>
      <c r="C17" s="4"/>
      <c r="D17" s="62"/>
      <c r="E17" s="4"/>
      <c r="F17" s="4"/>
    </row>
    <row r="18" spans="1:6" ht="12.75" customHeight="1">
      <c r="A18" s="21" t="s">
        <v>272</v>
      </c>
      <c r="B18" s="62"/>
      <c r="C18" s="4"/>
      <c r="D18" s="62"/>
      <c r="E18" s="4"/>
      <c r="F18" s="4"/>
    </row>
    <row r="19" spans="1:6" ht="12.75" customHeight="1">
      <c r="A19" s="21" t="s">
        <v>273</v>
      </c>
      <c r="B19" s="62"/>
      <c r="C19" s="4"/>
      <c r="D19" s="62"/>
      <c r="E19" s="4"/>
      <c r="F19" s="4"/>
    </row>
    <row r="20" spans="1:6" ht="12.75" customHeight="1">
      <c r="A20" s="21" t="s">
        <v>275</v>
      </c>
      <c r="B20" s="62"/>
      <c r="C20" s="4"/>
      <c r="D20" s="62"/>
      <c r="E20" s="4"/>
      <c r="F20" s="4"/>
    </row>
    <row r="21" spans="1:6" ht="12.75" customHeight="1">
      <c r="A21" s="21" t="s">
        <v>276</v>
      </c>
      <c r="B21" s="62"/>
      <c r="C21" s="4"/>
      <c r="D21" s="62"/>
      <c r="E21" s="4"/>
      <c r="F21" s="4"/>
    </row>
    <row r="22" spans="1:6" ht="12.75" customHeight="1">
      <c r="A22" s="21" t="s">
        <v>277</v>
      </c>
      <c r="B22" s="62"/>
      <c r="C22" s="4"/>
      <c r="D22" s="62"/>
      <c r="E22" s="4"/>
      <c r="F22" s="4"/>
    </row>
    <row r="23" spans="1:6" ht="12.75" customHeight="1">
      <c r="A23" s="21" t="s">
        <v>278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D9" sqref="D9"/>
    </sheetView>
  </sheetViews>
  <sheetFormatPr defaultColWidth="11.421875" defaultRowHeight="12.75"/>
  <cols>
    <col min="1" max="1" width="63.28125" style="9" bestFit="1" customWidth="1"/>
    <col min="2" max="2" width="17.2812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4" t="s">
        <v>173</v>
      </c>
      <c r="B1" s="324"/>
      <c r="C1" s="324"/>
      <c r="D1" s="324"/>
      <c r="E1" s="324"/>
      <c r="F1" s="324"/>
      <c r="G1" s="324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61" t="s">
        <v>200</v>
      </c>
      <c r="B3" s="361"/>
      <c r="C3" s="361"/>
      <c r="D3" s="361"/>
      <c r="E3" s="361"/>
      <c r="F3" s="361"/>
      <c r="G3" s="361"/>
      <c r="H3" s="14"/>
      <c r="I3" s="14"/>
      <c r="J3" s="14"/>
    </row>
    <row r="4" spans="1:10" ht="15" customHeight="1">
      <c r="A4" s="361" t="s">
        <v>167</v>
      </c>
      <c r="B4" s="361"/>
      <c r="C4" s="361"/>
      <c r="D4" s="361"/>
      <c r="E4" s="361"/>
      <c r="F4" s="361"/>
      <c r="G4" s="361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7"/>
      <c r="H5" s="14"/>
      <c r="I5" s="14"/>
      <c r="J5" s="14"/>
    </row>
    <row r="6" spans="1:9" ht="12.75">
      <c r="A6" s="352" t="s">
        <v>21</v>
      </c>
      <c r="B6" s="359" t="s">
        <v>1</v>
      </c>
      <c r="C6" s="325"/>
      <c r="D6" s="360"/>
      <c r="E6" s="359" t="s">
        <v>2</v>
      </c>
      <c r="F6" s="325"/>
      <c r="G6" s="325"/>
      <c r="I6" s="6"/>
    </row>
    <row r="7" spans="1:9" ht="13.5" thickBot="1">
      <c r="A7" s="354"/>
      <c r="B7" s="120">
        <v>2010</v>
      </c>
      <c r="C7" s="120">
        <v>2011</v>
      </c>
      <c r="D7" s="121" t="s">
        <v>352</v>
      </c>
      <c r="E7" s="120">
        <v>2010</v>
      </c>
      <c r="F7" s="120">
        <v>2011</v>
      </c>
      <c r="G7" s="122" t="s">
        <v>352</v>
      </c>
      <c r="H7" s="4"/>
      <c r="I7" s="1"/>
    </row>
    <row r="8" spans="1:9" ht="12.75" customHeight="1">
      <c r="A8" s="254" t="s">
        <v>249</v>
      </c>
      <c r="B8" s="248">
        <v>4335</v>
      </c>
      <c r="C8" s="248">
        <v>4209</v>
      </c>
      <c r="D8" s="92">
        <f>((C8-B8)/B8)*100</f>
        <v>-2.906574394463668</v>
      </c>
      <c r="E8" s="248">
        <v>5002</v>
      </c>
      <c r="F8" s="248">
        <v>5198</v>
      </c>
      <c r="G8" s="255">
        <f>((F8-E8)/E8)*100</f>
        <v>3.9184326269492207</v>
      </c>
      <c r="I8" s="70"/>
    </row>
    <row r="9" spans="1:9" ht="12.75" customHeight="1">
      <c r="A9" s="256" t="s">
        <v>250</v>
      </c>
      <c r="B9" s="249">
        <v>708</v>
      </c>
      <c r="C9" s="249">
        <v>706</v>
      </c>
      <c r="D9" s="96">
        <f aca="true" t="shared" si="0" ref="D9:D20">((C9-B9)/B9)*100</f>
        <v>-0.2824858757062147</v>
      </c>
      <c r="E9" s="249">
        <v>886</v>
      </c>
      <c r="F9" s="249">
        <v>965</v>
      </c>
      <c r="G9" s="252">
        <f aca="true" t="shared" si="1" ref="G9:G20">((F9-E9)/E9)*100</f>
        <v>8.91647855530474</v>
      </c>
      <c r="I9" s="1"/>
    </row>
    <row r="10" spans="1:9" ht="12.75" customHeight="1">
      <c r="A10" s="256" t="s">
        <v>251</v>
      </c>
      <c r="B10" s="249">
        <v>1351</v>
      </c>
      <c r="C10" s="249">
        <v>1330</v>
      </c>
      <c r="D10" s="96">
        <f t="shared" si="0"/>
        <v>-1.5544041450777202</v>
      </c>
      <c r="E10" s="249">
        <v>1608</v>
      </c>
      <c r="F10" s="249">
        <v>1690</v>
      </c>
      <c r="G10" s="252">
        <f t="shared" si="1"/>
        <v>5.099502487562189</v>
      </c>
      <c r="I10" s="70"/>
    </row>
    <row r="11" spans="1:9" ht="12.75" customHeight="1">
      <c r="A11" s="256" t="s">
        <v>252</v>
      </c>
      <c r="B11" s="249">
        <v>1606</v>
      </c>
      <c r="C11" s="249">
        <v>1599</v>
      </c>
      <c r="D11" s="96">
        <f t="shared" si="0"/>
        <v>-0.43586550435865506</v>
      </c>
      <c r="E11" s="249">
        <v>1831</v>
      </c>
      <c r="F11" s="249">
        <v>1878</v>
      </c>
      <c r="G11" s="252">
        <f t="shared" si="1"/>
        <v>2.5669033315128345</v>
      </c>
      <c r="I11" s="1"/>
    </row>
    <row r="12" spans="1:9" ht="12.75" customHeight="1">
      <c r="A12" s="256" t="s">
        <v>253</v>
      </c>
      <c r="B12" s="249">
        <v>1592</v>
      </c>
      <c r="C12" s="249">
        <v>1561</v>
      </c>
      <c r="D12" s="96">
        <f t="shared" si="0"/>
        <v>-1.9472361809045227</v>
      </c>
      <c r="E12" s="249">
        <v>1592</v>
      </c>
      <c r="F12" s="249">
        <v>1874</v>
      </c>
      <c r="G12" s="252">
        <f t="shared" si="1"/>
        <v>17.713567839195978</v>
      </c>
      <c r="I12" s="70"/>
    </row>
    <row r="13" spans="1:9" ht="12.75" customHeight="1">
      <c r="A13" s="256" t="s">
        <v>254</v>
      </c>
      <c r="B13" s="249">
        <v>605</v>
      </c>
      <c r="C13" s="249">
        <v>587</v>
      </c>
      <c r="D13" s="96">
        <f t="shared" si="0"/>
        <v>-2.975206611570248</v>
      </c>
      <c r="E13" s="249">
        <v>605</v>
      </c>
      <c r="F13" s="249">
        <v>720</v>
      </c>
      <c r="G13" s="252">
        <f t="shared" si="1"/>
        <v>19.00826446280992</v>
      </c>
      <c r="I13" s="1"/>
    </row>
    <row r="14" spans="1:9" ht="12.75" customHeight="1">
      <c r="A14" s="256" t="s">
        <v>255</v>
      </c>
      <c r="B14" s="249">
        <v>11259</v>
      </c>
      <c r="C14" s="249">
        <v>10921</v>
      </c>
      <c r="D14" s="96">
        <f t="shared" si="0"/>
        <v>-3.0020428101962873</v>
      </c>
      <c r="E14" s="249">
        <v>11259</v>
      </c>
      <c r="F14" s="249">
        <v>13083</v>
      </c>
      <c r="G14" s="252">
        <f t="shared" si="1"/>
        <v>16.20037303490541</v>
      </c>
      <c r="I14" s="1"/>
    </row>
    <row r="15" spans="1:9" ht="12.75" customHeight="1">
      <c r="A15" s="256" t="s">
        <v>256</v>
      </c>
      <c r="B15" s="249">
        <v>780</v>
      </c>
      <c r="C15" s="249">
        <v>767</v>
      </c>
      <c r="D15" s="96">
        <f t="shared" si="0"/>
        <v>-1.6666666666666667</v>
      </c>
      <c r="E15" s="249">
        <v>780</v>
      </c>
      <c r="F15" s="249">
        <v>965</v>
      </c>
      <c r="G15" s="252">
        <f t="shared" si="1"/>
        <v>23.717948717948715</v>
      </c>
      <c r="I15" s="70"/>
    </row>
    <row r="16" spans="1:9" ht="12.75" customHeight="1">
      <c r="A16" s="256" t="s">
        <v>112</v>
      </c>
      <c r="B16" s="249">
        <v>1943</v>
      </c>
      <c r="C16" s="249">
        <v>1900</v>
      </c>
      <c r="D16" s="96">
        <f t="shared" si="0"/>
        <v>-2.2130725681935153</v>
      </c>
      <c r="E16" s="249">
        <v>1943</v>
      </c>
      <c r="F16" s="249">
        <v>2448</v>
      </c>
      <c r="G16" s="252">
        <f t="shared" si="1"/>
        <v>25.990735975295937</v>
      </c>
      <c r="I16" s="1"/>
    </row>
    <row r="17" spans="1:9" ht="12.75" customHeight="1">
      <c r="A17" s="256" t="s">
        <v>257</v>
      </c>
      <c r="B17" s="249">
        <v>896</v>
      </c>
      <c r="C17" s="249">
        <v>862</v>
      </c>
      <c r="D17" s="96">
        <f t="shared" si="0"/>
        <v>-3.7946428571428568</v>
      </c>
      <c r="E17" s="249">
        <v>896</v>
      </c>
      <c r="F17" s="249">
        <v>1151</v>
      </c>
      <c r="G17" s="252">
        <f t="shared" si="1"/>
        <v>28.45982142857143</v>
      </c>
      <c r="I17" s="1"/>
    </row>
    <row r="18" spans="1:9" ht="12.75" customHeight="1">
      <c r="A18" s="256" t="s">
        <v>258</v>
      </c>
      <c r="B18" s="249">
        <v>4120</v>
      </c>
      <c r="C18" s="249">
        <v>4065</v>
      </c>
      <c r="D18" s="96">
        <f t="shared" si="0"/>
        <v>-1.3349514563106795</v>
      </c>
      <c r="E18" s="249">
        <v>4120</v>
      </c>
      <c r="F18" s="249">
        <v>4957</v>
      </c>
      <c r="G18" s="252">
        <f t="shared" si="1"/>
        <v>20.315533980582522</v>
      </c>
      <c r="I18" s="1"/>
    </row>
    <row r="19" spans="1:9" ht="12.75" customHeight="1">
      <c r="A19" s="256" t="s">
        <v>58</v>
      </c>
      <c r="B19" s="249">
        <v>550</v>
      </c>
      <c r="C19" s="249">
        <v>555</v>
      </c>
      <c r="D19" s="96">
        <f t="shared" si="0"/>
        <v>0.9090909090909091</v>
      </c>
      <c r="E19" s="249">
        <v>550</v>
      </c>
      <c r="F19" s="249">
        <v>700</v>
      </c>
      <c r="G19" s="252">
        <f t="shared" si="1"/>
        <v>27.27272727272727</v>
      </c>
      <c r="I19" s="1"/>
    </row>
    <row r="20" spans="1:9" ht="12.75" customHeight="1">
      <c r="A20" s="256" t="s">
        <v>259</v>
      </c>
      <c r="B20" s="249">
        <v>418</v>
      </c>
      <c r="C20" s="249">
        <v>362</v>
      </c>
      <c r="D20" s="96">
        <f t="shared" si="0"/>
        <v>-13.397129186602871</v>
      </c>
      <c r="E20" s="249">
        <v>532</v>
      </c>
      <c r="F20" s="249">
        <v>493</v>
      </c>
      <c r="G20" s="252">
        <f t="shared" si="1"/>
        <v>-7.330827067669173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52"/>
      <c r="I21" s="1"/>
    </row>
    <row r="22" spans="1:9" ht="12.75" customHeight="1" thickBot="1">
      <c r="A22" s="304" t="s">
        <v>174</v>
      </c>
      <c r="B22" s="305">
        <f>SUM(B8:B20)</f>
        <v>30163</v>
      </c>
      <c r="C22" s="305">
        <f>SUM(C8:C20)</f>
        <v>29424</v>
      </c>
      <c r="D22" s="306">
        <f>((C22-B22)/B22)*100</f>
        <v>-2.450021549580612</v>
      </c>
      <c r="E22" s="305">
        <f>SUM(E8:E20)</f>
        <v>31604</v>
      </c>
      <c r="F22" s="305">
        <f>SUM(F8:F20)</f>
        <v>36122</v>
      </c>
      <c r="G22" s="307">
        <f>((F22-E22)/E22)*100</f>
        <v>14.295658777369955</v>
      </c>
      <c r="I22" s="1"/>
    </row>
    <row r="23" spans="1:9" ht="12.75" customHeight="1">
      <c r="A23" s="115" t="s">
        <v>353</v>
      </c>
      <c r="B23" s="118"/>
      <c r="C23" s="118"/>
      <c r="D23" s="118"/>
      <c r="E23" s="118"/>
      <c r="F23" s="118"/>
      <c r="G23" s="119"/>
      <c r="I23" s="71"/>
    </row>
    <row r="24" spans="1:9" ht="12.75" customHeight="1">
      <c r="A24" s="21" t="s">
        <v>221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45" t="s">
        <v>181</v>
      </c>
      <c r="B26" s="67" t="s">
        <v>222</v>
      </c>
      <c r="C26" s="333" t="s">
        <v>112</v>
      </c>
      <c r="D26" s="333"/>
      <c r="E26" s="67"/>
      <c r="F26" s="3"/>
      <c r="G26" s="9"/>
      <c r="I26" s="22"/>
    </row>
    <row r="27" spans="1:9" ht="12.75" customHeight="1">
      <c r="A27" s="245" t="s">
        <v>182</v>
      </c>
      <c r="B27" s="3" t="s">
        <v>223</v>
      </c>
      <c r="C27" s="326" t="s">
        <v>58</v>
      </c>
      <c r="D27" s="326"/>
      <c r="E27" s="3"/>
      <c r="F27" s="12"/>
      <c r="G27" s="12"/>
      <c r="I27" s="22"/>
    </row>
    <row r="28" spans="1:7" ht="12.75" customHeight="1">
      <c r="A28" s="2"/>
      <c r="B28" s="20"/>
      <c r="C28" s="343"/>
      <c r="D28" s="343"/>
      <c r="E28" s="343"/>
      <c r="F28" s="343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37"/>
      <c r="D30" s="337"/>
      <c r="E30" s="337"/>
      <c r="F30" s="337"/>
      <c r="G30" s="337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45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40"/>
      <c r="D34" s="340"/>
      <c r="E34" s="340"/>
      <c r="F34" s="340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ignoredErrors>
    <ignoredError sqref="B22:C22 E22:G22" formulaRange="1"/>
    <ignoredError sqref="D22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G16" sqref="G16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24" t="s">
        <v>173</v>
      </c>
      <c r="B1" s="324"/>
      <c r="C1" s="324"/>
      <c r="D1" s="324"/>
      <c r="E1" s="324"/>
      <c r="F1" s="324"/>
      <c r="G1" s="324"/>
    </row>
    <row r="3" spans="1:10" s="85" customFormat="1" ht="15" customHeight="1">
      <c r="A3" s="327" t="s">
        <v>201</v>
      </c>
      <c r="B3" s="327"/>
      <c r="C3" s="327"/>
      <c r="D3" s="327"/>
      <c r="E3" s="327"/>
      <c r="F3" s="327"/>
      <c r="G3" s="327"/>
      <c r="H3" s="84"/>
      <c r="I3" s="84"/>
      <c r="J3" s="84"/>
    </row>
    <row r="4" spans="1:10" s="85" customFormat="1" ht="15" customHeight="1">
      <c r="A4" s="327" t="s">
        <v>167</v>
      </c>
      <c r="B4" s="327"/>
      <c r="C4" s="327"/>
      <c r="D4" s="327"/>
      <c r="E4" s="327"/>
      <c r="F4" s="327"/>
      <c r="G4" s="327"/>
      <c r="H4" s="84"/>
      <c r="I4" s="84"/>
      <c r="J4" s="84"/>
    </row>
    <row r="5" spans="1:7" ht="14.25" customHeight="1" thickBot="1">
      <c r="A5" s="123"/>
      <c r="B5" s="123"/>
      <c r="C5" s="123"/>
      <c r="D5" s="123"/>
      <c r="E5" s="123"/>
      <c r="F5" s="123"/>
      <c r="G5" s="123"/>
    </row>
    <row r="6" spans="1:7" ht="12.75">
      <c r="A6" s="352" t="s">
        <v>21</v>
      </c>
      <c r="B6" s="359" t="s">
        <v>1</v>
      </c>
      <c r="C6" s="325"/>
      <c r="D6" s="360"/>
      <c r="E6" s="359" t="s">
        <v>2</v>
      </c>
      <c r="F6" s="325"/>
      <c r="G6" s="325"/>
    </row>
    <row r="7" spans="1:7" ht="13.5" thickBot="1">
      <c r="A7" s="354"/>
      <c r="B7" s="120">
        <v>2010</v>
      </c>
      <c r="C7" s="120">
        <v>2011</v>
      </c>
      <c r="D7" s="121" t="s">
        <v>352</v>
      </c>
      <c r="E7" s="120">
        <v>2010</v>
      </c>
      <c r="F7" s="120">
        <v>2011</v>
      </c>
      <c r="G7" s="121" t="s">
        <v>352</v>
      </c>
    </row>
    <row r="8" spans="1:7" ht="12.75">
      <c r="A8" s="124" t="s">
        <v>171</v>
      </c>
      <c r="B8" s="91"/>
      <c r="C8" s="91"/>
      <c r="D8" s="92"/>
      <c r="E8" s="91"/>
      <c r="F8" s="91"/>
      <c r="G8" s="93"/>
    </row>
    <row r="9" spans="1:7" ht="12.75">
      <c r="A9" s="125" t="s">
        <v>260</v>
      </c>
      <c r="B9" s="95">
        <v>14421</v>
      </c>
      <c r="C9" s="95">
        <v>13395</v>
      </c>
      <c r="D9" s="96">
        <f>((C9-B9)/B9)*100</f>
        <v>-7.114624505928854</v>
      </c>
      <c r="E9" s="95">
        <v>15464</v>
      </c>
      <c r="F9" s="95">
        <v>14432</v>
      </c>
      <c r="G9" s="97">
        <f>((F9-E9)/E9)*100</f>
        <v>-6.673564407656493</v>
      </c>
    </row>
    <row r="10" spans="1:7" ht="12.75">
      <c r="A10" s="126" t="s">
        <v>261</v>
      </c>
      <c r="B10" s="95">
        <v>1994</v>
      </c>
      <c r="C10" s="95">
        <v>1909</v>
      </c>
      <c r="D10" s="96">
        <f>((C10-B10)/B10)*100</f>
        <v>-4.262788365095286</v>
      </c>
      <c r="E10" s="95">
        <v>2290</v>
      </c>
      <c r="F10" s="95">
        <v>2230</v>
      </c>
      <c r="G10" s="97">
        <f>((F10-E10)/E10)*100</f>
        <v>-2.6200873362445414</v>
      </c>
    </row>
    <row r="11" spans="1:7" ht="12.75">
      <c r="A11" s="126" t="s">
        <v>154</v>
      </c>
      <c r="B11" s="95">
        <v>17053</v>
      </c>
      <c r="C11" s="95">
        <v>16160</v>
      </c>
      <c r="D11" s="96">
        <f>((C11-B11)/B11)*100</f>
        <v>-5.23661525831232</v>
      </c>
      <c r="E11" s="95">
        <v>18401</v>
      </c>
      <c r="F11" s="95">
        <v>17461</v>
      </c>
      <c r="G11" s="97">
        <f>((F11-E11)/E11)*100</f>
        <v>-5.108418020759741</v>
      </c>
    </row>
    <row r="12" spans="1:7" ht="12.75">
      <c r="A12" s="127"/>
      <c r="B12" s="95"/>
      <c r="C12" s="95"/>
      <c r="D12" s="96"/>
      <c r="E12" s="95"/>
      <c r="F12" s="95"/>
      <c r="G12" s="97"/>
    </row>
    <row r="13" spans="1:7" ht="13.5" thickBot="1">
      <c r="A13" s="304" t="s">
        <v>153</v>
      </c>
      <c r="B13" s="305">
        <f>B9+B10+B11</f>
        <v>33468</v>
      </c>
      <c r="C13" s="305">
        <f>C9+C10+C11</f>
        <v>31464</v>
      </c>
      <c r="D13" s="306">
        <f>((C13-B13)/B13)*100</f>
        <v>-5.987809250627465</v>
      </c>
      <c r="E13" s="305">
        <f>E9+E10+E11</f>
        <v>36155</v>
      </c>
      <c r="F13" s="305">
        <f>F9+F10+F11</f>
        <v>34123</v>
      </c>
      <c r="G13" s="307">
        <f>((F13-E13)/E13)*100</f>
        <v>-5.620246162356521</v>
      </c>
    </row>
    <row r="14" spans="1:7" ht="12.75">
      <c r="A14" s="129" t="s">
        <v>353</v>
      </c>
      <c r="B14" s="130"/>
      <c r="C14" s="130"/>
      <c r="D14" s="130"/>
      <c r="E14" s="130"/>
      <c r="F14" s="130"/>
      <c r="G14" s="131"/>
    </row>
    <row r="15" spans="1:7" ht="12.75">
      <c r="A15" s="86" t="s">
        <v>221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4">
      <selection activeCell="E19" sqref="E19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28" t="s">
        <v>173</v>
      </c>
      <c r="B1" s="328"/>
      <c r="C1" s="328"/>
      <c r="D1" s="328"/>
      <c r="E1" s="328"/>
      <c r="F1" s="328"/>
      <c r="G1" s="328"/>
    </row>
    <row r="3" spans="1:10" s="85" customFormat="1" ht="15" customHeight="1">
      <c r="A3" s="327" t="s">
        <v>202</v>
      </c>
      <c r="B3" s="327"/>
      <c r="C3" s="327"/>
      <c r="D3" s="327"/>
      <c r="E3" s="327"/>
      <c r="F3" s="327"/>
      <c r="G3" s="327"/>
      <c r="H3" s="84"/>
      <c r="I3" s="84"/>
      <c r="J3" s="84"/>
    </row>
    <row r="4" spans="1:10" s="85" customFormat="1" ht="15" customHeight="1">
      <c r="A4" s="327" t="s">
        <v>167</v>
      </c>
      <c r="B4" s="327"/>
      <c r="C4" s="327"/>
      <c r="D4" s="327"/>
      <c r="E4" s="327"/>
      <c r="F4" s="327"/>
      <c r="G4" s="327"/>
      <c r="H4" s="84"/>
      <c r="I4" s="84"/>
      <c r="J4" s="84"/>
    </row>
    <row r="5" spans="1:7" ht="14.25" customHeight="1" thickBot="1">
      <c r="A5" s="123"/>
      <c r="B5" s="123"/>
      <c r="C5" s="123"/>
      <c r="D5" s="123"/>
      <c r="E5" s="123"/>
      <c r="F5" s="123"/>
      <c r="G5" s="123"/>
    </row>
    <row r="6" spans="1:7" ht="12.75">
      <c r="A6" s="352" t="s">
        <v>21</v>
      </c>
      <c r="B6" s="329" t="s">
        <v>1</v>
      </c>
      <c r="C6" s="330"/>
      <c r="D6" s="352"/>
      <c r="E6" s="329" t="s">
        <v>280</v>
      </c>
      <c r="F6" s="330"/>
      <c r="G6" s="330"/>
    </row>
    <row r="7" spans="1:7" ht="12.75">
      <c r="A7" s="353"/>
      <c r="B7" s="331"/>
      <c r="C7" s="332"/>
      <c r="D7" s="366"/>
      <c r="E7" s="331"/>
      <c r="F7" s="332"/>
      <c r="G7" s="332"/>
    </row>
    <row r="8" spans="1:7" ht="13.5" thickBot="1">
      <c r="A8" s="354"/>
      <c r="B8" s="120">
        <v>2010</v>
      </c>
      <c r="C8" s="120">
        <v>2011</v>
      </c>
      <c r="D8" s="121" t="s">
        <v>352</v>
      </c>
      <c r="E8" s="120">
        <v>2010</v>
      </c>
      <c r="F8" s="120">
        <v>2011</v>
      </c>
      <c r="G8" s="122" t="s">
        <v>352</v>
      </c>
    </row>
    <row r="9" spans="1:7" ht="12.75">
      <c r="A9" s="124" t="s">
        <v>269</v>
      </c>
      <c r="B9" s="91">
        <v>14089</v>
      </c>
      <c r="C9" s="91">
        <v>14564</v>
      </c>
      <c r="D9" s="92">
        <f>((C9-B9)/B9)*100</f>
        <v>3.3714245155795304</v>
      </c>
      <c r="E9" s="91">
        <v>16404</v>
      </c>
      <c r="F9" s="91">
        <v>17024</v>
      </c>
      <c r="G9" s="93">
        <f>((F9-E9)/E9)*100</f>
        <v>3.779565959522068</v>
      </c>
    </row>
    <row r="10" spans="1:7" ht="12.75">
      <c r="A10" s="126" t="s">
        <v>270</v>
      </c>
      <c r="B10" s="95">
        <v>272</v>
      </c>
      <c r="C10" s="95">
        <v>288</v>
      </c>
      <c r="D10" s="96">
        <f>((C10-B10)/B10)*100</f>
        <v>5.88235294117647</v>
      </c>
      <c r="E10" s="95">
        <v>441</v>
      </c>
      <c r="F10" s="95">
        <v>464</v>
      </c>
      <c r="G10" s="97">
        <f>((F10-E10)/E10)*100</f>
        <v>5.215419501133787</v>
      </c>
    </row>
    <row r="11" spans="1:7" ht="12.75">
      <c r="A11" s="126" t="s">
        <v>262</v>
      </c>
      <c r="B11" s="95">
        <v>2880</v>
      </c>
      <c r="C11" s="95">
        <v>2887</v>
      </c>
      <c r="D11" s="96">
        <f>((C11-B11)/B11)*100</f>
        <v>0.24305555555555555</v>
      </c>
      <c r="E11" s="95">
        <v>3517</v>
      </c>
      <c r="F11" s="95">
        <v>3525</v>
      </c>
      <c r="G11" s="97">
        <f>((F11-E11)/E11)*100</f>
        <v>0.2274665908444697</v>
      </c>
    </row>
    <row r="12" spans="1:7" ht="12.75">
      <c r="A12" s="126" t="s">
        <v>274</v>
      </c>
      <c r="B12" s="95">
        <v>3759</v>
      </c>
      <c r="C12" s="95">
        <v>3775</v>
      </c>
      <c r="D12" s="96">
        <f>((C12-B12)/B12)*100</f>
        <v>0.4256451183825486</v>
      </c>
      <c r="E12" s="95">
        <v>4997</v>
      </c>
      <c r="F12" s="95">
        <v>5058</v>
      </c>
      <c r="G12" s="97">
        <f>((F12-E12)/E12)*100</f>
        <v>1.2207324394636783</v>
      </c>
    </row>
    <row r="13" spans="1:7" ht="12.75">
      <c r="A13" s="127"/>
      <c r="B13" s="95"/>
      <c r="C13" s="95"/>
      <c r="D13" s="96"/>
      <c r="E13" s="95"/>
      <c r="F13" s="95"/>
      <c r="G13" s="97"/>
    </row>
    <row r="14" spans="1:7" ht="13.5" thickBot="1">
      <c r="A14" s="304" t="s">
        <v>168</v>
      </c>
      <c r="B14" s="305">
        <f>SUM(B9:B12)</f>
        <v>21000</v>
      </c>
      <c r="C14" s="305">
        <f>SUM(C9:C12)</f>
        <v>21514</v>
      </c>
      <c r="D14" s="306">
        <f>((C14-B14)/B14)*100</f>
        <v>2.447619047619048</v>
      </c>
      <c r="E14" s="305">
        <f>SUM(E9:E12)</f>
        <v>25359</v>
      </c>
      <c r="F14" s="305">
        <f>SUM(F9:F12)</f>
        <v>26071</v>
      </c>
      <c r="G14" s="307">
        <f>((F14-E14)/E14)*100</f>
        <v>2.8076816909184115</v>
      </c>
    </row>
    <row r="15" spans="1:7" ht="12.75">
      <c r="A15" s="129" t="s">
        <v>279</v>
      </c>
      <c r="B15" s="291"/>
      <c r="C15" s="291"/>
      <c r="D15" s="292"/>
      <c r="E15" s="291"/>
      <c r="F15" s="291"/>
      <c r="G15" s="292"/>
    </row>
    <row r="16" spans="1:7" ht="12.75">
      <c r="A16" s="86" t="s">
        <v>221</v>
      </c>
      <c r="B16" s="291"/>
      <c r="C16" s="291"/>
      <c r="D16" s="292"/>
      <c r="E16" s="291"/>
      <c r="F16" s="291"/>
      <c r="G16" s="292"/>
    </row>
    <row r="17" spans="1:7" ht="12.75">
      <c r="A17" s="86" t="s">
        <v>271</v>
      </c>
      <c r="B17" s="293"/>
      <c r="C17" s="293"/>
      <c r="D17" s="293"/>
      <c r="E17" s="293"/>
      <c r="F17" s="293"/>
      <c r="G17" s="87"/>
    </row>
    <row r="18" spans="1:7" ht="12.75">
      <c r="A18" s="86" t="s">
        <v>272</v>
      </c>
      <c r="B18" s="88"/>
      <c r="C18" s="88"/>
      <c r="D18" s="87"/>
      <c r="E18" s="88"/>
      <c r="F18" s="88"/>
      <c r="G18" s="87"/>
    </row>
    <row r="19" ht="12.75">
      <c r="A19" s="86" t="s">
        <v>273</v>
      </c>
    </row>
    <row r="20" ht="12.75">
      <c r="A20" s="86" t="s">
        <v>275</v>
      </c>
    </row>
    <row r="21" ht="12.75">
      <c r="A21" s="86" t="s">
        <v>276</v>
      </c>
    </row>
    <row r="22" ht="12.75">
      <c r="A22" s="86" t="s">
        <v>277</v>
      </c>
    </row>
    <row r="23" ht="12.75">
      <c r="A23" s="86" t="s">
        <v>278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2"/>
  <ignoredErrors>
    <ignoredError sqref="B14:C14 E14 F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2012-05-16T10:47:27Z</cp:lastPrinted>
  <dcterms:created xsi:type="dcterms:W3CDTF">2001-06-19T15:32:58Z</dcterms:created>
  <dcterms:modified xsi:type="dcterms:W3CDTF">2012-05-16T11:23:25Z</dcterms:modified>
  <cp:category/>
  <cp:version/>
  <cp:contentType/>
  <cp:contentStatus/>
</cp:coreProperties>
</file>