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00 CAT\confinamiento\magrama\lacteas\anual\2020\Publicacion\"/>
    </mc:Choice>
  </mc:AlternateContent>
  <bookViews>
    <workbookView xWindow="0" yWindow="0" windowWidth="19200" windowHeight="7020"/>
  </bookViews>
  <sheets>
    <sheet name="Cuadro_B_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" l="1"/>
  <c r="P30" i="1"/>
  <c r="O30" i="1"/>
  <c r="N30" i="1"/>
  <c r="O27" i="1"/>
  <c r="N27" i="1"/>
  <c r="Q27" i="1"/>
  <c r="P27" i="1"/>
  <c r="Q22" i="1"/>
  <c r="P22" i="1"/>
  <c r="O22" i="1"/>
  <c r="N22" i="1"/>
  <c r="AI20" i="1"/>
  <c r="AH20" i="1"/>
  <c r="AG20" i="1"/>
  <c r="AF20" i="1"/>
  <c r="P18" i="1"/>
  <c r="O18" i="1"/>
  <c r="O12" i="1" s="1"/>
  <c r="N18" i="1"/>
  <c r="Q18" i="1"/>
  <c r="Q14" i="1"/>
  <c r="Q12" i="1" s="1"/>
  <c r="Q11" i="1" s="1"/>
  <c r="P14" i="1"/>
  <c r="P12" i="1" s="1"/>
  <c r="P11" i="1" s="1"/>
  <c r="AR17" i="1" s="1"/>
  <c r="O14" i="1"/>
  <c r="N14" i="1"/>
  <c r="AF11" i="1"/>
  <c r="Y11" i="1"/>
  <c r="X11" i="1"/>
  <c r="O11" i="1" l="1"/>
  <c r="AQ17" i="1" s="1"/>
  <c r="Z11" i="1"/>
  <c r="N12" i="1"/>
  <c r="AS17" i="1"/>
</calcChain>
</file>

<file path=xl/sharedStrings.xml><?xml version="1.0" encoding="utf-8"?>
<sst xmlns="http://schemas.openxmlformats.org/spreadsheetml/2006/main" count="364" uniqueCount="201">
  <si>
    <t>DATOS PROVISIONALES</t>
  </si>
  <si>
    <t>CUADRO B</t>
  </si>
  <si>
    <t>Producción anual y destinos de la leche (todas las clases de leches) en las industrias lácteas</t>
  </si>
  <si>
    <t>País:   ESPAÑA</t>
  </si>
  <si>
    <t>Año:  2020</t>
  </si>
  <si>
    <t>Materia grasa</t>
  </si>
  <si>
    <t>Proteínas</t>
  </si>
  <si>
    <t>Entrada de:</t>
  </si>
  <si>
    <t>A. DISPONIBILIDADES</t>
  </si>
  <si>
    <t>Producción</t>
  </si>
  <si>
    <t>de la leche</t>
  </si>
  <si>
    <t>Código</t>
  </si>
  <si>
    <t>B. PRODUCTOS OBTENIDOS</t>
  </si>
  <si>
    <t>Leche entera</t>
  </si>
  <si>
    <t>Leche desnatada</t>
  </si>
  <si>
    <t>B. OTROS DESTINOS</t>
  </si>
  <si>
    <t>(en 1000 Tm)</t>
  </si>
  <si>
    <t>(en toneladas)</t>
  </si>
  <si>
    <t>(en 1000 t)</t>
  </si>
  <si>
    <t>I. Leche de vaca recogida en explotaciones agrarias: (1)</t>
  </si>
  <si>
    <t>1.</t>
  </si>
  <si>
    <t>Productos frescos</t>
  </si>
  <si>
    <t>2.</t>
  </si>
  <si>
    <t>Productos fabricados</t>
  </si>
  <si>
    <t>2.4.2.</t>
  </si>
  <si>
    <t>Queso (todas las clases) por categorías</t>
  </si>
  <si>
    <t>3.</t>
  </si>
  <si>
    <t>Leche desnatada y mazada devueltas a las granjas</t>
  </si>
  <si>
    <t>II. Otras disponibilidades recogidas en explotaciones agrarias:</t>
  </si>
  <si>
    <t>1.1.</t>
  </si>
  <si>
    <t>Leche de Consumo</t>
  </si>
  <si>
    <t>2.1.</t>
  </si>
  <si>
    <t>Leche Concentrada</t>
  </si>
  <si>
    <t>2.4.2.1.</t>
  </si>
  <si>
    <t>De pasta blanda</t>
  </si>
  <si>
    <t>4.</t>
  </si>
  <si>
    <t>Exportaciones y expediciones comunitarias</t>
  </si>
  <si>
    <t>1. Leche de oveja</t>
  </si>
  <si>
    <t>1.1.1.</t>
  </si>
  <si>
    <t>Leche cruda</t>
  </si>
  <si>
    <t>2.1.1.</t>
  </si>
  <si>
    <t>No azucarada</t>
  </si>
  <si>
    <t>2.4.2.2.</t>
  </si>
  <si>
    <t>De pasta semiblanda</t>
  </si>
  <si>
    <t>de leche y de nata a granel</t>
  </si>
  <si>
    <t>2. Leche de cabra</t>
  </si>
  <si>
    <t>1.1.2.</t>
  </si>
  <si>
    <t>Leche Entera</t>
  </si>
  <si>
    <t>2.1.2.</t>
  </si>
  <si>
    <t>Azucarada</t>
  </si>
  <si>
    <t>2.4.2.3.</t>
  </si>
  <si>
    <t>De pasta semidura</t>
  </si>
  <si>
    <t>4.1.</t>
  </si>
  <si>
    <t>Correspondiendo a Estados miembros</t>
  </si>
  <si>
    <t>3. Leche de búfala</t>
  </si>
  <si>
    <t>1.1.2.1.</t>
  </si>
  <si>
    <t>Leche Pasteurizada</t>
  </si>
  <si>
    <t>2.2.</t>
  </si>
  <si>
    <t>Productos lácteos en polvo</t>
  </si>
  <si>
    <t>2.4.2.4.</t>
  </si>
  <si>
    <t>De pasta dura</t>
  </si>
  <si>
    <t>5.</t>
  </si>
  <si>
    <t>Otros destinos</t>
  </si>
  <si>
    <t>4. Nata</t>
  </si>
  <si>
    <t>1.1.2.2.</t>
  </si>
  <si>
    <t>Leche Esterilizada</t>
  </si>
  <si>
    <t>2.2.1.</t>
  </si>
  <si>
    <t>Nata en Polvo</t>
  </si>
  <si>
    <t>2.4.2.5.</t>
  </si>
  <si>
    <t>De pasta extradura</t>
  </si>
  <si>
    <t>6.</t>
  </si>
  <si>
    <t>Diferencias</t>
  </si>
  <si>
    <t>5. Leche desnatada y mazada</t>
  </si>
  <si>
    <t>1.1.2.3.</t>
  </si>
  <si>
    <t>Leche Uperisada</t>
  </si>
  <si>
    <t>2.2.2.</t>
  </si>
  <si>
    <t>Leche en Polvo Entera</t>
  </si>
  <si>
    <t>2.4.2.6.</t>
  </si>
  <si>
    <t>Queso fresco</t>
  </si>
  <si>
    <t>TOTAL</t>
  </si>
  <si>
    <t>6. Otros productos (queso)</t>
  </si>
  <si>
    <t>1.1.3.</t>
  </si>
  <si>
    <t>Leche semidesnatada</t>
  </si>
  <si>
    <t>2.2.3.</t>
  </si>
  <si>
    <t>Leche en Polvo parcialmente Desnatada</t>
  </si>
  <si>
    <t>2.5.</t>
  </si>
  <si>
    <t>Queso fundido</t>
  </si>
  <si>
    <t>1.1.3.1.</t>
  </si>
  <si>
    <t>2.2.4.</t>
  </si>
  <si>
    <t xml:space="preserve">Leche en Polvo Desnatada </t>
  </si>
  <si>
    <t>2.6.</t>
  </si>
  <si>
    <t>Caseína y caseinatos</t>
  </si>
  <si>
    <t>III. Importaciones y llegadas comunitarias procedentes de las industrias lácteas (2)</t>
  </si>
  <si>
    <t>1.1.3.2.</t>
  </si>
  <si>
    <t>2.2.5.</t>
  </si>
  <si>
    <t xml:space="preserve">Mazada en Polvo </t>
  </si>
  <si>
    <t>2.7.</t>
  </si>
  <si>
    <t>Suero de leche total</t>
  </si>
  <si>
    <t>1. Leche entera, incluida la leche cruda</t>
  </si>
  <si>
    <t>1.1.3.3.</t>
  </si>
  <si>
    <t>2.2.6.</t>
  </si>
  <si>
    <t>Otros productos en polvo</t>
  </si>
  <si>
    <t>2.7.1.</t>
  </si>
  <si>
    <t>Suero de leche en estado líquido</t>
  </si>
  <si>
    <t>(1) No incluye el equivalente de leche del queso recogido en las explotaciones agrarias (II.6)</t>
  </si>
  <si>
    <t>1.1. Correspondiendo a Estados miembros</t>
  </si>
  <si>
    <t>1.1.4.</t>
  </si>
  <si>
    <t>2.3.</t>
  </si>
  <si>
    <t>Mantequilla y demás prod. con M.G. amarilla</t>
  </si>
  <si>
    <t>2.7.2.</t>
  </si>
  <si>
    <t>Suero de leche en estado concentrado</t>
  </si>
  <si>
    <t>(2) Los resultados de este apartado III son obtenidos a partir de los datos facilitados por las industrias lácteas nacionales</t>
  </si>
  <si>
    <t>2. Leche desnatada</t>
  </si>
  <si>
    <t>1.1.4.1.</t>
  </si>
  <si>
    <t>2.3.1.1</t>
  </si>
  <si>
    <t>Mantequilla tradicional</t>
  </si>
  <si>
    <t>2.7.3.</t>
  </si>
  <si>
    <t>Suero de leche en polvo y en bloques</t>
  </si>
  <si>
    <t>que compran leche o productos lácteos en las explotaciones ganaderas, y se refieren a productos lácteos importados por estas</t>
  </si>
  <si>
    <t>2.1. Correspondiendo a Estados miembros</t>
  </si>
  <si>
    <t>1.1.4.2.</t>
  </si>
  <si>
    <t>2.3.1.2</t>
  </si>
  <si>
    <t>Mantequilla recombinada</t>
  </si>
  <si>
    <t>2.7.4.</t>
  </si>
  <si>
    <t>Lactosa (azúcar de leche)</t>
  </si>
  <si>
    <t>empresas para su utilización, principalmente, como materia prima en el proceso productivo; por lo tanto, no son en absoluto</t>
  </si>
  <si>
    <t>3. Nata</t>
  </si>
  <si>
    <t>1.1.4.3.</t>
  </si>
  <si>
    <t>2.3.1.3</t>
  </si>
  <si>
    <t>Mantequilla de lactosuero</t>
  </si>
  <si>
    <t>2.7.5.</t>
  </si>
  <si>
    <t>Albúmina láctica</t>
  </si>
  <si>
    <t>comparables con los que, sobre intercambios con el exterior, elabora y difunde la Agencia Estatal de Administración Tributaria.</t>
  </si>
  <si>
    <t>3.1. Correspondiendo a Estados miembros</t>
  </si>
  <si>
    <t>1.2.</t>
  </si>
  <si>
    <t>Mazada</t>
  </si>
  <si>
    <t>2.3.2.</t>
  </si>
  <si>
    <t>Mantequilla derretida y butteroil</t>
  </si>
  <si>
    <t>2.8.</t>
  </si>
  <si>
    <t>Otros productos fabricados (especifíquese)</t>
  </si>
  <si>
    <t>* Dato no incluido por secreto estadístico</t>
  </si>
  <si>
    <t>4A. Leche Concentrada</t>
  </si>
  <si>
    <t>1.3.</t>
  </si>
  <si>
    <t>Nata con un contenido en peso de MG</t>
  </si>
  <si>
    <t>2.3.3.1</t>
  </si>
  <si>
    <t>Mantequilla ligera</t>
  </si>
  <si>
    <t>** Datos agrupados por secreto estadístico</t>
  </si>
  <si>
    <t>4A.1. Correspondiendo a Estados miembros</t>
  </si>
  <si>
    <t>1.3.1.</t>
  </si>
  <si>
    <t>  29 %</t>
  </si>
  <si>
    <t>2.3.3.2</t>
  </si>
  <si>
    <t>Otros prod. con materia grasa amarilla</t>
  </si>
  <si>
    <t>*** El suero de leche total se obtiene mediante la siguiente formula:</t>
  </si>
  <si>
    <t>4B. Leche en Polvo</t>
  </si>
  <si>
    <t>1.3.2.</t>
  </si>
  <si>
    <t>&gt; 29 %</t>
  </si>
  <si>
    <t>2.4.</t>
  </si>
  <si>
    <t xml:space="preserve">Queso </t>
  </si>
  <si>
    <t>Suero de leche total = Suero de leche en estado líquido+(6*Suero de leche en estado concentrado) + (10*Suero de leche en polvo y en bloques)</t>
  </si>
  <si>
    <t>4B.1. Correspondiendo a Estados miembros</t>
  </si>
  <si>
    <t>1.4.</t>
  </si>
  <si>
    <t>Leches Acidificadas y fermentadas</t>
  </si>
  <si>
    <t>2.4.1.</t>
  </si>
  <si>
    <t>Queso según tipo de leche</t>
  </si>
  <si>
    <t>+ Lactosa (azúcar de leche) + Albúmina láctica</t>
  </si>
  <si>
    <t>4C. Queso Industrial</t>
  </si>
  <si>
    <t>1.4.1.</t>
  </si>
  <si>
    <t>Con aditivos</t>
  </si>
  <si>
    <t>2.4.1.1.</t>
  </si>
  <si>
    <t>Queso de leche de vaca (puro)</t>
  </si>
  <si>
    <t>4C.1. Correspondiendo a Estados miembros</t>
  </si>
  <si>
    <t>1.4.2</t>
  </si>
  <si>
    <t>Sin aditivos</t>
  </si>
  <si>
    <t>2.4.1.2.</t>
  </si>
  <si>
    <t>Queso de leche de oveja (puro)</t>
  </si>
  <si>
    <t>4D. Mantequilla</t>
  </si>
  <si>
    <t>1.5.</t>
  </si>
  <si>
    <t>Bebidas a base de leche</t>
  </si>
  <si>
    <t>2.4.1.3.</t>
  </si>
  <si>
    <t>Queso de leche de cabra (puro)</t>
  </si>
  <si>
    <t>4D.1. Correspondiendo a Estados miembros</t>
  </si>
  <si>
    <t>1.6.</t>
  </si>
  <si>
    <t xml:space="preserve">Otros productos frescos (leche gelificadas y otras) </t>
  </si>
  <si>
    <t>2.4.1.4.</t>
  </si>
  <si>
    <t>Otros (mezclas)</t>
  </si>
  <si>
    <t>4E. Otros Productos</t>
  </si>
  <si>
    <t>4E.1. Correspondiendo a Estados miembros</t>
  </si>
  <si>
    <r>
      <rPr>
        <sz val="11"/>
        <color rgb="FFFF0000"/>
        <rFont val="Calibri"/>
        <family val="2"/>
        <scheme val="minor"/>
      </rPr>
      <t xml:space="preserve">(3) </t>
    </r>
    <r>
      <rPr>
        <sz val="11"/>
        <color theme="1"/>
        <rFont val="Calibri"/>
        <family val="2"/>
        <scheme val="minor"/>
      </rPr>
      <t>Datos de los productos 2.2.3 y 2.2.4 agrupados junto con los de los productos 2.2.5 y 2.2.6</t>
    </r>
  </si>
  <si>
    <t>El Ministerio de Agricultura, Pesca y Alimentación realiza anualmente la encuesta anual a industrias lácteas con el objetivo de estimar la cantidad de leche de vaca, oveja y cabra recogida por las industrias lácteas en las explotaciones ganaderas y centros de recogida con vistas a su transformación en productos lácteos, dando de este modo cumplimiento a la Directiva 96/16/CE del Consejo, de 19 de marzo de 1996.
La encuesta se dirige a aquellas empresas que adquieren leche cruda de vaca, oveja o cabra con vistas a su transformación en productos lácteos.</t>
  </si>
  <si>
    <t/>
  </si>
  <si>
    <t>*</t>
  </si>
  <si>
    <t xml:space="preserve">Publicación elaborada por la S.G. Análisis, Coordinación y Estadística
</t>
  </si>
  <si>
    <t>https://www.mapa.gob.es/es/estadistica/temas/estadisticas-agrarias/ganaderia/estadistica-industrias-lacteas/estadistica-lactea-anual/default.aspx</t>
  </si>
  <si>
    <t xml:space="preserve">Correo electrónico: </t>
  </si>
  <si>
    <t>sgapc@mapa.es</t>
  </si>
  <si>
    <t>Se autoriza su utilización total o parcial siempre que se cite expresamente su origen.</t>
  </si>
  <si>
    <t>Referenciar el documento como:</t>
  </si>
  <si>
    <t xml:space="preserve">Catálogo de publicaciones AGE : </t>
  </si>
  <si>
    <t>https://cpage.mpr.gob.es/</t>
  </si>
  <si>
    <t>“Industrias Lácteas Anual. Principales Resultados. Año 2020.”</t>
  </si>
  <si>
    <r>
      <t xml:space="preserve">Edita: </t>
    </r>
    <r>
      <rPr>
        <b/>
        <sz val="11"/>
        <color theme="1"/>
        <rFont val="Calibri"/>
        <family val="2"/>
        <scheme val="minor"/>
      </rPr>
      <t>© Ministerio de Agricultura, Pesca y Alimentación</t>
    </r>
    <r>
      <rPr>
        <sz val="11"/>
        <color theme="1"/>
        <rFont val="Calibri"/>
        <family val="2"/>
        <scheme val="minor"/>
      </rPr>
      <t xml:space="preserve">. NIPO: </t>
    </r>
    <r>
      <rPr>
        <b/>
        <sz val="11"/>
        <rFont val="Calibri"/>
        <family val="2"/>
        <scheme val="minor"/>
      </rPr>
      <t>003211007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</si>
</sst>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3" fontId="6" fillId="0" borderId="0" xfId="0" applyNumberFormat="1" applyFont="1"/>
    <xf numFmtId="0" fontId="5" fillId="0" borderId="0" xfId="0" applyFont="1" applyAlignment="1">
      <alignment horizontal="center"/>
    </xf>
    <xf numFmtId="0" fontId="6" fillId="0" borderId="1" xfId="0" applyFont="1" applyFill="1" applyBorder="1"/>
    <xf numFmtId="0" fontId="2" fillId="0" borderId="1" xfId="0" applyFont="1" applyBorder="1"/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9" xfId="0" applyBorder="1"/>
    <xf numFmtId="0" fontId="0" fillId="0" borderId="7" xfId="0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5" xfId="0" applyFont="1" applyBorder="1" applyAlignment="1">
      <alignment horizontal="center"/>
    </xf>
    <xf numFmtId="0" fontId="0" fillId="0" borderId="0" xfId="0" applyBorder="1"/>
    <xf numFmtId="0" fontId="0" fillId="0" borderId="6" xfId="0" applyBorder="1"/>
    <xf numFmtId="164" fontId="7" fillId="0" borderId="7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8" xfId="0" applyBorder="1"/>
    <xf numFmtId="164" fontId="7" fillId="0" borderId="11" xfId="0" applyNumberFormat="1" applyFont="1" applyBorder="1" applyAlignment="1">
      <alignment horizontal="center"/>
    </xf>
    <xf numFmtId="0" fontId="2" fillId="0" borderId="13" xfId="0" applyFont="1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0" fillId="0" borderId="13" xfId="0" applyBorder="1"/>
    <xf numFmtId="3" fontId="7" fillId="0" borderId="11" xfId="0" applyNumberFormat="1" applyFont="1" applyBorder="1" applyAlignment="1">
      <alignment horizontal="center"/>
    </xf>
    <xf numFmtId="0" fontId="5" fillId="0" borderId="13" xfId="0" applyFont="1" applyBorder="1"/>
    <xf numFmtId="0" fontId="5" fillId="0" borderId="11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3" fontId="0" fillId="0" borderId="0" xfId="0" applyNumberFormat="1"/>
    <xf numFmtId="49" fontId="6" fillId="0" borderId="15" xfId="0" applyNumberFormat="1" applyFont="1" applyBorder="1"/>
    <xf numFmtId="0" fontId="6" fillId="0" borderId="9" xfId="0" applyFont="1" applyBorder="1"/>
    <xf numFmtId="0" fontId="6" fillId="0" borderId="15" xfId="0" applyFont="1" applyBorder="1"/>
    <xf numFmtId="164" fontId="6" fillId="2" borderId="7" xfId="0" applyNumberFormat="1" applyFont="1" applyFill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5" fillId="0" borderId="15" xfId="0" applyFont="1" applyBorder="1"/>
    <xf numFmtId="164" fontId="5" fillId="2" borderId="7" xfId="0" applyNumberFormat="1" applyFont="1" applyFill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49" fontId="6" fillId="0" borderId="8" xfId="0" applyNumberFormat="1" applyFont="1" applyBorder="1"/>
    <xf numFmtId="0" fontId="6" fillId="0" borderId="6" xfId="0" applyFont="1" applyBorder="1"/>
    <xf numFmtId="164" fontId="6" fillId="0" borderId="5" xfId="0" applyNumberFormat="1" applyFont="1" applyBorder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6" fillId="0" borderId="0" xfId="0" applyNumberFormat="1" applyFont="1" applyBorder="1"/>
    <xf numFmtId="0" fontId="6" fillId="0" borderId="0" xfId="0" applyFont="1" applyBorder="1"/>
    <xf numFmtId="164" fontId="6" fillId="0" borderId="0" xfId="0" applyNumberFormat="1" applyFont="1" applyBorder="1" applyAlignment="1">
      <alignment horizontal="center"/>
    </xf>
    <xf numFmtId="49" fontId="0" fillId="0" borderId="8" xfId="0" applyNumberFormat="1" applyBorder="1"/>
    <xf numFmtId="164" fontId="5" fillId="0" borderId="5" xfId="0" applyNumberFormat="1" applyFont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2" borderId="8" xfId="0" applyNumberFormat="1" applyFont="1" applyFill="1" applyBorder="1" applyAlignment="1">
      <alignment horizontal="center"/>
    </xf>
    <xf numFmtId="49" fontId="0" fillId="0" borderId="0" xfId="0" applyNumberFormat="1" applyBorder="1"/>
    <xf numFmtId="0" fontId="5" fillId="2" borderId="5" xfId="0" applyFont="1" applyFill="1" applyBorder="1" applyAlignment="1">
      <alignment horizontal="center"/>
    </xf>
    <xf numFmtId="164" fontId="5" fillId="0" borderId="5" xfId="0" applyNumberFormat="1" applyFont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164" fontId="5" fillId="2" borderId="5" xfId="0" applyNumberFormat="1" applyFont="1" applyFill="1" applyBorder="1" applyAlignment="1">
      <alignment vertical="center"/>
    </xf>
    <xf numFmtId="164" fontId="5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3" fontId="6" fillId="2" borderId="5" xfId="0" applyNumberFormat="1" applyFont="1" applyFill="1" applyBorder="1" applyAlignment="1">
      <alignment horizontal="center"/>
    </xf>
    <xf numFmtId="49" fontId="3" fillId="0" borderId="8" xfId="0" applyNumberFormat="1" applyFont="1" applyBorder="1"/>
    <xf numFmtId="0" fontId="3" fillId="0" borderId="6" xfId="0" applyFont="1" applyBorder="1"/>
    <xf numFmtId="4" fontId="5" fillId="0" borderId="5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vertical="top"/>
    </xf>
    <xf numFmtId="164" fontId="3" fillId="0" borderId="5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49" fontId="6" fillId="0" borderId="4" xfId="0" applyNumberFormat="1" applyFont="1" applyBorder="1"/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8" xfId="0" applyNumberFormat="1" applyFont="1" applyFill="1" applyBorder="1" applyAlignment="1">
      <alignment horizontal="center"/>
    </xf>
    <xf numFmtId="164" fontId="5" fillId="0" borderId="15" xfId="0" applyNumberFormat="1" applyFont="1" applyBorder="1"/>
    <xf numFmtId="3" fontId="5" fillId="0" borderId="15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49" fontId="3" fillId="0" borderId="0" xfId="0" applyNumberFormat="1" applyFont="1" applyBorder="1"/>
    <xf numFmtId="164" fontId="6" fillId="0" borderId="8" xfId="0" applyNumberFormat="1" applyFont="1" applyBorder="1" applyAlignment="1">
      <alignment horizontal="center"/>
    </xf>
    <xf numFmtId="164" fontId="5" fillId="0" borderId="0" xfId="0" applyNumberFormat="1" applyFont="1" applyBorder="1"/>
    <xf numFmtId="165" fontId="5" fillId="0" borderId="0" xfId="0" applyNumberFormat="1" applyFont="1" applyBorder="1"/>
    <xf numFmtId="4" fontId="5" fillId="0" borderId="0" xfId="0" applyNumberFormat="1" applyFont="1" applyBorder="1"/>
    <xf numFmtId="164" fontId="3" fillId="0" borderId="5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164" fontId="6" fillId="0" borderId="5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3" fontId="5" fillId="0" borderId="0" xfId="0" applyNumberFormat="1" applyFont="1" applyBorder="1"/>
    <xf numFmtId="4" fontId="5" fillId="2" borderId="8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/>
    </xf>
    <xf numFmtId="0" fontId="10" fillId="0" borderId="0" xfId="0" applyFont="1"/>
    <xf numFmtId="3" fontId="5" fillId="0" borderId="5" xfId="0" applyNumberFormat="1" applyFont="1" applyBorder="1" applyAlignment="1">
      <alignment vertical="center"/>
    </xf>
    <xf numFmtId="49" fontId="0" fillId="0" borderId="0" xfId="0" applyNumberFormat="1"/>
    <xf numFmtId="164" fontId="5" fillId="0" borderId="0" xfId="0" applyNumberFormat="1" applyFont="1" applyFill="1" applyAlignment="1">
      <alignment horizontal="right"/>
    </xf>
    <xf numFmtId="0" fontId="10" fillId="0" borderId="0" xfId="0" applyFont="1" applyFill="1" applyBorder="1"/>
    <xf numFmtId="49" fontId="10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5" fillId="0" borderId="0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left"/>
    </xf>
    <xf numFmtId="164" fontId="5" fillId="0" borderId="0" xfId="0" applyNumberFormat="1" applyFont="1" applyAlignment="1">
      <alignment horizontal="right"/>
    </xf>
    <xf numFmtId="0" fontId="7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12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14" fillId="0" borderId="0" xfId="1" applyFont="1" applyAlignment="1">
      <alignment horizontal="center"/>
    </xf>
    <xf numFmtId="0" fontId="0" fillId="0" borderId="0" xfId="0" applyAlignment="1">
      <alignment horizontal="right"/>
    </xf>
    <xf numFmtId="0" fontId="13" fillId="0" borderId="0" xfId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page.mpr.gob.es/" TargetMode="External"/><Relationship Id="rId2" Type="http://schemas.openxmlformats.org/officeDocument/2006/relationships/hyperlink" Target="mailto:sgapc@mapa.es" TargetMode="External"/><Relationship Id="rId1" Type="http://schemas.openxmlformats.org/officeDocument/2006/relationships/hyperlink" Target="https://www.mapa.gob.es/es/estadistica/temas/estadisticas-agrarias/ganaderia/estadistica-industrias-lacteas/estadistica-lactea-anual/default.asp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tabSelected="1" zoomScaleNormal="100" workbookViewId="0">
      <selection activeCell="A2" sqref="A2:H2"/>
    </sheetView>
  </sheetViews>
  <sheetFormatPr baseColWidth="10" defaultRowHeight="14.5" x14ac:dyDescent="0.35"/>
  <cols>
    <col min="1" max="1" width="6.54296875" customWidth="1"/>
    <col min="2" max="2" width="5.26953125" customWidth="1"/>
    <col min="3" max="3" width="40.81640625" customWidth="1"/>
    <col min="4" max="4" width="23.26953125" customWidth="1"/>
    <col min="5" max="5" width="4.453125" customWidth="1"/>
    <col min="6" max="6" width="9.7265625" style="10" customWidth="1"/>
    <col min="7" max="8" width="11.54296875" style="10" customWidth="1"/>
    <col min="9" max="9" width="1.1796875" customWidth="1"/>
    <col min="10" max="10" width="7.453125" customWidth="1"/>
    <col min="11" max="11" width="22.453125" customWidth="1"/>
    <col min="12" max="12" width="23.54296875" customWidth="1"/>
    <col min="13" max="13" width="4.453125" customWidth="1"/>
    <col min="14" max="15" width="10.90625" style="4"/>
    <col min="16" max="16" width="10.90625" style="5"/>
    <col min="17" max="17" width="12.81640625" style="5" customWidth="1"/>
    <col min="18" max="18" width="0.81640625" customWidth="1"/>
    <col min="19" max="19" width="7.81640625" customWidth="1"/>
    <col min="20" max="20" width="36.26953125" customWidth="1"/>
    <col min="21" max="21" width="8.26953125" style="4" customWidth="1"/>
    <col min="22" max="22" width="4.453125" style="4" customWidth="1"/>
    <col min="23" max="24" width="11.54296875" style="4" bestFit="1" customWidth="1"/>
    <col min="25" max="25" width="11.54296875" style="5" bestFit="1" customWidth="1"/>
    <col min="26" max="26" width="12.54296875" style="5" customWidth="1"/>
    <col min="27" max="27" width="0.453125" style="4" customWidth="1"/>
    <col min="28" max="28" width="7.81640625" customWidth="1"/>
    <col min="29" max="29" width="34.26953125" customWidth="1"/>
    <col min="30" max="30" width="8.26953125" customWidth="1"/>
    <col min="31" max="31" width="4.453125" customWidth="1"/>
    <col min="32" max="33" width="11.54296875" style="4" bestFit="1" customWidth="1"/>
    <col min="34" max="34" width="11.54296875" style="5" bestFit="1" customWidth="1"/>
    <col min="35" max="35" width="13" style="5" customWidth="1"/>
    <col min="36" max="36" width="0.453125" customWidth="1"/>
    <col min="37" max="37" width="8" customWidth="1"/>
    <col min="38" max="38" width="11.54296875" bestFit="1" customWidth="1"/>
    <col min="40" max="40" width="34.26953125" customWidth="1"/>
    <col min="41" max="41" width="4.453125" customWidth="1"/>
    <col min="42" max="43" width="13.6328125" style="4" customWidth="1"/>
    <col min="44" max="45" width="13.81640625" style="4" customWidth="1"/>
  </cols>
  <sheetData>
    <row r="1" spans="1:45" ht="16.899999999999999" customHeight="1" x14ac:dyDescent="0.35">
      <c r="A1" s="1"/>
      <c r="B1" s="1"/>
      <c r="C1" s="1"/>
      <c r="D1" s="1"/>
      <c r="E1" s="1"/>
      <c r="F1" s="2"/>
      <c r="G1" s="2"/>
      <c r="H1" s="3" t="s">
        <v>0</v>
      </c>
      <c r="Q1" s="3" t="s">
        <v>0</v>
      </c>
      <c r="Z1" s="3" t="s">
        <v>0</v>
      </c>
      <c r="AI1" s="3" t="s">
        <v>0</v>
      </c>
      <c r="AS1" s="3" t="s">
        <v>0</v>
      </c>
    </row>
    <row r="2" spans="1:45" s="6" customFormat="1" ht="16.899999999999999" customHeight="1" x14ac:dyDescent="0.3">
      <c r="A2" s="150" t="s">
        <v>1</v>
      </c>
      <c r="B2" s="150"/>
      <c r="C2" s="150"/>
      <c r="D2" s="150"/>
      <c r="E2" s="150"/>
      <c r="F2" s="150"/>
      <c r="G2" s="150"/>
      <c r="H2" s="150"/>
      <c r="J2" s="150" t="s">
        <v>1</v>
      </c>
      <c r="K2" s="150"/>
      <c r="L2" s="150"/>
      <c r="M2" s="150"/>
      <c r="N2" s="150"/>
      <c r="O2" s="150"/>
      <c r="P2" s="150"/>
      <c r="Q2" s="150"/>
      <c r="S2" s="150" t="s">
        <v>1</v>
      </c>
      <c r="T2" s="150"/>
      <c r="U2" s="150"/>
      <c r="V2" s="150"/>
      <c r="W2" s="150"/>
      <c r="X2" s="150"/>
      <c r="Y2" s="150"/>
      <c r="Z2" s="150"/>
      <c r="AB2" s="150" t="s">
        <v>1</v>
      </c>
      <c r="AC2" s="150"/>
      <c r="AD2" s="150"/>
      <c r="AE2" s="150"/>
      <c r="AF2" s="150"/>
      <c r="AG2" s="150"/>
      <c r="AH2" s="150"/>
      <c r="AI2" s="150"/>
      <c r="AK2" s="150" t="s">
        <v>1</v>
      </c>
      <c r="AL2" s="150"/>
      <c r="AM2" s="150"/>
      <c r="AN2" s="150"/>
      <c r="AO2" s="150"/>
      <c r="AP2" s="150"/>
      <c r="AQ2" s="150"/>
      <c r="AR2" s="150"/>
      <c r="AS2" s="150"/>
    </row>
    <row r="3" spans="1:45" s="6" customFormat="1" ht="8.25" customHeight="1" x14ac:dyDescent="0.3">
      <c r="F3" s="7"/>
      <c r="G3" s="7"/>
      <c r="H3" s="7"/>
      <c r="P3" s="8"/>
      <c r="Q3" s="8"/>
      <c r="X3" s="9"/>
      <c r="Y3" s="8"/>
      <c r="Z3" s="8"/>
      <c r="AG3" s="9"/>
      <c r="AH3" s="8"/>
      <c r="AI3" s="8"/>
    </row>
    <row r="4" spans="1:45" s="6" customFormat="1" ht="16.899999999999999" customHeight="1" x14ac:dyDescent="0.3">
      <c r="A4" s="150" t="s">
        <v>2</v>
      </c>
      <c r="B4" s="150"/>
      <c r="C4" s="150"/>
      <c r="D4" s="150"/>
      <c r="E4" s="150"/>
      <c r="F4" s="150"/>
      <c r="G4" s="150"/>
      <c r="H4" s="150"/>
      <c r="P4" s="8"/>
      <c r="Q4" s="8"/>
      <c r="W4" s="8"/>
      <c r="Y4" s="8"/>
      <c r="Z4" s="8"/>
      <c r="AF4" s="8"/>
      <c r="AH4" s="8"/>
      <c r="AI4" s="8"/>
    </row>
    <row r="5" spans="1:45" ht="6.75" customHeight="1" x14ac:dyDescent="0.35"/>
    <row r="6" spans="1:45" ht="16.899999999999999" customHeight="1" x14ac:dyDescent="0.35">
      <c r="A6" s="11" t="s">
        <v>3</v>
      </c>
      <c r="B6" s="12"/>
      <c r="C6" s="12"/>
      <c r="D6" s="12"/>
      <c r="E6" s="13"/>
      <c r="F6" s="14"/>
      <c r="G6" s="15" t="s">
        <v>4</v>
      </c>
      <c r="H6" s="16"/>
      <c r="J6" s="17" t="s">
        <v>3</v>
      </c>
      <c r="K6" s="18"/>
      <c r="L6" s="18"/>
      <c r="M6" s="18"/>
      <c r="N6" s="19"/>
      <c r="O6" s="20"/>
      <c r="P6" s="15" t="s">
        <v>4</v>
      </c>
      <c r="Q6" s="21"/>
      <c r="S6" s="17" t="s">
        <v>3</v>
      </c>
      <c r="T6" s="18"/>
      <c r="U6" s="19"/>
      <c r="V6" s="19"/>
      <c r="W6" s="19"/>
      <c r="X6" s="20"/>
      <c r="Y6" s="15" t="s">
        <v>4</v>
      </c>
      <c r="Z6" s="21"/>
      <c r="AA6" s="22"/>
      <c r="AB6" s="17" t="s">
        <v>3</v>
      </c>
      <c r="AC6" s="18"/>
      <c r="AD6" s="18"/>
      <c r="AE6" s="18"/>
      <c r="AF6" s="19"/>
      <c r="AG6" s="20"/>
      <c r="AH6" s="15" t="s">
        <v>4</v>
      </c>
      <c r="AI6" s="21"/>
      <c r="AJ6" s="23"/>
      <c r="AK6" s="17" t="s">
        <v>3</v>
      </c>
      <c r="AL6" s="17"/>
      <c r="AM6" s="17"/>
      <c r="AN6" s="17"/>
      <c r="AO6" s="17"/>
      <c r="AP6" s="17"/>
      <c r="AQ6" s="15"/>
      <c r="AR6" s="15" t="s">
        <v>4</v>
      </c>
      <c r="AS6" s="16"/>
    </row>
    <row r="7" spans="1:45" ht="11.5" customHeight="1" x14ac:dyDescent="0.35">
      <c r="A7" s="1"/>
      <c r="B7" s="1"/>
      <c r="C7" s="1"/>
      <c r="D7" s="1"/>
      <c r="E7" s="24"/>
      <c r="F7" s="25"/>
      <c r="G7" s="26" t="s">
        <v>5</v>
      </c>
      <c r="H7" s="27" t="s">
        <v>6</v>
      </c>
      <c r="K7" s="28"/>
      <c r="M7" s="29"/>
      <c r="N7" s="26"/>
      <c r="O7" s="26" t="s">
        <v>5</v>
      </c>
      <c r="P7" s="151" t="s">
        <v>7</v>
      </c>
      <c r="Q7" s="152"/>
      <c r="T7" s="28"/>
      <c r="V7" s="30"/>
      <c r="W7" s="26"/>
      <c r="X7" s="26" t="s">
        <v>5</v>
      </c>
      <c r="Y7" s="151" t="s">
        <v>7</v>
      </c>
      <c r="Z7" s="152"/>
      <c r="AA7" s="31"/>
      <c r="AC7" s="28"/>
      <c r="AE7" s="29"/>
      <c r="AF7" s="26"/>
      <c r="AG7" s="26" t="s">
        <v>5</v>
      </c>
      <c r="AH7" s="151" t="s">
        <v>7</v>
      </c>
      <c r="AI7" s="152"/>
      <c r="AJ7" s="31"/>
      <c r="AL7" s="28"/>
      <c r="AO7" s="29"/>
      <c r="AP7" s="26"/>
      <c r="AQ7" s="26" t="s">
        <v>5</v>
      </c>
      <c r="AR7" s="153" t="s">
        <v>7</v>
      </c>
      <c r="AS7" s="154"/>
    </row>
    <row r="8" spans="1:45" ht="12" customHeight="1" x14ac:dyDescent="0.35">
      <c r="A8" s="1"/>
      <c r="B8" s="32" t="s">
        <v>8</v>
      </c>
      <c r="C8" s="1"/>
      <c r="D8" s="1"/>
      <c r="E8" s="24"/>
      <c r="F8" s="25" t="s">
        <v>9</v>
      </c>
      <c r="G8" s="33" t="s">
        <v>10</v>
      </c>
      <c r="H8" s="27" t="s">
        <v>10</v>
      </c>
      <c r="J8" s="34" t="s">
        <v>11</v>
      </c>
      <c r="K8" s="35" t="s">
        <v>12</v>
      </c>
      <c r="L8" s="34"/>
      <c r="M8" s="24"/>
      <c r="N8" s="33" t="s">
        <v>9</v>
      </c>
      <c r="O8" s="33" t="s">
        <v>10</v>
      </c>
      <c r="P8" s="36" t="s">
        <v>13</v>
      </c>
      <c r="Q8" s="36" t="s">
        <v>14</v>
      </c>
      <c r="S8" s="34" t="s">
        <v>11</v>
      </c>
      <c r="T8" s="35" t="s">
        <v>12</v>
      </c>
      <c r="U8" s="37"/>
      <c r="V8" s="38"/>
      <c r="W8" s="33" t="s">
        <v>9</v>
      </c>
      <c r="X8" s="33" t="s">
        <v>10</v>
      </c>
      <c r="Y8" s="36" t="s">
        <v>13</v>
      </c>
      <c r="Z8" s="36" t="s">
        <v>14</v>
      </c>
      <c r="AA8" s="31"/>
      <c r="AB8" s="34" t="s">
        <v>11</v>
      </c>
      <c r="AC8" s="35" t="s">
        <v>12</v>
      </c>
      <c r="AD8" s="34"/>
      <c r="AE8" s="24"/>
      <c r="AF8" s="33" t="s">
        <v>9</v>
      </c>
      <c r="AG8" s="33" t="s">
        <v>10</v>
      </c>
      <c r="AH8" s="36" t="s">
        <v>13</v>
      </c>
      <c r="AI8" s="36" t="s">
        <v>14</v>
      </c>
      <c r="AJ8" s="31"/>
      <c r="AK8" s="34" t="s">
        <v>11</v>
      </c>
      <c r="AL8" s="35" t="s">
        <v>15</v>
      </c>
      <c r="AM8" s="34"/>
      <c r="AO8" s="24"/>
      <c r="AP8" s="33" t="s">
        <v>9</v>
      </c>
      <c r="AQ8" s="33" t="s">
        <v>10</v>
      </c>
      <c r="AR8" s="26" t="s">
        <v>13</v>
      </c>
      <c r="AS8" s="26" t="s">
        <v>14</v>
      </c>
    </row>
    <row r="9" spans="1:45" ht="10.15" customHeight="1" x14ac:dyDescent="0.35">
      <c r="A9" s="32"/>
      <c r="B9" s="32"/>
      <c r="C9" s="32"/>
      <c r="D9" s="32"/>
      <c r="E9" s="24"/>
      <c r="F9" s="39" t="s">
        <v>16</v>
      </c>
      <c r="G9" s="40" t="s">
        <v>17</v>
      </c>
      <c r="H9" s="41" t="s">
        <v>17</v>
      </c>
      <c r="J9" s="42"/>
      <c r="K9" s="35"/>
      <c r="L9" s="34"/>
      <c r="M9" s="24"/>
      <c r="N9" s="40" t="s">
        <v>18</v>
      </c>
      <c r="O9" s="40" t="s">
        <v>17</v>
      </c>
      <c r="P9" s="43" t="s">
        <v>18</v>
      </c>
      <c r="Q9" s="43" t="s">
        <v>18</v>
      </c>
      <c r="S9" s="42"/>
      <c r="T9" s="35"/>
      <c r="U9" s="37"/>
      <c r="V9" s="38"/>
      <c r="W9" s="40" t="s">
        <v>18</v>
      </c>
      <c r="X9" s="40" t="s">
        <v>17</v>
      </c>
      <c r="Y9" s="43" t="s">
        <v>18</v>
      </c>
      <c r="Z9" s="43" t="s">
        <v>18</v>
      </c>
      <c r="AA9" s="31"/>
      <c r="AB9" s="42"/>
      <c r="AC9" s="35"/>
      <c r="AD9" s="34"/>
      <c r="AE9" s="24"/>
      <c r="AF9" s="40" t="s">
        <v>18</v>
      </c>
      <c r="AG9" s="40" t="s">
        <v>17</v>
      </c>
      <c r="AH9" s="43" t="s">
        <v>18</v>
      </c>
      <c r="AI9" s="43" t="s">
        <v>18</v>
      </c>
      <c r="AJ9" s="31"/>
      <c r="AK9" s="42"/>
      <c r="AL9" s="35"/>
      <c r="AM9" s="34"/>
      <c r="AN9" s="34"/>
      <c r="AO9" s="24"/>
      <c r="AP9" s="40" t="s">
        <v>18</v>
      </c>
      <c r="AQ9" s="40" t="s">
        <v>17</v>
      </c>
      <c r="AR9" s="40" t="s">
        <v>18</v>
      </c>
      <c r="AS9" s="40" t="s">
        <v>18</v>
      </c>
    </row>
    <row r="10" spans="1:45" ht="11.5" customHeight="1" x14ac:dyDescent="0.35">
      <c r="A10" s="44"/>
      <c r="B10" s="44"/>
      <c r="C10" s="44"/>
      <c r="D10" s="44"/>
      <c r="E10" s="45"/>
      <c r="F10" s="39">
        <v>1</v>
      </c>
      <c r="G10" s="40">
        <v>2</v>
      </c>
      <c r="H10" s="41">
        <v>3</v>
      </c>
      <c r="J10" s="46"/>
      <c r="K10" s="47"/>
      <c r="L10" s="48"/>
      <c r="M10" s="45"/>
      <c r="N10" s="40">
        <v>1</v>
      </c>
      <c r="O10" s="40">
        <v>2</v>
      </c>
      <c r="P10" s="49">
        <v>3</v>
      </c>
      <c r="Q10" s="49">
        <v>4</v>
      </c>
      <c r="S10" s="46"/>
      <c r="T10" s="47"/>
      <c r="U10" s="50"/>
      <c r="V10" s="51"/>
      <c r="W10" s="40">
        <v>1</v>
      </c>
      <c r="X10" s="40">
        <v>2</v>
      </c>
      <c r="Y10" s="49">
        <v>3</v>
      </c>
      <c r="Z10" s="49">
        <v>4</v>
      </c>
      <c r="AA10" s="31"/>
      <c r="AB10" s="46"/>
      <c r="AC10" s="47"/>
      <c r="AD10" s="48"/>
      <c r="AE10" s="45"/>
      <c r="AF10" s="40">
        <v>1</v>
      </c>
      <c r="AG10" s="40">
        <v>2</v>
      </c>
      <c r="AH10" s="49">
        <v>3</v>
      </c>
      <c r="AI10" s="49">
        <v>4</v>
      </c>
      <c r="AJ10" s="31"/>
      <c r="AK10" s="46"/>
      <c r="AL10" s="47"/>
      <c r="AM10" s="48"/>
      <c r="AN10" s="48"/>
      <c r="AO10" s="45"/>
      <c r="AP10" s="40">
        <v>1</v>
      </c>
      <c r="AQ10" s="40">
        <v>2</v>
      </c>
      <c r="AR10" s="40">
        <v>3</v>
      </c>
      <c r="AS10" s="40">
        <v>4</v>
      </c>
    </row>
    <row r="11" spans="1:45" ht="16.899999999999999" customHeight="1" x14ac:dyDescent="0.35">
      <c r="A11" s="6" t="s">
        <v>19</v>
      </c>
      <c r="B11" s="1"/>
      <c r="C11" s="1"/>
      <c r="D11" s="1"/>
      <c r="E11" s="24" t="s">
        <v>189</v>
      </c>
      <c r="F11" s="52">
        <v>7449.6379999999999</v>
      </c>
      <c r="G11" s="53">
        <v>277678.99599999998</v>
      </c>
      <c r="H11" s="54">
        <v>247762.44765798922</v>
      </c>
      <c r="I11" s="55"/>
      <c r="J11" s="56" t="s">
        <v>20</v>
      </c>
      <c r="K11" s="57" t="s">
        <v>21</v>
      </c>
      <c r="L11" s="58"/>
      <c r="M11" s="24" t="s">
        <v>189</v>
      </c>
      <c r="N11" s="59"/>
      <c r="O11" s="60">
        <f>O12+O26+O27+O30+O33+O34</f>
        <v>153188.43</v>
      </c>
      <c r="P11" s="61">
        <f>P12+P26+P27+P30+P33+P34</f>
        <v>4322.8109999999997</v>
      </c>
      <c r="Q11" s="61">
        <f>Q12+Q26+Q27+Q30+Q33+Q34</f>
        <v>661.82799999999997</v>
      </c>
      <c r="S11" s="56" t="s">
        <v>22</v>
      </c>
      <c r="T11" s="57" t="s">
        <v>23</v>
      </c>
      <c r="U11" s="62"/>
      <c r="V11" s="38" t="s">
        <v>189</v>
      </c>
      <c r="W11" s="63"/>
      <c r="X11" s="60">
        <f>X12+X15+X22+X30+AG18+AG19+AG20+AG26</f>
        <v>188085.37599999999</v>
      </c>
      <c r="Y11" s="61">
        <f>Y12+Y15+Y22+Y30+AH18+AH19+AH20+AH26</f>
        <v>29243.286999999993</v>
      </c>
      <c r="Z11" s="61">
        <f>Z12+Z15+Z22+Z30+AI18+AI19+AI20+AI26</f>
        <v>-1087.0889999999999</v>
      </c>
      <c r="AA11" s="64"/>
      <c r="AB11" s="65" t="s">
        <v>24</v>
      </c>
      <c r="AC11" s="66" t="s">
        <v>25</v>
      </c>
      <c r="AD11" s="34"/>
      <c r="AE11" s="24" t="s">
        <v>189</v>
      </c>
      <c r="AF11" s="67">
        <f>SUM(AF12:AF17)</f>
        <v>471.642</v>
      </c>
      <c r="AG11" s="68"/>
      <c r="AH11" s="63"/>
      <c r="AI11" s="69"/>
      <c r="AJ11" s="64"/>
      <c r="AK11" s="56" t="s">
        <v>26</v>
      </c>
      <c r="AL11" s="57" t="s">
        <v>27</v>
      </c>
      <c r="AM11" s="6"/>
      <c r="AN11" s="6"/>
      <c r="AO11" s="70" t="s">
        <v>189</v>
      </c>
      <c r="AP11" s="67"/>
      <c r="AQ11" s="71"/>
      <c r="AR11" s="72"/>
      <c r="AS11" s="67"/>
    </row>
    <row r="12" spans="1:45" ht="16.899999999999999" customHeight="1" x14ac:dyDescent="0.35">
      <c r="A12" s="6" t="s">
        <v>28</v>
      </c>
      <c r="B12" s="1"/>
      <c r="C12" s="1"/>
      <c r="D12" s="1"/>
      <c r="E12" s="24" t="s">
        <v>189</v>
      </c>
      <c r="F12" s="38"/>
      <c r="G12" s="38"/>
      <c r="H12" s="73"/>
      <c r="J12" s="74" t="s">
        <v>29</v>
      </c>
      <c r="K12" s="66" t="s">
        <v>30</v>
      </c>
      <c r="L12" s="75"/>
      <c r="M12" s="24" t="s">
        <v>189</v>
      </c>
      <c r="N12" s="67">
        <f>N14+N18+N22</f>
        <v>3504.5039999999999</v>
      </c>
      <c r="O12" s="71">
        <f>O14+O18+O22</f>
        <v>71933.851999999999</v>
      </c>
      <c r="P12" s="67">
        <f>P14+P18+P22</f>
        <v>2004.2190000000001</v>
      </c>
      <c r="Q12" s="67">
        <f>Q14+Q18+Q22</f>
        <v>1621.306</v>
      </c>
      <c r="S12" s="65" t="s">
        <v>31</v>
      </c>
      <c r="T12" s="66" t="s">
        <v>32</v>
      </c>
      <c r="U12" s="37"/>
      <c r="V12" s="38" t="s">
        <v>189</v>
      </c>
      <c r="W12" s="67">
        <v>60.296000000000006</v>
      </c>
      <c r="X12" s="71">
        <v>4300.1660000000002</v>
      </c>
      <c r="Y12" s="67">
        <v>10471.661</v>
      </c>
      <c r="Z12" s="67">
        <v>117.184</v>
      </c>
      <c r="AA12" s="76"/>
      <c r="AB12" s="77" t="s">
        <v>33</v>
      </c>
      <c r="AC12" s="35" t="s">
        <v>34</v>
      </c>
      <c r="AD12" s="34"/>
      <c r="AE12" s="24" t="s">
        <v>189</v>
      </c>
      <c r="AF12" s="78">
        <v>54.238</v>
      </c>
      <c r="AG12" s="79"/>
      <c r="AH12" s="80"/>
      <c r="AI12" s="69"/>
      <c r="AJ12" s="76"/>
      <c r="AK12" s="65" t="s">
        <v>35</v>
      </c>
      <c r="AL12" s="66" t="s">
        <v>36</v>
      </c>
      <c r="AM12" s="75"/>
      <c r="AN12" s="6"/>
      <c r="AO12" s="70" t="s">
        <v>189</v>
      </c>
      <c r="AP12" s="67"/>
      <c r="AQ12" s="71"/>
      <c r="AR12" s="67"/>
      <c r="AS12" s="67"/>
    </row>
    <row r="13" spans="1:45" ht="16.899999999999999" customHeight="1" x14ac:dyDescent="0.35">
      <c r="A13" s="1"/>
      <c r="B13" s="1" t="s">
        <v>37</v>
      </c>
      <c r="C13" s="1"/>
      <c r="D13" s="1"/>
      <c r="E13" s="24" t="s">
        <v>189</v>
      </c>
      <c r="F13" s="78">
        <v>588.11199999999997</v>
      </c>
      <c r="G13" s="81">
        <v>39822.019999999997</v>
      </c>
      <c r="H13" s="82"/>
      <c r="J13" s="83" t="s">
        <v>38</v>
      </c>
      <c r="K13" s="35" t="s">
        <v>39</v>
      </c>
      <c r="L13" s="34"/>
      <c r="M13" s="24" t="s">
        <v>189</v>
      </c>
      <c r="N13" s="78">
        <v>0</v>
      </c>
      <c r="O13" s="84"/>
      <c r="P13" s="80"/>
      <c r="Q13" s="80"/>
      <c r="S13" s="77" t="s">
        <v>40</v>
      </c>
      <c r="T13" s="35" t="s">
        <v>41</v>
      </c>
      <c r="U13" s="37"/>
      <c r="V13" s="38" t="s">
        <v>190</v>
      </c>
      <c r="W13" s="85">
        <v>19.724</v>
      </c>
      <c r="X13" s="86">
        <v>832.31799999999998</v>
      </c>
      <c r="Y13" s="87">
        <v>3409.2649999999999</v>
      </c>
      <c r="Z13" s="87">
        <v>20.744</v>
      </c>
      <c r="AA13" s="88"/>
      <c r="AB13" s="77" t="s">
        <v>42</v>
      </c>
      <c r="AC13" s="35" t="s">
        <v>43</v>
      </c>
      <c r="AD13" s="34"/>
      <c r="AE13" s="24" t="s">
        <v>189</v>
      </c>
      <c r="AF13" s="78">
        <v>40.090000000000003</v>
      </c>
      <c r="AG13" s="79"/>
      <c r="AH13" s="80"/>
      <c r="AI13" s="69"/>
      <c r="AJ13" s="89"/>
      <c r="AK13" s="90"/>
      <c r="AL13" s="66" t="s">
        <v>44</v>
      </c>
      <c r="AM13" s="91"/>
      <c r="AO13" s="70" t="s">
        <v>189</v>
      </c>
      <c r="AP13" s="67">
        <v>49.668999999999997</v>
      </c>
      <c r="AQ13" s="71">
        <v>3849.8020000000001</v>
      </c>
      <c r="AR13" s="67">
        <v>111.039</v>
      </c>
      <c r="AS13" s="67">
        <v>-61.369</v>
      </c>
    </row>
    <row r="14" spans="1:45" ht="16.899999999999999" customHeight="1" x14ac:dyDescent="0.35">
      <c r="A14" s="1"/>
      <c r="B14" s="1" t="s">
        <v>45</v>
      </c>
      <c r="C14" s="1"/>
      <c r="D14" s="1"/>
      <c r="E14" s="24" t="s">
        <v>189</v>
      </c>
      <c r="F14" s="78">
        <v>512.053</v>
      </c>
      <c r="G14" s="81">
        <v>23589.260999999999</v>
      </c>
      <c r="H14" s="82"/>
      <c r="J14" s="74" t="s">
        <v>46</v>
      </c>
      <c r="K14" s="66" t="s">
        <v>47</v>
      </c>
      <c r="L14" s="75"/>
      <c r="M14" s="24" t="s">
        <v>189</v>
      </c>
      <c r="N14" s="67">
        <f>N15+N16+N17</f>
        <v>1264.6579999999999</v>
      </c>
      <c r="O14" s="92">
        <f>O15+O16+O17</f>
        <v>48133.500999999997</v>
      </c>
      <c r="P14" s="72">
        <f>P15+P16+P17</f>
        <v>1399.5340000000001</v>
      </c>
      <c r="Q14" s="72">
        <f>Q15+Q16+Q17</f>
        <v>-57.616</v>
      </c>
      <c r="S14" s="77" t="s">
        <v>48</v>
      </c>
      <c r="T14" s="35" t="s">
        <v>49</v>
      </c>
      <c r="U14" s="37"/>
      <c r="V14" s="38" t="s">
        <v>189</v>
      </c>
      <c r="W14" s="85">
        <v>40.572000000000003</v>
      </c>
      <c r="X14" s="86">
        <v>3467.848</v>
      </c>
      <c r="Y14" s="87">
        <v>7062.3959999999997</v>
      </c>
      <c r="Z14" s="87">
        <v>96.44</v>
      </c>
      <c r="AA14" s="88"/>
      <c r="AB14" s="77" t="s">
        <v>50</v>
      </c>
      <c r="AC14" s="35" t="s">
        <v>51</v>
      </c>
      <c r="AD14" s="34"/>
      <c r="AE14" s="24" t="s">
        <v>189</v>
      </c>
      <c r="AF14" s="78">
        <v>102.29900000000001</v>
      </c>
      <c r="AG14" s="79"/>
      <c r="AH14" s="80"/>
      <c r="AI14" s="69"/>
      <c r="AJ14" s="89"/>
      <c r="AK14" s="93" t="s">
        <v>52</v>
      </c>
      <c r="AL14" s="94" t="s">
        <v>53</v>
      </c>
      <c r="AM14" s="91"/>
      <c r="AO14" s="70" t="s">
        <v>189</v>
      </c>
      <c r="AP14" s="78">
        <v>48.423000000000002</v>
      </c>
      <c r="AQ14" s="81">
        <v>3825.4</v>
      </c>
      <c r="AR14" s="78">
        <v>110.41</v>
      </c>
      <c r="AS14" s="78">
        <v>-61.987000000000002</v>
      </c>
    </row>
    <row r="15" spans="1:45" ht="16.899999999999999" customHeight="1" x14ac:dyDescent="0.35">
      <c r="A15" s="1"/>
      <c r="B15" s="1" t="s">
        <v>54</v>
      </c>
      <c r="C15" s="1"/>
      <c r="D15" s="1"/>
      <c r="E15" s="24" t="s">
        <v>190</v>
      </c>
      <c r="F15" s="95"/>
      <c r="G15" s="81"/>
      <c r="H15" s="82"/>
      <c r="J15" s="83" t="s">
        <v>55</v>
      </c>
      <c r="K15" s="35" t="s">
        <v>56</v>
      </c>
      <c r="L15" s="34"/>
      <c r="M15" s="24" t="s">
        <v>189</v>
      </c>
      <c r="N15" s="78">
        <v>206.465</v>
      </c>
      <c r="O15" s="79">
        <v>7713.63</v>
      </c>
      <c r="P15" s="80">
        <v>223.958</v>
      </c>
      <c r="Q15" s="80">
        <v>-4.88</v>
      </c>
      <c r="S15" s="65" t="s">
        <v>57</v>
      </c>
      <c r="T15" s="66" t="s">
        <v>58</v>
      </c>
      <c r="U15" s="37"/>
      <c r="V15" s="38" t="s">
        <v>189</v>
      </c>
      <c r="W15" s="67">
        <v>54.69</v>
      </c>
      <c r="X15" s="71">
        <v>3835.201</v>
      </c>
      <c r="Y15" s="67">
        <v>14458.721</v>
      </c>
      <c r="Z15" s="67">
        <v>82.745000000000005</v>
      </c>
      <c r="AA15" s="76"/>
      <c r="AB15" s="77" t="s">
        <v>59</v>
      </c>
      <c r="AC15" s="35" t="s">
        <v>60</v>
      </c>
      <c r="AD15" s="34"/>
      <c r="AE15" s="24" t="s">
        <v>189</v>
      </c>
      <c r="AF15" s="78">
        <v>82.962000000000003</v>
      </c>
      <c r="AG15" s="79"/>
      <c r="AH15" s="80"/>
      <c r="AI15" s="69"/>
      <c r="AJ15" s="76"/>
      <c r="AK15" s="65" t="s">
        <v>61</v>
      </c>
      <c r="AL15" s="66" t="s">
        <v>62</v>
      </c>
      <c r="AM15" s="75"/>
      <c r="AN15" s="6"/>
      <c r="AO15" s="70" t="s">
        <v>189</v>
      </c>
      <c r="AP15" s="67"/>
      <c r="AQ15" s="71"/>
      <c r="AR15" s="67"/>
      <c r="AS15" s="67"/>
    </row>
    <row r="16" spans="1:45" ht="16.899999999999999" customHeight="1" x14ac:dyDescent="0.35">
      <c r="A16" s="1"/>
      <c r="B16" s="1" t="s">
        <v>63</v>
      </c>
      <c r="C16" s="1"/>
      <c r="D16" s="1"/>
      <c r="E16" s="24" t="s">
        <v>190</v>
      </c>
      <c r="F16" s="78"/>
      <c r="G16" s="81"/>
      <c r="H16" s="82"/>
      <c r="J16" s="83" t="s">
        <v>64</v>
      </c>
      <c r="K16" s="35" t="s">
        <v>65</v>
      </c>
      <c r="L16" s="34"/>
      <c r="M16" s="24" t="s">
        <v>189</v>
      </c>
      <c r="N16" s="78">
        <v>176.227</v>
      </c>
      <c r="O16" s="79">
        <v>6353.5569999999998</v>
      </c>
      <c r="P16" s="80">
        <v>183.94300000000001</v>
      </c>
      <c r="Q16" s="80">
        <v>3.05</v>
      </c>
      <c r="S16" s="77" t="s">
        <v>66</v>
      </c>
      <c r="T16" s="35" t="s">
        <v>67</v>
      </c>
      <c r="U16" s="37"/>
      <c r="V16" s="38" t="s">
        <v>190</v>
      </c>
      <c r="W16" s="78"/>
      <c r="X16" s="81"/>
      <c r="Y16" s="78"/>
      <c r="Z16" s="78"/>
      <c r="AA16" s="88"/>
      <c r="AB16" s="77" t="s">
        <v>68</v>
      </c>
      <c r="AC16" s="35" t="s">
        <v>69</v>
      </c>
      <c r="AD16" s="34"/>
      <c r="AE16" s="24" t="s">
        <v>189</v>
      </c>
      <c r="AF16" s="78">
        <v>5.1879999999999997</v>
      </c>
      <c r="AG16" s="79"/>
      <c r="AH16" s="80"/>
      <c r="AI16" s="69"/>
      <c r="AJ16" s="89"/>
      <c r="AK16" s="65" t="s">
        <v>70</v>
      </c>
      <c r="AL16" s="66" t="s">
        <v>71</v>
      </c>
      <c r="AM16" s="75"/>
      <c r="AN16" s="6"/>
      <c r="AO16" s="70" t="s">
        <v>189</v>
      </c>
      <c r="AP16" s="72"/>
      <c r="AQ16" s="71">
        <v>-5257.8522927857966</v>
      </c>
      <c r="AR16" s="67"/>
      <c r="AS16" s="67"/>
    </row>
    <row r="17" spans="1:45" x14ac:dyDescent="0.35">
      <c r="A17" s="1"/>
      <c r="B17" s="1" t="s">
        <v>72</v>
      </c>
      <c r="C17" s="1"/>
      <c r="D17" s="1"/>
      <c r="E17" s="24" t="s">
        <v>189</v>
      </c>
      <c r="F17" s="78"/>
      <c r="G17" s="81"/>
      <c r="H17" s="82"/>
      <c r="J17" s="83" t="s">
        <v>73</v>
      </c>
      <c r="K17" s="35" t="s">
        <v>74</v>
      </c>
      <c r="L17" s="34"/>
      <c r="M17" s="24" t="s">
        <v>189</v>
      </c>
      <c r="N17" s="78">
        <v>881.96600000000001</v>
      </c>
      <c r="O17" s="79">
        <v>34066.313999999998</v>
      </c>
      <c r="P17" s="80">
        <v>991.63300000000004</v>
      </c>
      <c r="Q17" s="80">
        <v>-55.786000000000001</v>
      </c>
      <c r="S17" s="77" t="s">
        <v>75</v>
      </c>
      <c r="T17" s="35" t="s">
        <v>76</v>
      </c>
      <c r="U17" s="96"/>
      <c r="V17" s="38" t="s">
        <v>189</v>
      </c>
      <c r="W17" s="97">
        <v>11.545999999999999</v>
      </c>
      <c r="X17" s="98">
        <v>2974.1610000000001</v>
      </c>
      <c r="Y17" s="97">
        <v>81.438000000000002</v>
      </c>
      <c r="Z17" s="97">
        <v>10.93</v>
      </c>
      <c r="AA17" s="88"/>
      <c r="AB17" s="77" t="s">
        <v>77</v>
      </c>
      <c r="AC17" s="35" t="s">
        <v>78</v>
      </c>
      <c r="AD17" s="34"/>
      <c r="AE17" s="24" t="s">
        <v>189</v>
      </c>
      <c r="AF17" s="78">
        <v>186.86500000000001</v>
      </c>
      <c r="AG17" s="79"/>
      <c r="AH17" s="80"/>
      <c r="AI17" s="69"/>
      <c r="AJ17" s="89"/>
      <c r="AK17" s="99"/>
      <c r="AL17" s="100"/>
      <c r="AM17" s="17"/>
      <c r="AN17" s="17" t="s">
        <v>79</v>
      </c>
      <c r="AO17" s="101"/>
      <c r="AP17" s="102"/>
      <c r="AQ17" s="103">
        <f>O11+X11+AQ11+AQ13+AQ15+AQ16</f>
        <v>339865.75570721424</v>
      </c>
      <c r="AR17" s="103">
        <f>P11+Y11+AR11+AR13+AR15+AR16</f>
        <v>33677.136999999988</v>
      </c>
      <c r="AS17" s="103">
        <f>Q11+Z11+AS11+AS13+AS15+AS16</f>
        <v>-486.63</v>
      </c>
    </row>
    <row r="18" spans="1:45" x14ac:dyDescent="0.35">
      <c r="A18" s="1"/>
      <c r="B18" s="1" t="s">
        <v>80</v>
      </c>
      <c r="C18" s="1"/>
      <c r="D18" s="1"/>
      <c r="E18" s="24" t="s">
        <v>189</v>
      </c>
      <c r="F18" s="78"/>
      <c r="G18" s="79"/>
      <c r="H18" s="82"/>
      <c r="J18" s="74" t="s">
        <v>81</v>
      </c>
      <c r="K18" s="66" t="s">
        <v>82</v>
      </c>
      <c r="L18" s="34"/>
      <c r="M18" s="24" t="s">
        <v>189</v>
      </c>
      <c r="N18" s="67">
        <f>N19+N20+N21</f>
        <v>1558.239</v>
      </c>
      <c r="O18" s="92">
        <f>O19+O20+O21</f>
        <v>22237.119999999999</v>
      </c>
      <c r="P18" s="72">
        <f>P19+P20+P21</f>
        <v>610.49099999999999</v>
      </c>
      <c r="Q18" s="72">
        <f>Q19+Q20+Q21</f>
        <v>966.42700000000002</v>
      </c>
      <c r="S18" s="77" t="s">
        <v>83</v>
      </c>
      <c r="T18" s="35" t="s">
        <v>84</v>
      </c>
      <c r="U18" s="96"/>
      <c r="V18" s="38" t="s">
        <v>190</v>
      </c>
      <c r="W18" s="97"/>
      <c r="X18" s="98"/>
      <c r="Y18" s="97"/>
      <c r="Z18" s="97"/>
      <c r="AA18" s="88"/>
      <c r="AB18" s="65" t="s">
        <v>85</v>
      </c>
      <c r="AC18" s="66" t="s">
        <v>86</v>
      </c>
      <c r="AD18" s="75"/>
      <c r="AE18" s="24" t="s">
        <v>189</v>
      </c>
      <c r="AF18" s="104">
        <v>52.987000000000002</v>
      </c>
      <c r="AG18" s="105">
        <v>10480.628000000001</v>
      </c>
      <c r="AH18" s="106">
        <v>353.262</v>
      </c>
      <c r="AI18" s="107">
        <v>0</v>
      </c>
      <c r="AJ18" s="89"/>
      <c r="AK18" s="83"/>
      <c r="AL18" s="34"/>
      <c r="AM18" s="34"/>
      <c r="AN18" s="34"/>
      <c r="AO18" s="34"/>
      <c r="AP18" s="108"/>
      <c r="AQ18" s="109"/>
      <c r="AR18" s="110"/>
      <c r="AS18" s="110"/>
    </row>
    <row r="19" spans="1:45" x14ac:dyDescent="0.35">
      <c r="A19" s="1"/>
      <c r="B19" s="1"/>
      <c r="C19" s="1"/>
      <c r="D19" s="1"/>
      <c r="E19" s="24"/>
      <c r="F19" s="78"/>
      <c r="G19" s="38"/>
      <c r="H19" s="111"/>
      <c r="J19" s="112" t="s">
        <v>87</v>
      </c>
      <c r="K19" s="94" t="s">
        <v>56</v>
      </c>
      <c r="L19" s="34"/>
      <c r="M19" s="24" t="s">
        <v>189</v>
      </c>
      <c r="N19" s="78">
        <v>76.421000000000006</v>
      </c>
      <c r="O19" s="79">
        <v>1205.973</v>
      </c>
      <c r="P19" s="80">
        <v>33.767000000000003</v>
      </c>
      <c r="Q19" s="80">
        <v>43.57</v>
      </c>
      <c r="S19" s="77" t="s">
        <v>88</v>
      </c>
      <c r="T19" s="35" t="s">
        <v>89</v>
      </c>
      <c r="U19" s="37"/>
      <c r="V19" s="38" t="s">
        <v>189</v>
      </c>
      <c r="W19" s="97">
        <v>21.882000000000001</v>
      </c>
      <c r="X19" s="98">
        <v>267.779</v>
      </c>
      <c r="Y19" s="97">
        <v>0</v>
      </c>
      <c r="Z19" s="97">
        <v>240.702</v>
      </c>
      <c r="AA19" s="88"/>
      <c r="AB19" s="65" t="s">
        <v>90</v>
      </c>
      <c r="AC19" s="66" t="s">
        <v>91</v>
      </c>
      <c r="AD19" s="75"/>
      <c r="AE19" s="24" t="s">
        <v>190</v>
      </c>
      <c r="AF19" s="67"/>
      <c r="AG19" s="71"/>
      <c r="AH19" s="67"/>
      <c r="AI19" s="113"/>
      <c r="AJ19" s="89"/>
      <c r="AK19" s="83"/>
      <c r="AL19" s="34"/>
      <c r="AM19" s="34"/>
      <c r="AN19" s="34"/>
      <c r="AO19" s="34"/>
      <c r="AP19" s="114"/>
      <c r="AQ19" s="115"/>
      <c r="AR19" s="116"/>
      <c r="AS19" s="114"/>
    </row>
    <row r="20" spans="1:45" x14ac:dyDescent="0.35">
      <c r="A20" s="6" t="s">
        <v>92</v>
      </c>
      <c r="B20" s="1"/>
      <c r="C20" s="1"/>
      <c r="D20" s="1"/>
      <c r="E20" s="24"/>
      <c r="F20" s="78"/>
      <c r="G20" s="81"/>
      <c r="H20" s="111"/>
      <c r="J20" s="83" t="s">
        <v>93</v>
      </c>
      <c r="K20" s="35" t="s">
        <v>65</v>
      </c>
      <c r="L20" s="34"/>
      <c r="M20" s="24" t="s">
        <v>189</v>
      </c>
      <c r="N20" s="78">
        <v>227.84899999999999</v>
      </c>
      <c r="O20" s="79">
        <v>3227.4540000000002</v>
      </c>
      <c r="P20" s="80">
        <v>88.468000000000004</v>
      </c>
      <c r="Q20" s="80">
        <v>142.11199999999999</v>
      </c>
      <c r="S20" s="77" t="s">
        <v>94</v>
      </c>
      <c r="T20" s="35" t="s">
        <v>95</v>
      </c>
      <c r="U20" s="37"/>
      <c r="V20" s="38" t="s">
        <v>190</v>
      </c>
      <c r="W20" s="117"/>
      <c r="X20" s="118"/>
      <c r="Y20" s="117"/>
      <c r="Z20" s="117"/>
      <c r="AA20" s="88"/>
      <c r="AB20" s="65" t="s">
        <v>96</v>
      </c>
      <c r="AC20" s="66" t="s">
        <v>97</v>
      </c>
      <c r="AD20" s="34"/>
      <c r="AE20" s="24" t="s">
        <v>189</v>
      </c>
      <c r="AF20" s="119">
        <f>ROUND(AF21+(AF22*6)+(AF23*10)+AF24+AF25,3)</f>
        <v>1895.691</v>
      </c>
      <c r="AG20" s="120">
        <f>AG21+AG22+AG23+AG24+AG25</f>
        <v>4591.3999999999996</v>
      </c>
      <c r="AH20" s="80">
        <f>AH21+AH22+AH23+AH24+AH25</f>
        <v>0</v>
      </c>
      <c r="AI20" s="69">
        <f>AI21+AI22+AI23+AI24+AI25</f>
        <v>0</v>
      </c>
      <c r="AJ20" s="89"/>
      <c r="AK20" s="83"/>
      <c r="AL20" s="34"/>
      <c r="AM20" s="34"/>
      <c r="AN20" s="34"/>
      <c r="AO20" s="34"/>
      <c r="AP20" s="114"/>
      <c r="AQ20" s="121"/>
      <c r="AR20" s="114"/>
      <c r="AS20" s="114"/>
    </row>
    <row r="21" spans="1:45" x14ac:dyDescent="0.35">
      <c r="A21" s="1"/>
      <c r="B21" s="1" t="s">
        <v>98</v>
      </c>
      <c r="C21" s="1"/>
      <c r="D21" s="1"/>
      <c r="E21" s="24" t="s">
        <v>189</v>
      </c>
      <c r="F21" s="78">
        <v>19.542999999999999</v>
      </c>
      <c r="G21" s="78">
        <v>662.428</v>
      </c>
      <c r="H21" s="122"/>
      <c r="J21" s="83" t="s">
        <v>99</v>
      </c>
      <c r="K21" s="35" t="s">
        <v>74</v>
      </c>
      <c r="L21" s="34"/>
      <c r="M21" s="24" t="s">
        <v>189</v>
      </c>
      <c r="N21" s="78">
        <v>1253.9690000000001</v>
      </c>
      <c r="O21" s="79">
        <v>17803.692999999999</v>
      </c>
      <c r="P21" s="80">
        <v>488.25599999999997</v>
      </c>
      <c r="Q21" s="80">
        <v>780.745</v>
      </c>
      <c r="S21" s="77" t="s">
        <v>100</v>
      </c>
      <c r="T21" s="35" t="s">
        <v>101</v>
      </c>
      <c r="U21" s="37"/>
      <c r="V21" s="38" t="s">
        <v>189</v>
      </c>
      <c r="W21" s="123">
        <v>20.625</v>
      </c>
      <c r="X21" s="124"/>
      <c r="Y21" s="125"/>
      <c r="Z21" s="125"/>
      <c r="AA21" s="88"/>
      <c r="AB21" s="77" t="s">
        <v>102</v>
      </c>
      <c r="AC21" s="35" t="s">
        <v>103</v>
      </c>
      <c r="AD21" s="34"/>
      <c r="AE21" s="24" t="s">
        <v>189</v>
      </c>
      <c r="AF21" s="126">
        <v>1141.2690000000002</v>
      </c>
      <c r="AG21" s="81">
        <v>3960.203</v>
      </c>
      <c r="AH21" s="80">
        <v>0</v>
      </c>
      <c r="AI21" s="69">
        <v>0</v>
      </c>
      <c r="AJ21" s="89"/>
      <c r="AK21" s="127" t="s">
        <v>104</v>
      </c>
    </row>
    <row r="22" spans="1:45" x14ac:dyDescent="0.35">
      <c r="A22" s="1"/>
      <c r="B22" s="1"/>
      <c r="C22" s="1" t="s">
        <v>105</v>
      </c>
      <c r="D22" s="1"/>
      <c r="E22" s="24" t="s">
        <v>189</v>
      </c>
      <c r="F22" s="78">
        <v>19.524999999999999</v>
      </c>
      <c r="G22" s="78">
        <v>661.45</v>
      </c>
      <c r="H22" s="122"/>
      <c r="J22" s="74" t="s">
        <v>106</v>
      </c>
      <c r="K22" s="66" t="s">
        <v>14</v>
      </c>
      <c r="L22" s="34"/>
      <c r="M22" s="24" t="s">
        <v>189</v>
      </c>
      <c r="N22" s="67">
        <f>N23+N24+N25</f>
        <v>681.60699999999997</v>
      </c>
      <c r="O22" s="92">
        <f>O23+O24+O25</f>
        <v>1563.2309999999998</v>
      </c>
      <c r="P22" s="72">
        <f>P23+P24+P25</f>
        <v>-5.806</v>
      </c>
      <c r="Q22" s="72">
        <f>Q23+Q24+Q25</f>
        <v>712.49500000000012</v>
      </c>
      <c r="S22" s="65" t="s">
        <v>107</v>
      </c>
      <c r="T22" s="66" t="s">
        <v>108</v>
      </c>
      <c r="U22" s="37"/>
      <c r="V22" s="38" t="s">
        <v>189</v>
      </c>
      <c r="W22" s="119">
        <v>46.589999999999996</v>
      </c>
      <c r="X22" s="120">
        <v>40844.287000000004</v>
      </c>
      <c r="Y22" s="119">
        <v>1211.7589999999998</v>
      </c>
      <c r="Z22" s="119">
        <v>-1165.3869999999999</v>
      </c>
      <c r="AA22" s="76"/>
      <c r="AB22" s="77" t="s">
        <v>109</v>
      </c>
      <c r="AC22" s="35" t="s">
        <v>110</v>
      </c>
      <c r="AD22" s="34"/>
      <c r="AE22" s="24" t="s">
        <v>189</v>
      </c>
      <c r="AF22" s="78">
        <v>125.73699999999999</v>
      </c>
      <c r="AG22" s="81">
        <v>631.197</v>
      </c>
      <c r="AH22" s="80">
        <v>0</v>
      </c>
      <c r="AI22" s="69">
        <v>0</v>
      </c>
      <c r="AJ22" s="76"/>
      <c r="AK22" s="127" t="s">
        <v>111</v>
      </c>
    </row>
    <row r="23" spans="1:45" x14ac:dyDescent="0.35">
      <c r="A23" s="1"/>
      <c r="B23" s="1" t="s">
        <v>112</v>
      </c>
      <c r="C23" s="1"/>
      <c r="D23" s="1"/>
      <c r="E23" s="24" t="s">
        <v>190</v>
      </c>
      <c r="F23" s="78"/>
      <c r="G23" s="78"/>
      <c r="H23" s="122"/>
      <c r="J23" s="83" t="s">
        <v>113</v>
      </c>
      <c r="K23" s="35" t="s">
        <v>56</v>
      </c>
      <c r="L23" s="34"/>
      <c r="M23" s="24" t="s">
        <v>189</v>
      </c>
      <c r="N23" s="78">
        <v>57.88</v>
      </c>
      <c r="O23" s="79">
        <v>98.341999999999999</v>
      </c>
      <c r="P23" s="80">
        <v>-1.8120000000000001</v>
      </c>
      <c r="Q23" s="80">
        <v>61.822000000000003</v>
      </c>
      <c r="S23" s="77" t="s">
        <v>114</v>
      </c>
      <c r="T23" s="35" t="s">
        <v>115</v>
      </c>
      <c r="U23" s="37"/>
      <c r="V23" s="38" t="s">
        <v>189</v>
      </c>
      <c r="W23" s="78">
        <v>31.626000000000001</v>
      </c>
      <c r="X23" s="81">
        <v>25965.96</v>
      </c>
      <c r="Y23" s="78">
        <v>773.33699999999999</v>
      </c>
      <c r="Z23" s="78">
        <v>-741.71100000000001</v>
      </c>
      <c r="AA23" s="88"/>
      <c r="AB23" s="77" t="s">
        <v>116</v>
      </c>
      <c r="AC23" s="35" t="s">
        <v>117</v>
      </c>
      <c r="AD23" s="34"/>
      <c r="AE23" s="24" t="s">
        <v>189</v>
      </c>
      <c r="AF23" s="78"/>
      <c r="AG23" s="81"/>
      <c r="AH23" s="80"/>
      <c r="AI23" s="69"/>
      <c r="AJ23" s="89"/>
      <c r="AK23" s="127" t="s">
        <v>118</v>
      </c>
      <c r="AR23" s="5"/>
      <c r="AS23" s="5"/>
    </row>
    <row r="24" spans="1:45" x14ac:dyDescent="0.35">
      <c r="A24" s="1"/>
      <c r="B24" s="1"/>
      <c r="C24" s="1" t="s">
        <v>119</v>
      </c>
      <c r="D24" s="1"/>
      <c r="E24" s="24" t="s">
        <v>190</v>
      </c>
      <c r="F24" s="78"/>
      <c r="G24" s="78"/>
      <c r="H24" s="122"/>
      <c r="J24" s="83" t="s">
        <v>120</v>
      </c>
      <c r="K24" s="35" t="s">
        <v>65</v>
      </c>
      <c r="L24" s="34"/>
      <c r="M24" s="24" t="s">
        <v>189</v>
      </c>
      <c r="N24" s="78">
        <v>88.323999999999998</v>
      </c>
      <c r="O24" s="79">
        <v>138.952</v>
      </c>
      <c r="P24" s="80">
        <v>0</v>
      </c>
      <c r="Q24" s="80">
        <v>91.573999999999998</v>
      </c>
      <c r="S24" s="77" t="s">
        <v>121</v>
      </c>
      <c r="T24" s="35" t="s">
        <v>122</v>
      </c>
      <c r="U24" s="37"/>
      <c r="V24" s="38" t="s">
        <v>190</v>
      </c>
      <c r="W24" s="85"/>
      <c r="X24" s="128"/>
      <c r="Y24" s="85"/>
      <c r="Z24" s="85"/>
      <c r="AA24" s="88"/>
      <c r="AB24" s="77" t="s">
        <v>123</v>
      </c>
      <c r="AC24" s="35" t="s">
        <v>124</v>
      </c>
      <c r="AD24" s="34"/>
      <c r="AE24" s="24" t="s">
        <v>189</v>
      </c>
      <c r="AF24" s="78">
        <v>0</v>
      </c>
      <c r="AG24" s="81">
        <v>0</v>
      </c>
      <c r="AH24" s="80">
        <v>0</v>
      </c>
      <c r="AI24" s="69">
        <v>0</v>
      </c>
      <c r="AJ24" s="89"/>
      <c r="AK24" s="127" t="s">
        <v>125</v>
      </c>
    </row>
    <row r="25" spans="1:45" x14ac:dyDescent="0.35">
      <c r="A25" s="1"/>
      <c r="B25" s="1" t="s">
        <v>126</v>
      </c>
      <c r="C25" s="1"/>
      <c r="D25" s="1"/>
      <c r="E25" s="24" t="s">
        <v>189</v>
      </c>
      <c r="F25" s="78">
        <v>2.3940000000000001</v>
      </c>
      <c r="G25" s="78">
        <v>1027.1289999999999</v>
      </c>
      <c r="H25" s="122"/>
      <c r="J25" s="83" t="s">
        <v>127</v>
      </c>
      <c r="K25" s="35" t="s">
        <v>74</v>
      </c>
      <c r="L25" s="34"/>
      <c r="M25" s="24" t="s">
        <v>189</v>
      </c>
      <c r="N25" s="78">
        <v>535.40300000000002</v>
      </c>
      <c r="O25" s="79">
        <v>1325.9369999999999</v>
      </c>
      <c r="P25" s="80">
        <v>-3.9940000000000002</v>
      </c>
      <c r="Q25" s="80">
        <v>559.09900000000005</v>
      </c>
      <c r="S25" s="77" t="s">
        <v>128</v>
      </c>
      <c r="T25" s="35" t="s">
        <v>129</v>
      </c>
      <c r="U25" s="37"/>
      <c r="V25" s="38" t="s">
        <v>189</v>
      </c>
      <c r="W25" s="85">
        <v>0.218</v>
      </c>
      <c r="X25" s="128">
        <v>166.22300000000001</v>
      </c>
      <c r="Y25" s="85">
        <v>0</v>
      </c>
      <c r="Z25" s="85">
        <v>0</v>
      </c>
      <c r="AA25" s="88"/>
      <c r="AB25" s="77" t="s">
        <v>130</v>
      </c>
      <c r="AC25" s="35" t="s">
        <v>131</v>
      </c>
      <c r="AD25" s="34"/>
      <c r="AE25" s="24" t="s">
        <v>189</v>
      </c>
      <c r="AF25" s="78">
        <v>0</v>
      </c>
      <c r="AG25" s="81">
        <v>0</v>
      </c>
      <c r="AH25" s="80">
        <v>0</v>
      </c>
      <c r="AI25" s="69">
        <v>0</v>
      </c>
      <c r="AJ25" s="89"/>
      <c r="AK25" s="127" t="s">
        <v>132</v>
      </c>
    </row>
    <row r="26" spans="1:45" x14ac:dyDescent="0.35">
      <c r="A26" s="1"/>
      <c r="B26" s="1"/>
      <c r="C26" s="1" t="s">
        <v>133</v>
      </c>
      <c r="D26" s="1"/>
      <c r="E26" s="24" t="s">
        <v>190</v>
      </c>
      <c r="F26" s="78"/>
      <c r="G26" s="78"/>
      <c r="H26" s="122"/>
      <c r="J26" s="74" t="s">
        <v>134</v>
      </c>
      <c r="K26" s="66" t="s">
        <v>135</v>
      </c>
      <c r="L26" s="75"/>
      <c r="M26" s="24" t="s">
        <v>189</v>
      </c>
      <c r="N26" s="67"/>
      <c r="O26" s="71"/>
      <c r="P26" s="67"/>
      <c r="Q26" s="67"/>
      <c r="S26" s="77" t="s">
        <v>136</v>
      </c>
      <c r="T26" s="35" t="s">
        <v>137</v>
      </c>
      <c r="U26" s="37"/>
      <c r="V26" s="38" t="s">
        <v>190</v>
      </c>
      <c r="W26" s="85"/>
      <c r="X26" s="128"/>
      <c r="Y26" s="85"/>
      <c r="Z26" s="85"/>
      <c r="AA26" s="88"/>
      <c r="AB26" s="65" t="s">
        <v>138</v>
      </c>
      <c r="AC26" s="66" t="s">
        <v>139</v>
      </c>
      <c r="AD26" s="75"/>
      <c r="AE26" s="24" t="s">
        <v>189</v>
      </c>
      <c r="AF26" s="67"/>
      <c r="AG26" s="71"/>
      <c r="AH26" s="67"/>
      <c r="AI26" s="113"/>
      <c r="AJ26" s="89"/>
      <c r="AK26" s="127" t="s">
        <v>140</v>
      </c>
    </row>
    <row r="27" spans="1:45" x14ac:dyDescent="0.35">
      <c r="A27" s="1"/>
      <c r="B27" s="1" t="s">
        <v>141</v>
      </c>
      <c r="C27" s="1"/>
      <c r="D27" s="1"/>
      <c r="E27" s="24" t="s">
        <v>190</v>
      </c>
      <c r="F27" s="78"/>
      <c r="G27" s="78"/>
      <c r="H27" s="122"/>
      <c r="J27" s="74" t="s">
        <v>142</v>
      </c>
      <c r="K27" s="66" t="s">
        <v>143</v>
      </c>
      <c r="L27" s="34"/>
      <c r="M27" s="24" t="s">
        <v>189</v>
      </c>
      <c r="N27" s="67">
        <f>N28+N29</f>
        <v>171.411</v>
      </c>
      <c r="O27" s="71">
        <f>O28+O29</f>
        <v>51306.877999999997</v>
      </c>
      <c r="P27" s="67">
        <f>P28+P29</f>
        <v>1519.2959999999998</v>
      </c>
      <c r="Q27" s="67">
        <f>Q28+Q29</f>
        <v>-1347.885</v>
      </c>
      <c r="S27" s="77" t="s">
        <v>144</v>
      </c>
      <c r="T27" s="35" t="s">
        <v>145</v>
      </c>
      <c r="U27" s="37"/>
      <c r="V27" s="38" t="s">
        <v>189</v>
      </c>
      <c r="W27" s="85">
        <v>0</v>
      </c>
      <c r="X27" s="128">
        <v>0</v>
      </c>
      <c r="Y27" s="85">
        <v>0</v>
      </c>
      <c r="Z27" s="85">
        <v>0</v>
      </c>
      <c r="AA27" s="88"/>
      <c r="AB27" s="129"/>
      <c r="AI27" s="130"/>
      <c r="AJ27" s="89"/>
      <c r="AK27" s="131" t="s">
        <v>146</v>
      </c>
    </row>
    <row r="28" spans="1:45" x14ac:dyDescent="0.35">
      <c r="A28" s="1"/>
      <c r="B28" s="1"/>
      <c r="C28" s="1" t="s">
        <v>147</v>
      </c>
      <c r="D28" s="1"/>
      <c r="E28" s="24" t="s">
        <v>190</v>
      </c>
      <c r="F28" s="78"/>
      <c r="G28" s="78"/>
      <c r="H28" s="122"/>
      <c r="J28" s="83" t="s">
        <v>148</v>
      </c>
      <c r="K28" s="35" t="s">
        <v>149</v>
      </c>
      <c r="L28" s="34"/>
      <c r="M28" s="24" t="s">
        <v>189</v>
      </c>
      <c r="N28" s="78">
        <v>60.511000000000003</v>
      </c>
      <c r="O28" s="79">
        <v>12628.321</v>
      </c>
      <c r="P28" s="80">
        <v>372.47500000000002</v>
      </c>
      <c r="Q28" s="80">
        <v>-311.964</v>
      </c>
      <c r="S28" s="77" t="s">
        <v>150</v>
      </c>
      <c r="T28" s="35" t="s">
        <v>151</v>
      </c>
      <c r="U28" s="37"/>
      <c r="V28" s="38" t="s">
        <v>190</v>
      </c>
      <c r="W28" s="85"/>
      <c r="X28" s="128"/>
      <c r="Y28" s="85"/>
      <c r="Z28" s="85"/>
      <c r="AA28" s="88"/>
      <c r="AB28" s="129"/>
      <c r="AJ28" s="89"/>
      <c r="AK28" s="131" t="s">
        <v>152</v>
      </c>
    </row>
    <row r="29" spans="1:45" x14ac:dyDescent="0.35">
      <c r="A29" s="1"/>
      <c r="B29" s="1" t="s">
        <v>153</v>
      </c>
      <c r="C29" s="1"/>
      <c r="D29" s="1"/>
      <c r="E29" s="24" t="s">
        <v>189</v>
      </c>
      <c r="F29" s="78">
        <v>29.911000000000001</v>
      </c>
      <c r="G29" s="78">
        <v>566.74099999999999</v>
      </c>
      <c r="H29" s="122"/>
      <c r="J29" s="83" t="s">
        <v>154</v>
      </c>
      <c r="K29" s="35" t="s">
        <v>155</v>
      </c>
      <c r="L29" s="34"/>
      <c r="M29" s="24" t="s">
        <v>189</v>
      </c>
      <c r="N29" s="78">
        <v>110.9</v>
      </c>
      <c r="O29" s="79">
        <v>38678.557000000001</v>
      </c>
      <c r="P29" s="80">
        <v>1146.8209999999999</v>
      </c>
      <c r="Q29" s="80">
        <v>-1035.921</v>
      </c>
      <c r="S29" s="65" t="s">
        <v>156</v>
      </c>
      <c r="T29" s="66" t="s">
        <v>157</v>
      </c>
      <c r="U29" s="37"/>
      <c r="V29" s="38" t="s">
        <v>189</v>
      </c>
      <c r="W29" s="78"/>
      <c r="X29" s="81"/>
      <c r="Y29" s="78"/>
      <c r="Z29" s="78"/>
      <c r="AA29" s="88"/>
      <c r="AJ29" s="89"/>
      <c r="AK29" s="131" t="s">
        <v>158</v>
      </c>
    </row>
    <row r="30" spans="1:45" x14ac:dyDescent="0.35">
      <c r="A30" s="1"/>
      <c r="B30" s="1"/>
      <c r="C30" s="1" t="s">
        <v>159</v>
      </c>
      <c r="D30" s="1"/>
      <c r="E30" s="24" t="s">
        <v>189</v>
      </c>
      <c r="F30" s="78">
        <v>8.2530000000000001</v>
      </c>
      <c r="G30" s="78">
        <v>147.495</v>
      </c>
      <c r="H30" s="122"/>
      <c r="J30" s="74" t="s">
        <v>160</v>
      </c>
      <c r="K30" s="66" t="s">
        <v>161</v>
      </c>
      <c r="L30" s="34"/>
      <c r="M30" s="24" t="s">
        <v>189</v>
      </c>
      <c r="N30" s="67">
        <f>N31+N32</f>
        <v>903.2639999999999</v>
      </c>
      <c r="O30" s="71">
        <f>O31+O32</f>
        <v>24542.073</v>
      </c>
      <c r="P30" s="67">
        <f>P31+P32</f>
        <v>666.279</v>
      </c>
      <c r="Q30" s="67">
        <f>Q31+Q32</f>
        <v>167.126</v>
      </c>
      <c r="S30" s="65" t="s">
        <v>162</v>
      </c>
      <c r="T30" s="66" t="s">
        <v>163</v>
      </c>
      <c r="U30" s="37"/>
      <c r="V30" s="38" t="s">
        <v>189</v>
      </c>
      <c r="W30" s="67">
        <v>471.642</v>
      </c>
      <c r="X30" s="71">
        <v>124033.69399999999</v>
      </c>
      <c r="Y30" s="67">
        <v>2747.884</v>
      </c>
      <c r="Z30" s="67">
        <v>-121.631</v>
      </c>
      <c r="AA30" s="76"/>
      <c r="AJ30" s="76"/>
      <c r="AK30" s="132" t="s">
        <v>164</v>
      </c>
      <c r="AN30" s="55"/>
      <c r="AO30" s="55"/>
    </row>
    <row r="31" spans="1:45" x14ac:dyDescent="0.35">
      <c r="A31" s="1"/>
      <c r="B31" s="1" t="s">
        <v>165</v>
      </c>
      <c r="C31" s="1"/>
      <c r="D31" s="1"/>
      <c r="E31" s="24" t="s">
        <v>189</v>
      </c>
      <c r="F31" s="78">
        <v>17.917999999999999</v>
      </c>
      <c r="G31" s="78">
        <v>5978.4639999999999</v>
      </c>
      <c r="H31" s="122"/>
      <c r="J31" s="83" t="s">
        <v>166</v>
      </c>
      <c r="K31" s="35" t="s">
        <v>167</v>
      </c>
      <c r="L31" s="34"/>
      <c r="M31" s="24" t="s">
        <v>189</v>
      </c>
      <c r="N31" s="78">
        <v>647.41999999999996</v>
      </c>
      <c r="O31" s="79">
        <v>17420.810000000001</v>
      </c>
      <c r="P31" s="80">
        <v>473.66399999999999</v>
      </c>
      <c r="Q31" s="80">
        <v>109.014</v>
      </c>
      <c r="S31" s="77" t="s">
        <v>168</v>
      </c>
      <c r="T31" s="35" t="s">
        <v>169</v>
      </c>
      <c r="U31" s="37"/>
      <c r="V31" s="38" t="s">
        <v>189</v>
      </c>
      <c r="W31" s="78">
        <v>193.56200000000001</v>
      </c>
      <c r="X31" s="81">
        <v>39983.69</v>
      </c>
      <c r="Y31" s="78">
        <v>1112.0440000000001</v>
      </c>
      <c r="Z31" s="78">
        <v>-84.23</v>
      </c>
      <c r="AA31" s="88"/>
      <c r="AJ31" s="89"/>
    </row>
    <row r="32" spans="1:45" x14ac:dyDescent="0.35">
      <c r="A32" s="1"/>
      <c r="B32" s="1"/>
      <c r="C32" s="1" t="s">
        <v>170</v>
      </c>
      <c r="D32" s="1"/>
      <c r="E32" s="24" t="s">
        <v>189</v>
      </c>
      <c r="F32" s="78">
        <v>9.7579999999999991</v>
      </c>
      <c r="G32" s="78">
        <v>2733.0569999999998</v>
      </c>
      <c r="H32" s="122"/>
      <c r="J32" s="83" t="s">
        <v>171</v>
      </c>
      <c r="K32" s="35" t="s">
        <v>172</v>
      </c>
      <c r="L32" s="34"/>
      <c r="M32" s="24" t="s">
        <v>189</v>
      </c>
      <c r="N32" s="78">
        <v>255.84399999999999</v>
      </c>
      <c r="O32" s="79">
        <v>7121.2629999999999</v>
      </c>
      <c r="P32" s="80">
        <v>192.61500000000001</v>
      </c>
      <c r="Q32" s="80">
        <v>58.112000000000002</v>
      </c>
      <c r="S32" s="77" t="s">
        <v>173</v>
      </c>
      <c r="T32" s="35" t="s">
        <v>174</v>
      </c>
      <c r="U32" s="37"/>
      <c r="V32" s="38" t="s">
        <v>189</v>
      </c>
      <c r="W32" s="78">
        <v>70.135999999999996</v>
      </c>
      <c r="X32" s="79">
        <v>24377.428</v>
      </c>
      <c r="Y32" s="80">
        <v>270.07</v>
      </c>
      <c r="Z32" s="69">
        <v>-86.590999999999994</v>
      </c>
      <c r="AA32" s="88"/>
      <c r="AJ32" s="89"/>
    </row>
    <row r="33" spans="1:45" x14ac:dyDescent="0.35">
      <c r="A33" s="1"/>
      <c r="B33" s="1" t="s">
        <v>175</v>
      </c>
      <c r="C33" s="1"/>
      <c r="D33" s="1"/>
      <c r="E33" s="24" t="s">
        <v>189</v>
      </c>
      <c r="F33" s="78">
        <v>3.2090000000000001</v>
      </c>
      <c r="G33" s="78">
        <v>2661.0189999999998</v>
      </c>
      <c r="H33" s="122"/>
      <c r="J33" s="74" t="s">
        <v>176</v>
      </c>
      <c r="K33" s="66" t="s">
        <v>177</v>
      </c>
      <c r="L33" s="75"/>
      <c r="M33" s="24" t="s">
        <v>189</v>
      </c>
      <c r="N33" s="67">
        <v>372.94499999999999</v>
      </c>
      <c r="O33" s="71">
        <v>5405.6270000000004</v>
      </c>
      <c r="P33" s="67">
        <v>133.017</v>
      </c>
      <c r="Q33" s="67">
        <v>221.28100000000001</v>
      </c>
      <c r="S33" s="77" t="s">
        <v>178</v>
      </c>
      <c r="T33" s="35" t="s">
        <v>179</v>
      </c>
      <c r="U33" s="37"/>
      <c r="V33" s="38" t="s">
        <v>189</v>
      </c>
      <c r="W33" s="78">
        <v>63.134</v>
      </c>
      <c r="X33" s="79">
        <v>17677.608</v>
      </c>
      <c r="Y33" s="80">
        <v>378.483</v>
      </c>
      <c r="Z33" s="69">
        <v>28.917000000000002</v>
      </c>
      <c r="AA33" s="88"/>
      <c r="AJ33" s="89"/>
      <c r="AO33" s="142"/>
    </row>
    <row r="34" spans="1:45" ht="14.5" customHeight="1" x14ac:dyDescent="0.35">
      <c r="A34" s="1"/>
      <c r="B34" s="1"/>
      <c r="C34" s="1" t="s">
        <v>180</v>
      </c>
      <c r="D34" s="1"/>
      <c r="E34" s="24" t="s">
        <v>189</v>
      </c>
      <c r="F34" s="78">
        <v>3.3959999999999999</v>
      </c>
      <c r="G34" s="78">
        <v>2832.433</v>
      </c>
      <c r="H34" s="122"/>
      <c r="J34" s="74" t="s">
        <v>181</v>
      </c>
      <c r="K34" s="66" t="s">
        <v>182</v>
      </c>
      <c r="L34" s="75"/>
      <c r="M34" s="24" t="s">
        <v>189</v>
      </c>
      <c r="N34" s="67"/>
      <c r="O34" s="71"/>
      <c r="P34" s="67"/>
      <c r="Q34" s="67"/>
      <c r="S34" s="77" t="s">
        <v>183</v>
      </c>
      <c r="T34" s="35" t="s">
        <v>184</v>
      </c>
      <c r="U34" s="37"/>
      <c r="V34" s="38" t="s">
        <v>189</v>
      </c>
      <c r="W34" s="78">
        <v>144.81</v>
      </c>
      <c r="X34" s="79">
        <v>41994.968000000001</v>
      </c>
      <c r="Y34" s="80">
        <v>987.28700000000003</v>
      </c>
      <c r="Z34" s="69">
        <v>20.273</v>
      </c>
      <c r="AA34" s="88"/>
      <c r="AJ34" s="89"/>
      <c r="AL34" s="143"/>
      <c r="AM34" s="143"/>
      <c r="AO34" s="144" t="s">
        <v>191</v>
      </c>
      <c r="AP34" s="143"/>
      <c r="AQ34" s="143"/>
      <c r="AR34" s="143"/>
      <c r="AS34" s="143"/>
    </row>
    <row r="35" spans="1:45" x14ac:dyDescent="0.35">
      <c r="A35" s="1"/>
      <c r="B35" s="1" t="s">
        <v>185</v>
      </c>
      <c r="C35" s="1"/>
      <c r="D35" s="1"/>
      <c r="E35" s="24" t="s">
        <v>189</v>
      </c>
      <c r="F35" s="78">
        <v>19.34</v>
      </c>
      <c r="G35" s="78">
        <v>4589.6000000000004</v>
      </c>
      <c r="H35" s="122"/>
      <c r="S35" s="129"/>
      <c r="Z35" s="130"/>
      <c r="AA35" s="133"/>
      <c r="AJ35" s="134"/>
      <c r="AL35" s="143"/>
      <c r="AM35" s="143"/>
      <c r="AO35" s="145" t="s">
        <v>192</v>
      </c>
      <c r="AP35" s="143"/>
      <c r="AQ35" s="143"/>
      <c r="AR35" s="143"/>
      <c r="AS35" s="143"/>
    </row>
    <row r="36" spans="1:45" x14ac:dyDescent="0.35">
      <c r="A36" s="1"/>
      <c r="B36" s="1"/>
      <c r="C36" s="1" t="s">
        <v>186</v>
      </c>
      <c r="D36" s="1"/>
      <c r="E36" s="24" t="s">
        <v>189</v>
      </c>
      <c r="F36" s="78">
        <v>16.896000000000001</v>
      </c>
      <c r="G36" s="78">
        <v>4049.78</v>
      </c>
      <c r="H36" s="122"/>
      <c r="J36" s="55"/>
      <c r="S36" s="129"/>
      <c r="Z36" s="135"/>
      <c r="AA36" s="133"/>
      <c r="AJ36" s="134"/>
      <c r="AL36" s="143"/>
      <c r="AM36" s="143"/>
      <c r="AN36" s="146" t="s">
        <v>193</v>
      </c>
      <c r="AO36" s="147" t="s">
        <v>194</v>
      </c>
      <c r="AP36" s="143"/>
      <c r="AQ36" s="143"/>
      <c r="AR36" s="143"/>
      <c r="AS36" s="143"/>
    </row>
    <row r="37" spans="1:45" x14ac:dyDescent="0.35">
      <c r="S37" s="136" t="s">
        <v>187</v>
      </c>
      <c r="Z37" s="137"/>
      <c r="AA37" s="133"/>
      <c r="AJ37" s="134"/>
      <c r="AL37" s="143"/>
      <c r="AM37" s="143"/>
      <c r="AO37" s="144" t="s">
        <v>195</v>
      </c>
      <c r="AP37" s="143"/>
      <c r="AQ37" s="143"/>
      <c r="AR37" s="143"/>
      <c r="AS37" s="143"/>
    </row>
    <row r="38" spans="1:45" x14ac:dyDescent="0.35">
      <c r="A38" s="138" t="s">
        <v>104</v>
      </c>
      <c r="B38" s="127"/>
      <c r="C38" s="127"/>
      <c r="D38" s="127"/>
      <c r="E38" s="127"/>
      <c r="J38" s="129"/>
      <c r="AA38" s="133"/>
      <c r="AJ38" s="134"/>
      <c r="AL38" s="143"/>
      <c r="AM38" s="143"/>
      <c r="AO38" s="144" t="s">
        <v>196</v>
      </c>
      <c r="AP38" s="143"/>
      <c r="AQ38" s="143"/>
      <c r="AR38" s="143"/>
      <c r="AS38" s="143"/>
    </row>
    <row r="39" spans="1:45" x14ac:dyDescent="0.35">
      <c r="A39" s="138" t="s">
        <v>111</v>
      </c>
      <c r="B39" s="127"/>
      <c r="C39" s="127"/>
      <c r="D39" s="127"/>
      <c r="E39" s="127"/>
      <c r="J39" s="129"/>
      <c r="K39" s="139"/>
      <c r="AA39" s="133"/>
      <c r="AJ39" s="134"/>
      <c r="AL39" s="143"/>
      <c r="AM39" s="143"/>
      <c r="AO39" s="148" t="s">
        <v>199</v>
      </c>
      <c r="AP39" s="143"/>
      <c r="AQ39" s="143"/>
      <c r="AR39" s="143"/>
      <c r="AS39" s="143"/>
    </row>
    <row r="40" spans="1:45" x14ac:dyDescent="0.35">
      <c r="A40" s="138" t="s">
        <v>118</v>
      </c>
      <c r="B40" s="127"/>
      <c r="C40" s="127"/>
      <c r="D40" s="127"/>
      <c r="E40" s="127"/>
      <c r="J40" s="129"/>
      <c r="AA40" s="133"/>
      <c r="AJ40" s="134"/>
      <c r="AL40" s="143"/>
      <c r="AM40" s="143"/>
      <c r="AO40" s="144" t="s">
        <v>200</v>
      </c>
      <c r="AP40" s="143"/>
      <c r="AQ40" s="143"/>
      <c r="AR40" s="143"/>
      <c r="AS40" s="143"/>
    </row>
    <row r="41" spans="1:45" x14ac:dyDescent="0.35">
      <c r="A41" s="138" t="s">
        <v>125</v>
      </c>
      <c r="B41" s="127"/>
      <c r="C41" s="127"/>
      <c r="D41" s="127"/>
      <c r="E41" s="127"/>
      <c r="J41" s="129"/>
      <c r="AA41" s="133"/>
      <c r="AJ41" s="134"/>
      <c r="AK41" s="143"/>
      <c r="AL41" s="143"/>
      <c r="AM41" s="143"/>
      <c r="AN41" s="146" t="s">
        <v>197</v>
      </c>
      <c r="AO41" s="147" t="s">
        <v>198</v>
      </c>
      <c r="AP41" s="143"/>
      <c r="AQ41" s="143"/>
      <c r="AR41" s="143"/>
      <c r="AS41" s="143"/>
    </row>
    <row r="42" spans="1:45" x14ac:dyDescent="0.35">
      <c r="A42" s="138" t="s">
        <v>132</v>
      </c>
      <c r="B42" s="127"/>
      <c r="C42" s="127"/>
      <c r="D42" s="127"/>
      <c r="E42" s="127"/>
      <c r="AA42" s="88"/>
      <c r="AJ42" s="89"/>
      <c r="AK42" s="143"/>
      <c r="AL42" s="143"/>
      <c r="AM42" s="143"/>
      <c r="AN42" s="143"/>
      <c r="AO42" s="143"/>
      <c r="AP42" s="143"/>
      <c r="AQ42" s="143"/>
      <c r="AR42" s="143"/>
      <c r="AS42" s="143"/>
    </row>
    <row r="43" spans="1:45" x14ac:dyDescent="0.35">
      <c r="AA43" s="88"/>
      <c r="AJ43" s="89"/>
      <c r="AL43" s="139"/>
      <c r="AM43" s="139"/>
    </row>
    <row r="44" spans="1:45" x14ac:dyDescent="0.35">
      <c r="AA44" s="133"/>
      <c r="AJ44" s="134"/>
      <c r="AL44" s="139"/>
      <c r="AM44" s="139"/>
    </row>
    <row r="45" spans="1:45" x14ac:dyDescent="0.35">
      <c r="AA45" s="133"/>
      <c r="AJ45" s="134"/>
      <c r="AL45" s="139"/>
    </row>
    <row r="46" spans="1:45" x14ac:dyDescent="0.35">
      <c r="AA46" s="133"/>
      <c r="AJ46" s="134"/>
    </row>
    <row r="47" spans="1:45" ht="15" customHeight="1" x14ac:dyDescent="0.35">
      <c r="A47" s="149" t="s">
        <v>188</v>
      </c>
      <c r="B47" s="149"/>
      <c r="C47" s="149"/>
      <c r="D47" s="149"/>
      <c r="E47" s="149"/>
      <c r="F47" s="149"/>
      <c r="G47" s="149"/>
      <c r="H47" s="149"/>
      <c r="AA47" s="133"/>
      <c r="AJ47" s="134"/>
    </row>
    <row r="48" spans="1:45" x14ac:dyDescent="0.35">
      <c r="A48" s="149"/>
      <c r="B48" s="149"/>
      <c r="C48" s="149"/>
      <c r="D48" s="149"/>
      <c r="E48" s="149"/>
      <c r="F48" s="149"/>
      <c r="G48" s="149"/>
      <c r="H48" s="149"/>
      <c r="AA48" s="133"/>
      <c r="AJ48" s="134"/>
    </row>
    <row r="49" spans="1:36" x14ac:dyDescent="0.35">
      <c r="A49" s="149"/>
      <c r="B49" s="149"/>
      <c r="C49" s="149"/>
      <c r="D49" s="149"/>
      <c r="E49" s="149"/>
      <c r="F49" s="149"/>
      <c r="G49" s="149"/>
      <c r="H49" s="149"/>
      <c r="AA49" s="133"/>
      <c r="AJ49" s="134"/>
    </row>
    <row r="50" spans="1:36" x14ac:dyDescent="0.35">
      <c r="A50" s="149"/>
      <c r="B50" s="149"/>
      <c r="C50" s="149"/>
      <c r="D50" s="149"/>
      <c r="E50" s="149"/>
      <c r="F50" s="149"/>
      <c r="G50" s="149"/>
      <c r="H50" s="149"/>
      <c r="AA50" s="88"/>
      <c r="AJ50" s="89"/>
    </row>
    <row r="51" spans="1:36" x14ac:dyDescent="0.35">
      <c r="A51" s="149"/>
      <c r="B51" s="149"/>
      <c r="C51" s="149"/>
      <c r="D51" s="149"/>
      <c r="E51" s="149"/>
      <c r="F51" s="149"/>
      <c r="G51" s="149"/>
      <c r="H51" s="149"/>
    </row>
    <row r="52" spans="1:36" x14ac:dyDescent="0.35">
      <c r="A52" s="149"/>
      <c r="B52" s="149"/>
      <c r="C52" s="149"/>
      <c r="D52" s="149"/>
      <c r="E52" s="149"/>
      <c r="F52" s="149"/>
      <c r="G52" s="149"/>
      <c r="H52" s="149"/>
    </row>
    <row r="53" spans="1:36" ht="16.899999999999999" customHeight="1" x14ac:dyDescent="0.35">
      <c r="A53" s="149"/>
      <c r="B53" s="149"/>
      <c r="C53" s="149"/>
      <c r="D53" s="149"/>
      <c r="E53" s="149"/>
      <c r="F53" s="149"/>
      <c r="G53" s="149"/>
      <c r="H53" s="149"/>
    </row>
    <row r="54" spans="1:36" ht="16.899999999999999" customHeight="1" x14ac:dyDescent="0.35">
      <c r="A54" s="140"/>
      <c r="B54" s="140"/>
      <c r="C54" s="140"/>
      <c r="D54" s="140"/>
      <c r="E54" s="140"/>
      <c r="F54" s="141"/>
      <c r="G54" s="141"/>
      <c r="H54" s="141"/>
    </row>
  </sheetData>
  <mergeCells count="11">
    <mergeCell ref="A47:H53"/>
    <mergeCell ref="AK2:AS2"/>
    <mergeCell ref="P7:Q7"/>
    <mergeCell ref="Y7:Z7"/>
    <mergeCell ref="AH7:AI7"/>
    <mergeCell ref="AR7:AS7"/>
    <mergeCell ref="A4:H4"/>
    <mergeCell ref="A2:H2"/>
    <mergeCell ref="J2:Q2"/>
    <mergeCell ref="S2:Z2"/>
    <mergeCell ref="AB2:AI2"/>
  </mergeCells>
  <hyperlinks>
    <hyperlink ref="AO35" r:id="rId1"/>
    <hyperlink ref="AO36" r:id="rId2"/>
    <hyperlink ref="AO41" r:id="rId3"/>
  </hyperlinks>
  <pageMargins left="0.7" right="0.7" top="0.75" bottom="0.75" header="0.3" footer="0.3"/>
  <pageSetup paperSize="9" scale="71" orientation="portrait" r:id="rId4"/>
  <colBreaks count="4" manualBreakCount="4">
    <brk id="8" max="1048575" man="1"/>
    <brk id="17" max="1048575" man="1"/>
    <brk id="27" max="1048575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Cuadro_B_2020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Mancheño Losa, Sergio</dc:creator>
  <cp:lastModifiedBy>Mancheño Losa, Sergio</cp:lastModifiedBy>
  <cp:lastPrinted>2021-08-30T15:18:57Z</cp:lastPrinted>
  <dcterms:created xsi:type="dcterms:W3CDTF">2021-08-27T07:26:08Z</dcterms:created>
  <dcterms:modified xsi:type="dcterms:W3CDTF">2021-08-31T14:33:06Z</dcterms:modified>
</cp:coreProperties>
</file>