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13 Precios Tierra\000 PRECIOS TIERRA BASE 2016\PT 2022 (base 2016)\"/>
    </mc:Choice>
  </mc:AlternateContent>
  <xr:revisionPtr revIDLastSave="0" documentId="13_ncr:1_{4D4A8922-DF30-4AA3-9708-013581004294}" xr6:coauthVersionLast="47" xr6:coauthVersionMax="47" xr10:uidLastSave="{00000000-0000-0000-0000-000000000000}"/>
  <bookViews>
    <workbookView xWindow="-120" yWindow="-120" windowWidth="29040" windowHeight="15840" tabRatio="998" xr2:uid="{00000000-000D-0000-FFFF-FFFF00000000}"/>
  </bookViews>
  <sheets>
    <sheet name="INDICE" sheetId="18" r:id="rId1"/>
    <sheet name="Cuadro 0" sheetId="1" r:id="rId2"/>
    <sheet name="Cuadro 1" sheetId="2" r:id="rId3"/>
    <sheet name="Cuadro 2" sheetId="3" r:id="rId4"/>
    <sheet name="Cuadro 3" sheetId="4" r:id="rId5"/>
    <sheet name="Cuadro 4" sheetId="5" r:id="rId6"/>
    <sheet name="Cuadro 5" sheetId="6" r:id="rId7"/>
    <sheet name="Cuadro 6" sheetId="7" r:id="rId8"/>
    <sheet name="Cuadro 7" sheetId="8" r:id="rId9"/>
    <sheet name="Cuadro 8" sheetId="9" r:id="rId10"/>
    <sheet name="Cuadro 9" sheetId="10" r:id="rId11"/>
    <sheet name="Cuadro 10" sheetId="11" r:id="rId12"/>
    <sheet name="Cuadro 11" sheetId="12" r:id="rId13"/>
    <sheet name="Cuadro 12" sheetId="13" r:id="rId14"/>
    <sheet name="Cuadro 13" sheetId="14" r:id="rId15"/>
    <sheet name="Cuadro 14" sheetId="15" r:id="rId16"/>
  </sheets>
  <definedNames>
    <definedName name="_xlnm._FilterDatabase" localSheetId="4" hidden="1">'Cuadro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F5" i="2" s="1"/>
  <c r="E30" i="2"/>
  <c r="F30" i="2" s="1"/>
  <c r="G6" i="1" l="1"/>
  <c r="E7" i="1"/>
  <c r="G7" i="1" s="1"/>
  <c r="E8" i="1" l="1"/>
  <c r="E9" i="1" s="1"/>
  <c r="E10" i="1" s="1"/>
  <c r="E11" i="1" s="1"/>
  <c r="E12" i="1" s="1"/>
  <c r="F28" i="5" l="1"/>
  <c r="E11" i="4"/>
  <c r="F11" i="4"/>
  <c r="H6" i="1"/>
  <c r="F10" i="5" l="1"/>
  <c r="F34" i="5"/>
  <c r="F32" i="5"/>
  <c r="F31" i="5"/>
  <c r="F30" i="5"/>
  <c r="F29" i="5"/>
  <c r="F23" i="5"/>
  <c r="F21" i="5"/>
  <c r="F12" i="5"/>
  <c r="F11" i="5"/>
  <c r="F22" i="5" l="1"/>
  <c r="F33" i="5"/>
  <c r="F16" i="5"/>
  <c r="F24" i="5"/>
  <c r="F20" i="5"/>
  <c r="F19" i="5"/>
  <c r="F18" i="5"/>
  <c r="F17" i="5"/>
  <c r="F15" i="5"/>
  <c r="F26" i="5"/>
  <c r="F14" i="5"/>
  <c r="F25" i="5"/>
  <c r="F13" i="5"/>
  <c r="F5" i="5" l="1"/>
  <c r="F6" i="4"/>
  <c r="F7" i="4"/>
  <c r="F8" i="4"/>
  <c r="F9" i="4"/>
  <c r="F10" i="4"/>
  <c r="F12" i="4"/>
  <c r="F13" i="4"/>
  <c r="F14" i="4"/>
  <c r="F15" i="4"/>
  <c r="F16" i="4"/>
  <c r="F17" i="4"/>
  <c r="F18" i="4"/>
  <c r="F19" i="4"/>
  <c r="F20" i="4"/>
  <c r="F21" i="4"/>
  <c r="F23" i="4"/>
  <c r="F5" i="4"/>
  <c r="E6" i="4"/>
  <c r="E7" i="4"/>
  <c r="E8" i="4"/>
  <c r="E9" i="4"/>
  <c r="E10" i="4"/>
  <c r="E12" i="4"/>
  <c r="E13" i="4"/>
  <c r="E14" i="4"/>
  <c r="E15" i="4"/>
  <c r="E16" i="4"/>
  <c r="E17" i="4"/>
  <c r="E18" i="4"/>
  <c r="E19" i="4"/>
  <c r="E20" i="4"/>
  <c r="E21" i="4"/>
  <c r="E23" i="4"/>
  <c r="E5" i="4"/>
  <c r="F8" i="5" l="1"/>
  <c r="F9" i="5"/>
  <c r="F6" i="5"/>
  <c r="F7" i="5"/>
  <c r="F9" i="3"/>
  <c r="E5" i="3"/>
  <c r="F5" i="3" s="1"/>
  <c r="E6" i="3"/>
  <c r="F6" i="3" s="1"/>
  <c r="E7" i="3"/>
  <c r="F7" i="3" s="1"/>
  <c r="E8" i="3"/>
  <c r="F8" i="3" s="1"/>
  <c r="E9" i="3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F13" i="2"/>
  <c r="E31" i="2"/>
  <c r="F31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C12" i="1" l="1"/>
  <c r="C11" i="1" l="1"/>
  <c r="D12" i="1" l="1"/>
  <c r="C10" i="1" l="1"/>
  <c r="D11" i="1" l="1"/>
  <c r="C9" i="1" l="1"/>
  <c r="D10" i="1" l="1"/>
  <c r="C8" i="1" l="1"/>
  <c r="D9" i="1" l="1"/>
  <c r="B31" i="2" l="1"/>
  <c r="B23" i="4" l="1"/>
  <c r="B30" i="3" l="1"/>
  <c r="B27" i="3"/>
  <c r="B23" i="3"/>
  <c r="B14" i="3"/>
  <c r="B11" i="3"/>
  <c r="B7" i="3"/>
  <c r="C7" i="1"/>
  <c r="C6" i="1"/>
  <c r="B5" i="3" l="1"/>
  <c r="D7" i="1"/>
  <c r="D8" i="1"/>
  <c r="B17" i="3"/>
  <c r="B34" i="3" l="1"/>
  <c r="G8" i="1" l="1"/>
  <c r="H8" i="1" s="1"/>
  <c r="G12" i="1"/>
  <c r="H12" i="1" s="1"/>
  <c r="G11" i="1"/>
  <c r="H11" i="1" s="1"/>
  <c r="G10" i="1"/>
  <c r="H10" i="1" s="1"/>
  <c r="G9" i="1"/>
  <c r="H9" i="1" s="1"/>
  <c r="I9" i="1" s="1"/>
  <c r="I10" i="1" l="1"/>
  <c r="I11" i="1"/>
  <c r="I12" i="1"/>
  <c r="H7" i="1"/>
  <c r="I8" i="1" l="1"/>
  <c r="I7" i="1"/>
</calcChain>
</file>

<file path=xl/sharedStrings.xml><?xml version="1.0" encoding="utf-8"?>
<sst xmlns="http://schemas.openxmlformats.org/spreadsheetml/2006/main" count="442" uniqueCount="164">
  <si>
    <t>Años</t>
  </si>
  <si>
    <t>Euros / Ha.</t>
  </si>
  <si>
    <t>Var. % Interanual</t>
  </si>
  <si>
    <t>--</t>
  </si>
  <si>
    <t>Indice 2016=100</t>
  </si>
  <si>
    <t>Precios corrientes</t>
  </si>
  <si>
    <t>Deflactor PIB</t>
  </si>
  <si>
    <t>Precios constantes</t>
  </si>
  <si>
    <t>Ponderaciones</t>
  </si>
  <si>
    <t>Variación precios</t>
  </si>
  <si>
    <t>Repercusión</t>
  </si>
  <si>
    <t>CLASE DE TIERRA</t>
  </si>
  <si>
    <t>(Euros/ha)</t>
  </si>
  <si>
    <t>(%)</t>
  </si>
  <si>
    <t>CULTIVOS</t>
  </si>
  <si>
    <t>APROVECHAMIENTOS</t>
  </si>
  <si>
    <t>GENERAL</t>
  </si>
  <si>
    <t>Cuadro 0</t>
  </si>
  <si>
    <t xml:space="preserve">     Herbáceos y barbechos</t>
  </si>
  <si>
    <t xml:space="preserve">          Secano</t>
  </si>
  <si>
    <t xml:space="preserve">          Regadío</t>
  </si>
  <si>
    <t>Base 2016 (%)</t>
  </si>
  <si>
    <t xml:space="preserve">     Arroz</t>
  </si>
  <si>
    <t xml:space="preserve">           De clima templado secano</t>
  </si>
  <si>
    <t xml:space="preserve">           De clima templado regadío</t>
  </si>
  <si>
    <t xml:space="preserve">           De fruto seco secano</t>
  </si>
  <si>
    <t xml:space="preserve">           De fruto seco regadío</t>
  </si>
  <si>
    <t xml:space="preserve">           De clima subtropical secano</t>
  </si>
  <si>
    <t xml:space="preserve">           De clima subtropical regadío</t>
  </si>
  <si>
    <t xml:space="preserve">           Uva para mesa y pasas secano</t>
  </si>
  <si>
    <t xml:space="preserve">           Uva para mesa y pasas regadío</t>
  </si>
  <si>
    <t xml:space="preserve">           Uva de vinificación secano</t>
  </si>
  <si>
    <t xml:space="preserve">           Uva de vinificación regadío</t>
  </si>
  <si>
    <t xml:space="preserve">           Aceituna de mesa secano</t>
  </si>
  <si>
    <t xml:space="preserve">           Aceituna de mesa regadío</t>
  </si>
  <si>
    <t xml:space="preserve">           Aceituna de almazara secano</t>
  </si>
  <si>
    <t xml:space="preserve">           Aceituna de almazara regadío</t>
  </si>
  <si>
    <t xml:space="preserve">     Viñedo</t>
  </si>
  <si>
    <t xml:space="preserve">     Olivar</t>
  </si>
  <si>
    <t xml:space="preserve">     Frutales</t>
  </si>
  <si>
    <t xml:space="preserve">           De clima templado</t>
  </si>
  <si>
    <t xml:space="preserve">           De fruto seco</t>
  </si>
  <si>
    <t xml:space="preserve">           De clima subtropical</t>
  </si>
  <si>
    <t xml:space="preserve">     Herbáceos </t>
  </si>
  <si>
    <t xml:space="preserve">           Uva para mesa y pasas</t>
  </si>
  <si>
    <t xml:space="preserve">           Uva de vinificación</t>
  </si>
  <si>
    <t xml:space="preserve">           Aceituna de mesa</t>
  </si>
  <si>
    <t xml:space="preserve">           Aceituna de almazara</t>
  </si>
  <si>
    <t xml:space="preserve">     Hortalizas al aire libre</t>
  </si>
  <si>
    <t xml:space="preserve">     Hortalizas en invernadero</t>
  </si>
  <si>
    <t xml:space="preserve">     Cítricos</t>
  </si>
  <si>
    <t>CC.AA.</t>
  </si>
  <si>
    <t>EXTREMADURA</t>
  </si>
  <si>
    <t>CATALUÑA</t>
  </si>
  <si>
    <t>GALICIA</t>
  </si>
  <si>
    <t>C. VALENCIANA</t>
  </si>
  <si>
    <t>P. DE ASTURIAS</t>
  </si>
  <si>
    <t>NAVARRA</t>
  </si>
  <si>
    <t>MADRID</t>
  </si>
  <si>
    <t>LA RIOJA</t>
  </si>
  <si>
    <t>CANTABRIA</t>
  </si>
  <si>
    <t>BALEARES</t>
  </si>
  <si>
    <t>CANARIAS</t>
  </si>
  <si>
    <t>ESPAÑA</t>
  </si>
  <si>
    <t>TOTAL</t>
  </si>
  <si>
    <t>PAIS VASCO</t>
  </si>
  <si>
    <t>ARAGON</t>
  </si>
  <si>
    <t>CASTILLA Y LEON</t>
  </si>
  <si>
    <t>ANDALUCIA</t>
  </si>
  <si>
    <t>CASTILLA LA MANCHA</t>
  </si>
  <si>
    <t>R. de MURCIA</t>
  </si>
  <si>
    <t>Andalucía</t>
  </si>
  <si>
    <t>Aragón</t>
  </si>
  <si>
    <t>C. Valenciana</t>
  </si>
  <si>
    <t>Cataluña</t>
  </si>
  <si>
    <t>Extremadura</t>
  </si>
  <si>
    <t>Galicia</t>
  </si>
  <si>
    <t>La Rioja</t>
  </si>
  <si>
    <t>Castilla y León</t>
  </si>
  <si>
    <t>EVOLUCIÓN DEL ÍNDICE DE PRECIOS 
(Base: Año 2016=100) 
ANÁLISIS POR CULTIVOS-APROVECHAMIENTOS</t>
  </si>
  <si>
    <t>Herbáceos y barbechos de secano</t>
  </si>
  <si>
    <t>Herbáceos de regadío</t>
  </si>
  <si>
    <t>Hortalizas al aire libre regadío</t>
  </si>
  <si>
    <t>Hortalizas en invernadero regadío</t>
  </si>
  <si>
    <t>Arroz</t>
  </si>
  <si>
    <t>Cítricos regadío</t>
  </si>
  <si>
    <t>Frutales</t>
  </si>
  <si>
    <t>Viñedo</t>
  </si>
  <si>
    <t>Olivar</t>
  </si>
  <si>
    <t>Hortalizas al aire libre de regadío</t>
  </si>
  <si>
    <t>Frutales regadío</t>
  </si>
  <si>
    <t>Frutales secano</t>
  </si>
  <si>
    <t>Viñedo secano</t>
  </si>
  <si>
    <t>Olivar secano</t>
  </si>
  <si>
    <t>Viñedo regadío</t>
  </si>
  <si>
    <t>Olivar regadío</t>
  </si>
  <si>
    <t>EVOLUCIÓN DEL ÍNDICE DE PRECIOS 
(Base: Año 2016=100) 
ANÁLISIS POR COMUNIDADES AUTÓNOMAS</t>
  </si>
  <si>
    <t>CULTIVOS SECANO</t>
  </si>
  <si>
    <t>CULTIVOS REGADÍO</t>
  </si>
  <si>
    <t>EVOLUCIÓN DEL ÍNDICE DE PRECIOS 
(Base: Año 2016=100) 
ANÁLISIS POR CULTIVOS SECANO-CULTIVOS REGADIO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</si>
  <si>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</si>
  <si>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</si>
  <si>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</si>
  <si>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</si>
  <si>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</si>
  <si>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</si>
  <si>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</si>
  <si>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</si>
  <si>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 xml:space="preserve">Cuadro 10 </t>
  </si>
  <si>
    <t>Cuadro 11</t>
  </si>
  <si>
    <t>Cuadro 12</t>
  </si>
  <si>
    <t>Cuadro 13</t>
  </si>
  <si>
    <t>Cuadro 14</t>
  </si>
  <si>
    <t xml:space="preserve">Listado de cuadros </t>
  </si>
  <si>
    <r>
      <rPr>
        <b/>
        <i/>
        <sz val="16"/>
        <color theme="1" tint="0.249977111117893"/>
        <rFont val="Arial"/>
        <family val="2"/>
      </rPr>
      <t>Cuadro 5</t>
    </r>
    <r>
      <rPr>
        <i/>
        <sz val="16"/>
        <color theme="1" tint="0.249977111117893"/>
        <rFont val="Arial"/>
        <family val="2"/>
      </rPr>
      <t>: Evolución del Índice de precios: Análisis por Cultivos - Aprovechamientos.</t>
    </r>
  </si>
  <si>
    <r>
      <rPr>
        <b/>
        <i/>
        <sz val="16"/>
        <color theme="1" tint="0.249977111117893"/>
        <rFont val="Arial"/>
        <family val="2"/>
      </rPr>
      <t>Cuadro 6</t>
    </r>
    <r>
      <rPr>
        <i/>
        <sz val="16"/>
        <color theme="1" tint="0.249977111117893"/>
        <rFont val="Arial"/>
        <family val="2"/>
      </rPr>
      <t>: Evolución del Índice de precios: Análisis por Cultivos de secano- Cultivos de regadío.</t>
    </r>
  </si>
  <si>
    <r>
      <rPr>
        <b/>
        <i/>
        <sz val="16"/>
        <color theme="1" tint="0.249977111117893"/>
        <rFont val="Arial"/>
        <family val="2"/>
      </rPr>
      <t>Cuadro 7</t>
    </r>
    <r>
      <rPr>
        <i/>
        <sz val="16"/>
        <color theme="1" tint="0.249977111117893"/>
        <rFont val="Arial"/>
        <family val="2"/>
      </rPr>
      <t>: Evolución del Índice de precios: Análisis por Comunidades Autónomas.</t>
    </r>
  </si>
  <si>
    <r>
      <rPr>
        <b/>
        <i/>
        <sz val="16"/>
        <color theme="1" tint="0.249977111117893"/>
        <rFont val="Arial"/>
        <family val="2"/>
      </rPr>
      <t>Cuadro 9</t>
    </r>
    <r>
      <rPr>
        <i/>
        <sz val="16"/>
        <color theme="1" tint="0.249977111117893"/>
        <rFont val="Arial"/>
        <family val="2"/>
      </rPr>
      <t>: Precio de los Cultivos herbáceos de regadío.</t>
    </r>
  </si>
  <si>
    <r>
      <rPr>
        <b/>
        <i/>
        <sz val="16"/>
        <color theme="1" tint="0.249977111117893"/>
        <rFont val="Arial"/>
        <family val="2"/>
      </rPr>
      <t>Cuadro 10</t>
    </r>
    <r>
      <rPr>
        <i/>
        <sz val="16"/>
        <color theme="1" tint="0.249977111117893"/>
        <rFont val="Arial"/>
        <family val="2"/>
      </rPr>
      <t>: Precio de los Frutales de fruto seco en secano.</t>
    </r>
  </si>
  <si>
    <r>
      <rPr>
        <b/>
        <i/>
        <sz val="16"/>
        <color theme="1" tint="0.249977111117893"/>
        <rFont val="Arial"/>
        <family val="2"/>
      </rPr>
      <t>Cuadro 11</t>
    </r>
    <r>
      <rPr>
        <i/>
        <sz val="16"/>
        <color theme="1" tint="0.249977111117893"/>
        <rFont val="Arial"/>
        <family val="2"/>
      </rPr>
      <t>: Precio de los Cítricos (regadío).</t>
    </r>
  </si>
  <si>
    <r>
      <rPr>
        <b/>
        <i/>
        <sz val="16"/>
        <color theme="1" tint="0.249977111117893"/>
        <rFont val="Arial"/>
        <family val="2"/>
      </rPr>
      <t>Cuadro</t>
    </r>
    <r>
      <rPr>
        <i/>
        <sz val="16"/>
        <color theme="1" tint="0.249977111117893"/>
        <rFont val="Arial"/>
        <family val="2"/>
      </rPr>
      <t xml:space="preserve"> </t>
    </r>
    <r>
      <rPr>
        <b/>
        <i/>
        <sz val="16"/>
        <color theme="1" tint="0.249977111117893"/>
        <rFont val="Arial"/>
        <family val="2"/>
      </rPr>
      <t>12</t>
    </r>
    <r>
      <rPr>
        <i/>
        <sz val="16"/>
        <color theme="1" tint="0.249977111117893"/>
        <rFont val="Arial"/>
        <family val="2"/>
      </rPr>
      <t>: Precio de la Uva de vinificación en secano.</t>
    </r>
  </si>
  <si>
    <r>
      <rPr>
        <b/>
        <i/>
        <sz val="16"/>
        <color theme="1" tint="0.249977111117893"/>
        <rFont val="Arial"/>
        <family val="2"/>
      </rPr>
      <t>Cuadro 13</t>
    </r>
    <r>
      <rPr>
        <i/>
        <sz val="16"/>
        <color theme="1" tint="0.249977111117893"/>
        <rFont val="Arial"/>
        <family val="2"/>
      </rPr>
      <t xml:space="preserve">: Precio de la Aceituna de almazara en secano. </t>
    </r>
  </si>
  <si>
    <r>
      <rPr>
        <b/>
        <i/>
        <sz val="16"/>
        <color theme="1" tint="0.249977111117893"/>
        <rFont val="Arial"/>
        <family val="2"/>
      </rPr>
      <t>Cuadro 14</t>
    </r>
    <r>
      <rPr>
        <i/>
        <sz val="16"/>
        <color theme="1" tint="0.249977111117893"/>
        <rFont val="Arial"/>
        <family val="2"/>
      </rPr>
      <t>: Precio de los Aprovechamientos ( prados y praderas permanentes (secano/regadío) y otras superficies para pastos).</t>
    </r>
  </si>
  <si>
    <r>
      <rPr>
        <b/>
        <i/>
        <sz val="16"/>
        <color theme="1" tint="0.249977111117893"/>
        <rFont val="Arial"/>
        <family val="2"/>
      </rPr>
      <t>Cuadro 8</t>
    </r>
    <r>
      <rPr>
        <i/>
        <sz val="16"/>
        <color theme="1" tint="0.249977111117893"/>
        <rFont val="Arial"/>
        <family val="2"/>
      </rPr>
      <t>: Precio de los Cultivos herbáceos de secano más barbecho.</t>
    </r>
  </si>
  <si>
    <t>Precios 2021</t>
  </si>
  <si>
    <t>EVOLUCIÓN DE LOS PRECIOS DE LA TIERRA 2016-2022 (Base 2016)</t>
  </si>
  <si>
    <t>Precios 2022</t>
  </si>
  <si>
    <t>PRECIOS MEDIOS NACIONALES POR SECANO-REGADÍO.  AÑOS 2021 Y 2022</t>
  </si>
  <si>
    <t>PRECIOS MEDIOS NACIONALES POR COMUNIDADES AUTÓNOMAS. AÑOS 2021 Y 2022
(CC.AA. Ordenadas de mayor a menor superficie agrícola útil)</t>
  </si>
  <si>
    <t>PRECIO DE UVA DE VINIFICACIÓN EN SECANO
 POR COMUNIDADES AUTÓNOMAS                                            Evolución 2021 y 2022</t>
  </si>
  <si>
    <t>PRECIO DE ACEITUNA DE ALMAZARA EN SECANO 
 POR COMUNIDADES AUTÓNOMAS                                        Evolución 2021 y 2022</t>
  </si>
  <si>
    <t>PRECIO DE APROVECHAMIENTOS (Prados y praderas permanentes y Otras superficies para pastos)
 POR COMUNIDADES AUTÓNOMAS                                        Evolución 2021 y 2022</t>
  </si>
  <si>
    <t>PRECIO DE LOS CÍTRICOS (REGADÍO) 
 POR COMUNIDADES AUTÓNOMAS                                        Evolución 2021 y 2022</t>
  </si>
  <si>
    <t>PRECIOS MEDIOS NACIONALES POR CULTIVOS-APROVECHAMIENTOS. AÑOS 2021 Y 2022</t>
  </si>
  <si>
    <t>Cuadro 1</t>
  </si>
  <si>
    <t>PRECIOS MEDIOS GENERALES POR CLASE DE TIERRA Y CC.AA. AÑOS 2021 Y 2022</t>
  </si>
  <si>
    <t>PRECIO DE LOS CULTIVOS HERBÁCEOS DE SECANO MÁS BARBECHO 
 POR COMUNIDADES AUTÓNOMAS                                                              Evolución 2021 y 2022</t>
  </si>
  <si>
    <t>PRECIO DE LOS CULTIVOS HERBÁCEOS DE REGADÍO 
 POR COMUNIDADES AUTÓNOMAS                                                                       Evolución 2021 y 2022</t>
  </si>
  <si>
    <t>PRECIO DE LOS FRUTALES DE FRUTO SECO EN SECANO 
 POR COMUNIDADES AUTÓNOMAS                                        Evolución 2021 y 2022</t>
  </si>
  <si>
    <t xml:space="preserve">   Herbáceos y barbechos</t>
  </si>
  <si>
    <t xml:space="preserve">   Hortalizas al aire libre regadío</t>
  </si>
  <si>
    <t xml:space="preserve">   Hortalizas en invernadero regadío</t>
  </si>
  <si>
    <t xml:space="preserve">   Arroz</t>
  </si>
  <si>
    <t xml:space="preserve">   Cítricos regadío</t>
  </si>
  <si>
    <t xml:space="preserve">   Frutales </t>
  </si>
  <si>
    <t xml:space="preserve">   Viñedo</t>
  </si>
  <si>
    <t xml:space="preserve">   Olivar</t>
  </si>
  <si>
    <t xml:space="preserve"> </t>
  </si>
  <si>
    <t>Encuesta de Precios de la Tierra 2022
(Base 2016)</t>
  </si>
  <si>
    <r>
      <t>CLASE DE TIERRA</t>
    </r>
    <r>
      <rPr>
        <sz val="11"/>
        <color theme="4" tint="-0.249977111117893"/>
        <rFont val="Arial"/>
        <family val="2"/>
      </rPr>
      <t xml:space="preserve"> </t>
    </r>
  </si>
  <si>
    <t xml:space="preserve">Herbaceos+Barbecho secano </t>
  </si>
  <si>
    <t xml:space="preserve">Herbáceos regadío </t>
  </si>
  <si>
    <t xml:space="preserve">Uva de vinificación  secano </t>
  </si>
  <si>
    <t xml:space="preserve"> Aceituna de almazara secano </t>
  </si>
  <si>
    <t xml:space="preserve">Aprovechamientos (Prados y praderas permanentes y Otras superficies para pastos) </t>
  </si>
  <si>
    <t>Castilla La Mancha</t>
  </si>
  <si>
    <t xml:space="preserve">     Índice de precios (Base: año 2016=100). Evolución 2016 a 2022.</t>
  </si>
  <si>
    <t xml:space="preserve">     Precios de los principales cultivos-aprovechamientos por Comunidades Autónomas (€/ha). Evolución 2021-2022</t>
  </si>
  <si>
    <t xml:space="preserve">      Precio medio general (€/ha y %). Años 2021 (base 2016) y 2022 (base 2016) </t>
  </si>
  <si>
    <r>
      <rPr>
        <b/>
        <i/>
        <sz val="16"/>
        <rFont val="Arial"/>
        <family val="2"/>
      </rPr>
      <t>Cuadro 0</t>
    </r>
    <r>
      <rPr>
        <i/>
        <sz val="16"/>
        <rFont val="Arial"/>
        <family val="2"/>
      </rPr>
      <t>: Evolución de los precios de la tierra 2016-2022(Base 2016) a precios corrientes y a precios constantes.</t>
    </r>
  </si>
  <si>
    <r>
      <rPr>
        <b/>
        <i/>
        <sz val="16"/>
        <rFont val="Arial"/>
        <family val="2"/>
      </rPr>
      <t>Cuadro 1</t>
    </r>
    <r>
      <rPr>
        <i/>
        <sz val="16"/>
        <rFont val="Arial"/>
        <family val="2"/>
      </rPr>
      <t>: Precios medios nacionales por Cultivos - Aprovechamientos Años 2021 y 2022 (base 2016).</t>
    </r>
  </si>
  <si>
    <r>
      <rPr>
        <b/>
        <i/>
        <sz val="16"/>
        <rFont val="Arial"/>
        <family val="2"/>
      </rPr>
      <t>Cuadro 2</t>
    </r>
    <r>
      <rPr>
        <i/>
        <sz val="16"/>
        <rFont val="Arial"/>
        <family val="2"/>
      </rPr>
      <t>: Precios medios nacionales por Cultivos de secano- Cultivos de regadío Años 2021 y 2022 (base 2016).</t>
    </r>
  </si>
  <si>
    <r>
      <rPr>
        <b/>
        <i/>
        <sz val="16"/>
        <rFont val="Arial"/>
        <family val="2"/>
      </rPr>
      <t>Cuadro 3</t>
    </r>
    <r>
      <rPr>
        <i/>
        <sz val="16"/>
        <rFont val="Arial"/>
        <family val="2"/>
      </rPr>
      <t xml:space="preserve">: Precios medios nacionales por Comunidades Autónomas Años 2021 y 2022 (base 2016) (CC.AA.                 Ordenadas de mayor a menor superficie agrícola útil). </t>
    </r>
  </si>
  <si>
    <r>
      <rPr>
        <b/>
        <i/>
        <sz val="16"/>
        <rFont val="Arial"/>
        <family val="2"/>
      </rPr>
      <t>Cuadro 4</t>
    </r>
    <r>
      <rPr>
        <i/>
        <sz val="16"/>
        <rFont val="Arial"/>
        <family val="2"/>
      </rPr>
      <t>: Precios medios nacionales por clase de tierra (tipologías) y Comunidades Autónomas Años 2021 y 2022 (base 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</si>
</sst>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0.0%"/>
    <numFmt numFmtId="167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9"/>
      <name val="Calibri"/>
      <family val="2"/>
    </font>
    <font>
      <b/>
      <sz val="11"/>
      <color theme="4" tint="-0.249977111117893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sz val="11"/>
      <name val="Lucida Sans"/>
      <family val="2"/>
    </font>
    <font>
      <b/>
      <i/>
      <sz val="18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i/>
      <sz val="12"/>
      <color indexed="21"/>
      <name val="Arial"/>
      <family val="2"/>
    </font>
    <font>
      <i/>
      <sz val="16"/>
      <color indexed="21"/>
      <name val="Arial"/>
      <family val="2"/>
    </font>
    <font>
      <sz val="33"/>
      <color theme="1" tint="0.34998626667073579"/>
      <name val="Arial"/>
      <family val="2"/>
    </font>
    <font>
      <sz val="26"/>
      <name val="Arial"/>
      <family val="2"/>
    </font>
    <font>
      <i/>
      <sz val="16"/>
      <color theme="1" tint="0.249977111117893"/>
      <name val="Arial"/>
      <family val="2"/>
    </font>
    <font>
      <b/>
      <i/>
      <sz val="16"/>
      <color theme="1" tint="0.249977111117893"/>
      <name val="Arial"/>
      <family val="2"/>
    </font>
    <font>
      <sz val="12"/>
      <color theme="1" tint="0.249977111117893"/>
      <name val="Arial"/>
      <family val="2"/>
    </font>
    <font>
      <i/>
      <sz val="12"/>
      <color theme="1" tint="0.249977111117893"/>
      <name val="Arial"/>
      <family val="2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  <font>
      <i/>
      <sz val="16"/>
      <name val="Arial"/>
      <family val="2"/>
    </font>
    <font>
      <b/>
      <i/>
      <sz val="16"/>
      <name val="Arial"/>
      <family val="2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4" fillId="3" borderId="2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4" fillId="2" borderId="7" xfId="0" applyFont="1" applyFill="1" applyBorder="1"/>
    <xf numFmtId="0" fontId="2" fillId="0" borderId="0" xfId="0" applyFont="1"/>
    <xf numFmtId="2" fontId="4" fillId="5" borderId="2" xfId="0" applyNumberFormat="1" applyFont="1" applyFill="1" applyBorder="1"/>
    <xf numFmtId="0" fontId="3" fillId="5" borderId="8" xfId="0" applyFont="1" applyFill="1" applyBorder="1" applyAlignment="1">
      <alignment horizontal="center"/>
    </xf>
    <xf numFmtId="1" fontId="3" fillId="5" borderId="2" xfId="0" applyNumberFormat="1" applyFont="1" applyFill="1" applyBorder="1"/>
    <xf numFmtId="2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4" fillId="4" borderId="10" xfId="0" applyFont="1" applyFill="1" applyBorder="1"/>
    <xf numFmtId="0" fontId="3" fillId="7" borderId="3" xfId="0" applyFont="1" applyFill="1" applyBorder="1"/>
    <xf numFmtId="2" fontId="4" fillId="4" borderId="6" xfId="0" applyNumberFormat="1" applyFont="1" applyFill="1" applyBorder="1"/>
    <xf numFmtId="4" fontId="3" fillId="6" borderId="6" xfId="0" applyNumberFormat="1" applyFont="1" applyFill="1" applyBorder="1"/>
    <xf numFmtId="4" fontId="3" fillId="7" borderId="9" xfId="0" applyNumberFormat="1" applyFont="1" applyFill="1" applyBorder="1"/>
    <xf numFmtId="4" fontId="4" fillId="4" borderId="6" xfId="0" applyNumberFormat="1" applyFont="1" applyFill="1" applyBorder="1"/>
    <xf numFmtId="3" fontId="3" fillId="7" borderId="9" xfId="0" applyNumberFormat="1" applyFont="1" applyFill="1" applyBorder="1"/>
    <xf numFmtId="3" fontId="3" fillId="6" borderId="6" xfId="0" applyNumberFormat="1" applyFont="1" applyFill="1" applyBorder="1"/>
    <xf numFmtId="3" fontId="4" fillId="4" borderId="6" xfId="0" applyNumberFormat="1" applyFont="1" applyFill="1" applyBorder="1"/>
    <xf numFmtId="0" fontId="3" fillId="5" borderId="7" xfId="0" applyFont="1" applyFill="1" applyBorder="1"/>
    <xf numFmtId="167" fontId="3" fillId="6" borderId="6" xfId="0" applyNumberFormat="1" applyFont="1" applyFill="1" applyBorder="1"/>
    <xf numFmtId="167" fontId="4" fillId="4" borderId="6" xfId="0" applyNumberFormat="1" applyFont="1" applyFill="1" applyBorder="1"/>
    <xf numFmtId="165" fontId="4" fillId="4" borderId="10" xfId="0" applyNumberFormat="1" applyFont="1" applyFill="1" applyBorder="1"/>
    <xf numFmtId="0" fontId="6" fillId="0" borderId="0" xfId="0" applyFont="1"/>
    <xf numFmtId="167" fontId="3" fillId="7" borderId="9" xfId="0" applyNumberFormat="1" applyFont="1" applyFill="1" applyBorder="1"/>
    <xf numFmtId="165" fontId="4" fillId="4" borderId="6" xfId="0" applyNumberFormat="1" applyFont="1" applyFill="1" applyBorder="1"/>
    <xf numFmtId="165" fontId="3" fillId="6" borderId="6" xfId="0" applyNumberFormat="1" applyFont="1" applyFill="1" applyBorder="1"/>
    <xf numFmtId="2" fontId="4" fillId="3" borderId="2" xfId="0" applyNumberFormat="1" applyFont="1" applyFill="1" applyBorder="1"/>
    <xf numFmtId="0" fontId="3" fillId="3" borderId="8" xfId="0" applyFont="1" applyFill="1" applyBorder="1" applyAlignment="1">
      <alignment horizontal="center"/>
    </xf>
    <xf numFmtId="1" fontId="3" fillId="3" borderId="2" xfId="0" applyNumberFormat="1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7" fontId="4" fillId="2" borderId="6" xfId="0" applyNumberFormat="1" applyFont="1" applyFill="1" applyBorder="1"/>
    <xf numFmtId="3" fontId="4" fillId="2" borderId="6" xfId="0" applyNumberFormat="1" applyFont="1" applyFill="1" applyBorder="1"/>
    <xf numFmtId="167" fontId="4" fillId="9" borderId="6" xfId="0" applyNumberFormat="1" applyFont="1" applyFill="1" applyBorder="1"/>
    <xf numFmtId="3" fontId="4" fillId="9" borderId="6" xfId="0" applyNumberFormat="1" applyFont="1" applyFill="1" applyBorder="1"/>
    <xf numFmtId="167" fontId="4" fillId="2" borderId="2" xfId="0" applyNumberFormat="1" applyFont="1" applyFill="1" applyBorder="1"/>
    <xf numFmtId="167" fontId="3" fillId="2" borderId="7" xfId="0" applyNumberFormat="1" applyFont="1" applyFill="1" applyBorder="1"/>
    <xf numFmtId="3" fontId="3" fillId="2" borderId="7" xfId="0" applyNumberFormat="1" applyFont="1" applyFill="1" applyBorder="1"/>
    <xf numFmtId="0" fontId="3" fillId="9" borderId="2" xfId="0" applyFont="1" applyFill="1" applyBorder="1" applyAlignment="1">
      <alignment horizontal="left"/>
    </xf>
    <xf numFmtId="165" fontId="3" fillId="9" borderId="2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165" fontId="4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165" fontId="4" fillId="2" borderId="7" xfId="0" applyNumberFormat="1" applyFont="1" applyFill="1" applyBorder="1" applyAlignment="1">
      <alignment horizontal="right"/>
    </xf>
    <xf numFmtId="0" fontId="3" fillId="9" borderId="6" xfId="0" applyFont="1" applyFill="1" applyBorder="1" applyAlignment="1">
      <alignment horizontal="left"/>
    </xf>
    <xf numFmtId="0" fontId="4" fillId="2" borderId="6" xfId="0" applyFont="1" applyFill="1" applyBorder="1"/>
    <xf numFmtId="0" fontId="14" fillId="0" borderId="0" xfId="0" applyFont="1"/>
    <xf numFmtId="0" fontId="3" fillId="2" borderId="7" xfId="0" applyFont="1" applyFill="1" applyBorder="1"/>
    <xf numFmtId="165" fontId="4" fillId="2" borderId="12" xfId="0" applyNumberFormat="1" applyFont="1" applyFill="1" applyBorder="1" applyAlignment="1">
      <alignment horizontal="right"/>
    </xf>
    <xf numFmtId="0" fontId="3" fillId="9" borderId="2" xfId="0" applyFont="1" applyFill="1" applyBorder="1" applyAlignment="1">
      <alignment wrapText="1"/>
    </xf>
    <xf numFmtId="0" fontId="3" fillId="9" borderId="6" xfId="0" applyFont="1" applyFill="1" applyBorder="1" applyAlignment="1">
      <alignment wrapText="1"/>
    </xf>
    <xf numFmtId="2" fontId="3" fillId="3" borderId="9" xfId="0" applyNumberFormat="1" applyFont="1" applyFill="1" applyBorder="1"/>
    <xf numFmtId="165" fontId="3" fillId="9" borderId="9" xfId="0" applyNumberFormat="1" applyFont="1" applyFill="1" applyBorder="1"/>
    <xf numFmtId="165" fontId="4" fillId="2" borderId="6" xfId="0" applyNumberFormat="1" applyFont="1" applyFill="1" applyBorder="1"/>
    <xf numFmtId="2" fontId="15" fillId="3" borderId="9" xfId="0" applyNumberFormat="1" applyFont="1" applyFill="1" applyBorder="1"/>
    <xf numFmtId="0" fontId="15" fillId="9" borderId="9" xfId="0" applyFont="1" applyFill="1" applyBorder="1"/>
    <xf numFmtId="0" fontId="16" fillId="2" borderId="6" xfId="0" quotePrefix="1" applyFont="1" applyFill="1" applyBorder="1"/>
    <xf numFmtId="1" fontId="3" fillId="3" borderId="2" xfId="0" applyNumberFormat="1" applyFont="1" applyFill="1" applyBorder="1" applyAlignment="1">
      <alignment horizontal="center"/>
    </xf>
    <xf numFmtId="2" fontId="4" fillId="0" borderId="0" xfId="0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/>
    <xf numFmtId="3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/>
    <xf numFmtId="165" fontId="3" fillId="8" borderId="9" xfId="0" applyNumberFormat="1" applyFont="1" applyFill="1" applyBorder="1"/>
    <xf numFmtId="0" fontId="0" fillId="11" borderId="7" xfId="0" applyFill="1" applyBorder="1"/>
    <xf numFmtId="1" fontId="3" fillId="2" borderId="7" xfId="0" applyNumberFormat="1" applyFont="1" applyFill="1" applyBorder="1"/>
    <xf numFmtId="165" fontId="10" fillId="10" borderId="6" xfId="0" applyNumberFormat="1" applyFont="1" applyFill="1" applyBorder="1"/>
    <xf numFmtId="165" fontId="10" fillId="10" borderId="7" xfId="0" applyNumberFormat="1" applyFont="1" applyFill="1" applyBorder="1"/>
    <xf numFmtId="165" fontId="10" fillId="0" borderId="2" xfId="0" applyNumberFormat="1" applyFont="1" applyBorder="1"/>
    <xf numFmtId="165" fontId="8" fillId="0" borderId="7" xfId="0" applyNumberFormat="1" applyFont="1" applyBorder="1"/>
    <xf numFmtId="165" fontId="10" fillId="0" borderId="6" xfId="0" applyNumberFormat="1" applyFont="1" applyBorder="1"/>
    <xf numFmtId="165" fontId="10" fillId="0" borderId="12" xfId="0" applyNumberFormat="1" applyFont="1" applyBorder="1"/>
    <xf numFmtId="165" fontId="8" fillId="0" borderId="13" xfId="0" applyNumberFormat="1" applyFont="1" applyBorder="1"/>
    <xf numFmtId="1" fontId="3" fillId="2" borderId="6" xfId="0" applyNumberFormat="1" applyFont="1" applyFill="1" applyBorder="1"/>
    <xf numFmtId="1" fontId="3" fillId="3" borderId="11" xfId="0" applyNumberFormat="1" applyFont="1" applyFill="1" applyBorder="1" applyAlignment="1">
      <alignment horizontal="center"/>
    </xf>
    <xf numFmtId="0" fontId="0" fillId="11" borderId="13" xfId="0" applyFill="1" applyBorder="1"/>
    <xf numFmtId="0" fontId="13" fillId="0" borderId="6" xfId="0" applyFont="1" applyBorder="1" applyAlignment="1">
      <alignment horizontal="left"/>
    </xf>
    <xf numFmtId="0" fontId="13" fillId="10" borderId="6" xfId="0" applyFont="1" applyFill="1" applyBorder="1" applyAlignment="1">
      <alignment horizontal="left"/>
    </xf>
    <xf numFmtId="165" fontId="10" fillId="10" borderId="12" xfId="0" applyNumberFormat="1" applyFont="1" applyFill="1" applyBorder="1"/>
    <xf numFmtId="0" fontId="13" fillId="10" borderId="7" xfId="0" applyFont="1" applyFill="1" applyBorder="1" applyAlignment="1">
      <alignment horizontal="left"/>
    </xf>
    <xf numFmtId="165" fontId="10" fillId="10" borderId="13" xfId="0" applyNumberFormat="1" applyFont="1" applyFill="1" applyBorder="1"/>
    <xf numFmtId="3" fontId="10" fillId="10" borderId="12" xfId="0" applyNumberFormat="1" applyFont="1" applyFill="1" applyBorder="1"/>
    <xf numFmtId="3" fontId="10" fillId="10" borderId="6" xfId="0" applyNumberFormat="1" applyFont="1" applyFill="1" applyBorder="1"/>
    <xf numFmtId="3" fontId="10" fillId="0" borderId="12" xfId="0" applyNumberFormat="1" applyFont="1" applyBorder="1"/>
    <xf numFmtId="3" fontId="10" fillId="0" borderId="6" xfId="0" applyNumberFormat="1" applyFont="1" applyBorder="1"/>
    <xf numFmtId="3" fontId="10" fillId="10" borderId="13" xfId="0" applyNumberFormat="1" applyFont="1" applyFill="1" applyBorder="1"/>
    <xf numFmtId="3" fontId="10" fillId="10" borderId="7" xfId="0" applyNumberFormat="1" applyFont="1" applyFill="1" applyBorder="1"/>
    <xf numFmtId="3" fontId="10" fillId="0" borderId="2" xfId="0" applyNumberFormat="1" applyFont="1" applyBorder="1"/>
    <xf numFmtId="3" fontId="8" fillId="0" borderId="7" xfId="0" applyNumberFormat="1" applyFont="1" applyBorder="1"/>
    <xf numFmtId="3" fontId="8" fillId="0" borderId="13" xfId="0" applyNumberFormat="1" applyFont="1" applyBorder="1"/>
    <xf numFmtId="165" fontId="10" fillId="0" borderId="11" xfId="0" applyNumberFormat="1" applyFont="1" applyBorder="1"/>
    <xf numFmtId="165" fontId="3" fillId="7" borderId="9" xfId="0" applyNumberFormat="1" applyFont="1" applyFill="1" applyBorder="1"/>
    <xf numFmtId="0" fontId="3" fillId="5" borderId="3" xfId="0" applyFont="1" applyFill="1" applyBorder="1"/>
    <xf numFmtId="165" fontId="3" fillId="5" borderId="9" xfId="0" applyNumberFormat="1" applyFont="1" applyFill="1" applyBorder="1"/>
    <xf numFmtId="3" fontId="3" fillId="5" borderId="9" xfId="0" applyNumberFormat="1" applyFont="1" applyFill="1" applyBorder="1"/>
    <xf numFmtId="4" fontId="3" fillId="5" borderId="9" xfId="0" applyNumberFormat="1" applyFont="1" applyFill="1" applyBorder="1"/>
    <xf numFmtId="167" fontId="3" fillId="5" borderId="9" xfId="0" applyNumberFormat="1" applyFont="1" applyFill="1" applyBorder="1"/>
    <xf numFmtId="0" fontId="8" fillId="8" borderId="9" xfId="0" applyFont="1" applyFill="1" applyBorder="1"/>
    <xf numFmtId="4" fontId="0" fillId="0" borderId="0" xfId="0" applyNumberFormat="1"/>
    <xf numFmtId="3" fontId="8" fillId="8" borderId="9" xfId="0" applyNumberFormat="1" applyFont="1" applyFill="1" applyBorder="1"/>
    <xf numFmtId="3" fontId="4" fillId="9" borderId="7" xfId="0" applyNumberFormat="1" applyFont="1" applyFill="1" applyBorder="1"/>
    <xf numFmtId="167" fontId="4" fillId="9" borderId="7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2" fontId="4" fillId="0" borderId="6" xfId="0" applyNumberFormat="1" applyFont="1" applyBorder="1" applyAlignment="1">
      <alignment horizontal="center"/>
    </xf>
    <xf numFmtId="0" fontId="4" fillId="10" borderId="6" xfId="0" applyFont="1" applyFill="1" applyBorder="1" applyAlignment="1">
      <alignment horizontal="left"/>
    </xf>
    <xf numFmtId="2" fontId="4" fillId="10" borderId="6" xfId="0" applyNumberFormat="1" applyFont="1" applyFill="1" applyBorder="1" applyAlignment="1">
      <alignment horizontal="center"/>
    </xf>
    <xf numFmtId="0" fontId="4" fillId="10" borderId="7" xfId="0" applyFont="1" applyFill="1" applyBorder="1" applyAlignment="1">
      <alignment horizontal="left"/>
    </xf>
    <xf numFmtId="2" fontId="4" fillId="10" borderId="7" xfId="0" applyNumberFormat="1" applyFont="1" applyFill="1" applyBorder="1" applyAlignment="1">
      <alignment horizontal="center"/>
    </xf>
    <xf numFmtId="0" fontId="4" fillId="2" borderId="13" xfId="0" applyFont="1" applyFill="1" applyBorder="1"/>
    <xf numFmtId="0" fontId="3" fillId="9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2" fontId="4" fillId="3" borderId="11" xfId="0" applyNumberFormat="1" applyFont="1" applyFill="1" applyBorder="1"/>
    <xf numFmtId="0" fontId="3" fillId="11" borderId="13" xfId="0" applyFont="1" applyFill="1" applyBorder="1"/>
    <xf numFmtId="0" fontId="15" fillId="8" borderId="9" xfId="0" applyFont="1" applyFill="1" applyBorder="1"/>
    <xf numFmtId="2" fontId="7" fillId="0" borderId="0" xfId="0" applyNumberFormat="1" applyFont="1"/>
    <xf numFmtId="165" fontId="4" fillId="8" borderId="9" xfId="0" applyNumberFormat="1" applyFont="1" applyFill="1" applyBorder="1"/>
    <xf numFmtId="165" fontId="3" fillId="11" borderId="9" xfId="0" applyNumberFormat="1" applyFont="1" applyFill="1" applyBorder="1"/>
    <xf numFmtId="0" fontId="3" fillId="7" borderId="3" xfId="0" applyFont="1" applyFill="1" applyBorder="1" applyAlignment="1">
      <alignment horizontal="left"/>
    </xf>
    <xf numFmtId="0" fontId="18" fillId="2" borderId="6" xfId="0" quotePrefix="1" applyFont="1" applyFill="1" applyBorder="1" applyAlignment="1">
      <alignment horizontal="left"/>
    </xf>
    <xf numFmtId="4" fontId="3" fillId="9" borderId="2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3" fontId="10" fillId="10" borderId="2" xfId="0" applyNumberFormat="1" applyFont="1" applyFill="1" applyBorder="1"/>
    <xf numFmtId="0" fontId="0" fillId="9" borderId="0" xfId="0" applyFill="1"/>
    <xf numFmtId="0" fontId="3" fillId="9" borderId="0" xfId="0" applyFont="1" applyFill="1"/>
    <xf numFmtId="0" fontId="0" fillId="2" borderId="0" xfId="0" applyFill="1"/>
    <xf numFmtId="0" fontId="3" fillId="2" borderId="0" xfId="0" applyFont="1" applyFill="1"/>
    <xf numFmtId="0" fontId="20" fillId="2" borderId="0" xfId="0" applyFont="1" applyFill="1"/>
    <xf numFmtId="0" fontId="4" fillId="2" borderId="0" xfId="0" applyFont="1" applyFill="1"/>
    <xf numFmtId="0" fontId="20" fillId="2" borderId="0" xfId="2" applyFont="1" applyFill="1" applyAlignment="1" applyProtection="1"/>
    <xf numFmtId="0" fontId="19" fillId="3" borderId="0" xfId="0" applyFont="1" applyFill="1" applyAlignment="1">
      <alignment horizontal="left"/>
    </xf>
    <xf numFmtId="0" fontId="22" fillId="2" borderId="0" xfId="2" applyFont="1" applyFill="1" applyAlignment="1" applyProtection="1">
      <alignment horizontal="left"/>
    </xf>
    <xf numFmtId="0" fontId="20" fillId="2" borderId="0" xfId="2" applyFont="1" applyFill="1" applyAlignment="1" applyProtection="1">
      <alignment horizontal="left"/>
    </xf>
    <xf numFmtId="0" fontId="23" fillId="2" borderId="0" xfId="2" applyFont="1" applyFill="1" applyAlignment="1" applyProtection="1">
      <alignment horizontal="left"/>
    </xf>
    <xf numFmtId="0" fontId="0" fillId="11" borderId="0" xfId="0" applyFill="1"/>
    <xf numFmtId="0" fontId="26" fillId="2" borderId="0" xfId="2" applyFont="1" applyFill="1" applyAlignment="1" applyProtection="1">
      <alignment horizontal="left"/>
    </xf>
    <xf numFmtId="0" fontId="28" fillId="2" borderId="0" xfId="2" applyFont="1" applyFill="1" applyAlignment="1" applyProtection="1">
      <alignment horizontal="left"/>
    </xf>
    <xf numFmtId="0" fontId="29" fillId="2" borderId="0" xfId="2" applyFont="1" applyFill="1" applyAlignment="1" applyProtection="1">
      <alignment horizontal="left"/>
    </xf>
    <xf numFmtId="0" fontId="30" fillId="2" borderId="0" xfId="2" applyFont="1" applyFill="1" applyAlignment="1" applyProtection="1">
      <alignment horizontal="left"/>
    </xf>
    <xf numFmtId="0" fontId="31" fillId="2" borderId="0" xfId="0" applyFont="1" applyFill="1"/>
    <xf numFmtId="0" fontId="4" fillId="3" borderId="6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/>
    <xf numFmtId="165" fontId="4" fillId="2" borderId="9" xfId="0" applyNumberFormat="1" applyFont="1" applyFill="1" applyBorder="1"/>
    <xf numFmtId="166" fontId="4" fillId="2" borderId="9" xfId="1" quotePrefix="1" applyNumberFormat="1" applyFont="1" applyFill="1" applyBorder="1" applyAlignment="1">
      <alignment horizontal="center"/>
    </xf>
    <xf numFmtId="166" fontId="4" fillId="2" borderId="9" xfId="1" applyNumberFormat="1" applyFont="1" applyFill="1" applyBorder="1"/>
    <xf numFmtId="0" fontId="10" fillId="0" borderId="9" xfId="0" applyFont="1" applyBorder="1"/>
    <xf numFmtId="3" fontId="10" fillId="0" borderId="9" xfId="0" applyNumberFormat="1" applyFont="1" applyBorder="1"/>
    <xf numFmtId="165" fontId="10" fillId="0" borderId="9" xfId="0" applyNumberFormat="1" applyFont="1" applyBorder="1"/>
    <xf numFmtId="0" fontId="14" fillId="0" borderId="0" xfId="0" applyFont="1" applyAlignment="1">
      <alignment horizontal="center"/>
    </xf>
    <xf numFmtId="165" fontId="4" fillId="2" borderId="2" xfId="0" applyNumberFormat="1" applyFont="1" applyFill="1" applyBorder="1"/>
    <xf numFmtId="165" fontId="4" fillId="2" borderId="7" xfId="0" applyNumberFormat="1" applyFont="1" applyFill="1" applyBorder="1"/>
    <xf numFmtId="0" fontId="0" fillId="0" borderId="0" xfId="0" applyAlignment="1">
      <alignment horizontal="center" vertical="center"/>
    </xf>
    <xf numFmtId="0" fontId="32" fillId="2" borderId="0" xfId="2" applyFont="1" applyFill="1" applyAlignment="1" applyProtection="1">
      <alignment horizontal="left"/>
    </xf>
    <xf numFmtId="0" fontId="34" fillId="2" borderId="0" xfId="0" applyFont="1" applyFill="1"/>
    <xf numFmtId="0" fontId="12" fillId="2" borderId="0" xfId="0" applyFont="1" applyFill="1"/>
    <xf numFmtId="1" fontId="3" fillId="3" borderId="8" xfId="0" applyNumberFormat="1" applyFont="1" applyFill="1" applyBorder="1" applyAlignment="1">
      <alignment horizontal="center"/>
    </xf>
    <xf numFmtId="165" fontId="3" fillId="9" borderId="3" xfId="0" applyNumberFormat="1" applyFont="1" applyFill="1" applyBorder="1"/>
    <xf numFmtId="165" fontId="4" fillId="2" borderId="10" xfId="0" applyNumberFormat="1" applyFont="1" applyFill="1" applyBorder="1"/>
    <xf numFmtId="165" fontId="3" fillId="8" borderId="3" xfId="0" applyNumberFormat="1" applyFont="1" applyFill="1" applyBorder="1"/>
    <xf numFmtId="165" fontId="3" fillId="8" borderId="7" xfId="0" applyNumberFormat="1" applyFont="1" applyFill="1" applyBorder="1"/>
    <xf numFmtId="165" fontId="3" fillId="11" borderId="7" xfId="0" applyNumberFormat="1" applyFont="1" applyFill="1" applyBorder="1"/>
    <xf numFmtId="164" fontId="0" fillId="0" borderId="0" xfId="3" applyFont="1"/>
    <xf numFmtId="167" fontId="8" fillId="8" borderId="9" xfId="0" applyNumberFormat="1" applyFont="1" applyFill="1" applyBorder="1"/>
    <xf numFmtId="167" fontId="10" fillId="10" borderId="6" xfId="0" applyNumberFormat="1" applyFont="1" applyFill="1" applyBorder="1"/>
    <xf numFmtId="167" fontId="10" fillId="0" borderId="6" xfId="0" applyNumberFormat="1" applyFont="1" applyBorder="1"/>
    <xf numFmtId="167" fontId="10" fillId="10" borderId="7" xfId="0" applyNumberFormat="1" applyFont="1" applyFill="1" applyBorder="1"/>
    <xf numFmtId="167" fontId="8" fillId="0" borderId="13" xfId="0" applyNumberFormat="1" applyFont="1" applyBorder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167" fontId="3" fillId="9" borderId="2" xfId="0" applyNumberFormat="1" applyFont="1" applyFill="1" applyBorder="1" applyAlignment="1">
      <alignment horizontal="right"/>
    </xf>
    <xf numFmtId="167" fontId="4" fillId="2" borderId="6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4" fillId="0" borderId="9" xfId="0" applyNumberFormat="1" applyFont="1" applyBorder="1"/>
    <xf numFmtId="166" fontId="4" fillId="0" borderId="9" xfId="1" quotePrefix="1" applyNumberFormat="1" applyFont="1" applyFill="1" applyBorder="1" applyAlignment="1">
      <alignment horizontal="center"/>
    </xf>
    <xf numFmtId="166" fontId="4" fillId="0" borderId="9" xfId="1" applyNumberFormat="1" applyFont="1" applyFill="1" applyBorder="1"/>
    <xf numFmtId="0" fontId="4" fillId="2" borderId="10" xfId="0" quotePrefix="1" applyFont="1" applyFill="1" applyBorder="1"/>
    <xf numFmtId="0" fontId="32" fillId="2" borderId="0" xfId="2" applyFont="1" applyFill="1" applyAlignment="1" applyProtection="1">
      <alignment horizontal="left" wrapText="1"/>
    </xf>
    <xf numFmtId="0" fontId="24" fillId="11" borderId="0" xfId="0" applyFont="1" applyFill="1" applyAlignment="1">
      <alignment horizontal="center" vertical="center" wrapText="1"/>
    </xf>
    <xf numFmtId="0" fontId="24" fillId="11" borderId="0" xfId="0" applyFont="1" applyFill="1" applyAlignment="1">
      <alignment horizontal="center" vertical="center"/>
    </xf>
    <xf numFmtId="0" fontId="25" fillId="9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5" fillId="0" borderId="5" xfId="0" applyFont="1" applyBorder="1"/>
    <xf numFmtId="4" fontId="3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99"/>
      <color rgb="FFCCFFCC"/>
      <color rgb="FFFFCCCC"/>
      <color rgb="FFFF3399"/>
      <color rgb="FF00CC99"/>
      <color rgb="FF00CC66"/>
      <color rgb="FFFFCC99"/>
      <color rgb="FFFFFFCC"/>
      <color rgb="FF99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98E-4A83-AF3D-F5CF4A4EBEB9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98E-4A83-AF3D-F5CF4A4EB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309984"/>
        <c:axId val="1845296928"/>
      </c:barChart>
      <c:catAx>
        <c:axId val="18453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529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529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530998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57150</xdr:rowOff>
    </xdr:from>
    <xdr:to>
      <xdr:col>4</xdr:col>
      <xdr:colOff>0</xdr:colOff>
      <xdr:row>22</xdr:row>
      <xdr:rowOff>152400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55" zoomScaleNormal="55" workbookViewId="0"/>
  </sheetViews>
  <sheetFormatPr baseColWidth="10" defaultRowHeight="15" x14ac:dyDescent="0.25"/>
  <sheetData>
    <row r="1" spans="1:18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ht="107.25" customHeight="1" x14ac:dyDescent="0.25">
      <c r="A3" s="152"/>
      <c r="B3" s="198" t="s">
        <v>148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52"/>
    </row>
    <row r="4" spans="1:18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ht="33" x14ac:dyDescent="0.45">
      <c r="A7" s="200" t="s">
        <v>113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x14ac:dyDescent="0.25">
      <c r="A8" s="141"/>
      <c r="B8" s="142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</row>
    <row r="9" spans="1:18" x14ac:dyDescent="0.25">
      <c r="A9" s="143"/>
      <c r="B9" s="144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spans="1:18" ht="23.25" x14ac:dyDescent="0.35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8" ht="20.25" x14ac:dyDescent="0.3">
      <c r="A11" s="145"/>
      <c r="B11" s="151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43"/>
      <c r="N11" s="143"/>
      <c r="O11" s="143"/>
      <c r="P11" s="143"/>
      <c r="Q11" s="143"/>
      <c r="R11" s="143"/>
    </row>
    <row r="12" spans="1:18" ht="20.25" x14ac:dyDescent="0.3">
      <c r="A12" s="145"/>
      <c r="B12" s="171" t="s">
        <v>159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72"/>
      <c r="N12" s="172"/>
      <c r="O12" s="172"/>
      <c r="P12" s="173"/>
      <c r="Q12" s="173"/>
      <c r="R12" s="143"/>
    </row>
    <row r="13" spans="1:18" ht="20.25" x14ac:dyDescent="0.3">
      <c r="A13" s="145"/>
      <c r="B13" s="171" t="s">
        <v>160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72"/>
      <c r="N13" s="172"/>
      <c r="O13" s="172"/>
      <c r="P13" s="173"/>
      <c r="Q13" s="173"/>
      <c r="R13" s="143"/>
    </row>
    <row r="14" spans="1:18" ht="20.25" x14ac:dyDescent="0.3">
      <c r="A14" s="145"/>
      <c r="B14" s="171" t="s">
        <v>161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72"/>
      <c r="N14" s="172"/>
      <c r="O14" s="172"/>
      <c r="P14" s="173"/>
      <c r="Q14" s="173"/>
      <c r="R14" s="143"/>
    </row>
    <row r="15" spans="1:18" ht="20.25" customHeight="1" x14ac:dyDescent="0.25">
      <c r="A15" s="145"/>
      <c r="B15" s="197" t="s">
        <v>162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73"/>
      <c r="Q15" s="173"/>
      <c r="R15" s="143"/>
    </row>
    <row r="16" spans="1:18" ht="20.25" customHeight="1" x14ac:dyDescent="0.25">
      <c r="A16" s="145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73"/>
      <c r="Q16" s="173"/>
      <c r="R16" s="143"/>
    </row>
    <row r="17" spans="1:18" ht="20.25" x14ac:dyDescent="0.3">
      <c r="A17" s="145"/>
      <c r="B17" s="171" t="s">
        <v>163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72"/>
      <c r="N17" s="172"/>
      <c r="O17" s="172"/>
      <c r="P17" s="173"/>
      <c r="Q17" s="173"/>
      <c r="R17" s="143"/>
    </row>
    <row r="18" spans="1:18" ht="20.25" x14ac:dyDescent="0.3">
      <c r="A18" s="145"/>
      <c r="B18" s="151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43"/>
      <c r="N18" s="143"/>
      <c r="O18" s="143"/>
      <c r="P18" s="143"/>
      <c r="Q18" s="143"/>
      <c r="R18" s="143"/>
    </row>
    <row r="19" spans="1:18" ht="23.25" x14ac:dyDescent="0.35">
      <c r="A19" s="148" t="s">
        <v>156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</row>
    <row r="20" spans="1:18" ht="20.25" x14ac:dyDescent="0.3">
      <c r="A20" s="145"/>
      <c r="B20" s="151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43"/>
      <c r="N20" s="143"/>
      <c r="O20" s="143"/>
      <c r="P20" s="143"/>
      <c r="Q20" s="143"/>
      <c r="R20" s="143"/>
    </row>
    <row r="21" spans="1:18" ht="20.25" x14ac:dyDescent="0.3">
      <c r="A21" s="145"/>
      <c r="B21" s="153" t="s">
        <v>114</v>
      </c>
      <c r="C21" s="154"/>
      <c r="D21" s="150"/>
      <c r="E21" s="150"/>
      <c r="F21" s="150"/>
      <c r="G21" s="150"/>
      <c r="H21" s="150"/>
      <c r="I21" s="150"/>
      <c r="J21" s="150"/>
      <c r="K21" s="150"/>
      <c r="L21" s="150"/>
      <c r="M21" s="143"/>
      <c r="N21" s="143"/>
      <c r="O21" s="143"/>
      <c r="P21" s="143"/>
      <c r="Q21" s="143"/>
      <c r="R21" s="143"/>
    </row>
    <row r="22" spans="1:18" ht="20.25" x14ac:dyDescent="0.3">
      <c r="A22" s="145"/>
      <c r="B22" s="153" t="s">
        <v>115</v>
      </c>
      <c r="C22" s="154"/>
      <c r="D22" s="150"/>
      <c r="E22" s="150"/>
      <c r="F22" s="150"/>
      <c r="G22" s="150"/>
      <c r="H22" s="150"/>
      <c r="I22" s="150"/>
      <c r="J22" s="150"/>
      <c r="K22" s="150"/>
      <c r="L22" s="150"/>
      <c r="M22" s="143"/>
      <c r="N22" s="143"/>
      <c r="O22" s="143"/>
      <c r="P22" s="143"/>
      <c r="Q22" s="143"/>
      <c r="R22" s="143"/>
    </row>
    <row r="23" spans="1:18" ht="20.25" x14ac:dyDescent="0.3">
      <c r="A23" s="145"/>
      <c r="B23" s="153" t="s">
        <v>116</v>
      </c>
      <c r="C23" s="154"/>
      <c r="D23" s="150"/>
      <c r="E23" s="150"/>
      <c r="F23" s="150"/>
      <c r="G23" s="150"/>
      <c r="H23" s="150"/>
      <c r="I23" s="150"/>
      <c r="J23" s="150"/>
      <c r="K23" s="150"/>
      <c r="L23" s="150"/>
      <c r="M23" s="143"/>
      <c r="N23" s="143"/>
      <c r="O23" s="143"/>
      <c r="P23" s="143"/>
      <c r="Q23" s="143"/>
      <c r="R23" s="143"/>
    </row>
    <row r="24" spans="1:18" ht="15.75" x14ac:dyDescent="0.25">
      <c r="A24" s="145"/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43"/>
      <c r="N24" s="143"/>
      <c r="O24" s="143"/>
      <c r="P24" s="143"/>
      <c r="Q24" s="143"/>
      <c r="R24" s="143"/>
    </row>
    <row r="25" spans="1:18" x14ac:dyDescent="0.25">
      <c r="A25" s="143"/>
      <c r="B25" s="146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  <row r="26" spans="1:18" ht="23.25" x14ac:dyDescent="0.35">
      <c r="A26" s="148" t="s">
        <v>157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15.75" x14ac:dyDescent="0.25">
      <c r="A27" s="145"/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43"/>
      <c r="N27" s="143"/>
      <c r="O27" s="143"/>
      <c r="P27" s="143"/>
      <c r="Q27" s="143"/>
      <c r="R27" s="143"/>
    </row>
    <row r="28" spans="1:18" ht="20.25" x14ac:dyDescent="0.3">
      <c r="A28" s="145"/>
      <c r="B28" s="153" t="s">
        <v>123</v>
      </c>
      <c r="C28" s="155"/>
      <c r="D28" s="155"/>
      <c r="E28" s="156"/>
      <c r="F28" s="156"/>
      <c r="G28" s="156"/>
      <c r="H28" s="156"/>
      <c r="I28" s="156"/>
      <c r="J28" s="156"/>
      <c r="K28" s="156"/>
      <c r="L28" s="156"/>
      <c r="M28" s="157"/>
      <c r="N28" s="157"/>
      <c r="O28" s="157"/>
      <c r="P28" s="157"/>
      <c r="Q28" s="157"/>
      <c r="R28" s="143"/>
    </row>
    <row r="29" spans="1:18" ht="20.25" x14ac:dyDescent="0.3">
      <c r="A29" s="145"/>
      <c r="B29" s="153" t="s">
        <v>117</v>
      </c>
      <c r="C29" s="155"/>
      <c r="D29" s="155"/>
      <c r="E29" s="156"/>
      <c r="F29" s="156"/>
      <c r="G29" s="156"/>
      <c r="H29" s="156"/>
      <c r="I29" s="156"/>
      <c r="J29" s="156"/>
      <c r="K29" s="156"/>
      <c r="L29" s="156"/>
      <c r="M29" s="157"/>
      <c r="N29" s="157"/>
      <c r="O29" s="157"/>
      <c r="P29" s="157"/>
      <c r="Q29" s="157"/>
      <c r="R29" s="143"/>
    </row>
    <row r="30" spans="1:18" ht="20.25" x14ac:dyDescent="0.3">
      <c r="A30" s="145"/>
      <c r="B30" s="153" t="s">
        <v>118</v>
      </c>
      <c r="C30" s="155"/>
      <c r="D30" s="155"/>
      <c r="E30" s="156"/>
      <c r="F30" s="156"/>
      <c r="G30" s="156"/>
      <c r="H30" s="156"/>
      <c r="I30" s="156"/>
      <c r="J30" s="156"/>
      <c r="K30" s="156"/>
      <c r="L30" s="156"/>
      <c r="M30" s="157"/>
      <c r="N30" s="157"/>
      <c r="O30" s="157"/>
      <c r="P30" s="157"/>
      <c r="Q30" s="157"/>
      <c r="R30" s="143"/>
    </row>
    <row r="31" spans="1:18" ht="20.25" x14ac:dyDescent="0.3">
      <c r="A31" s="145"/>
      <c r="B31" s="153" t="s">
        <v>119</v>
      </c>
      <c r="C31" s="155"/>
      <c r="D31" s="155"/>
      <c r="E31" s="156"/>
      <c r="F31" s="156"/>
      <c r="G31" s="156"/>
      <c r="H31" s="156"/>
      <c r="I31" s="156"/>
      <c r="J31" s="156"/>
      <c r="K31" s="156"/>
      <c r="L31" s="156"/>
      <c r="M31" s="157"/>
      <c r="N31" s="157"/>
      <c r="O31" s="157"/>
      <c r="P31" s="157"/>
      <c r="Q31" s="157"/>
      <c r="R31" s="143"/>
    </row>
    <row r="32" spans="1:18" ht="20.25" x14ac:dyDescent="0.3">
      <c r="A32" s="145"/>
      <c r="B32" s="153" t="s">
        <v>120</v>
      </c>
      <c r="C32" s="155"/>
      <c r="D32" s="155"/>
      <c r="E32" s="156"/>
      <c r="F32" s="156"/>
      <c r="G32" s="156"/>
      <c r="H32" s="156"/>
      <c r="I32" s="156"/>
      <c r="J32" s="156"/>
      <c r="K32" s="156"/>
      <c r="L32" s="156"/>
      <c r="M32" s="157"/>
      <c r="N32" s="157"/>
      <c r="O32" s="157"/>
      <c r="P32" s="157"/>
      <c r="Q32" s="157"/>
      <c r="R32" s="143"/>
    </row>
    <row r="33" spans="1:18" ht="20.25" x14ac:dyDescent="0.3">
      <c r="A33" s="145"/>
      <c r="B33" s="153" t="s">
        <v>121</v>
      </c>
      <c r="C33" s="155"/>
      <c r="D33" s="155"/>
      <c r="E33" s="156"/>
      <c r="F33" s="156"/>
      <c r="G33" s="156"/>
      <c r="H33" s="156"/>
      <c r="I33" s="156"/>
      <c r="J33" s="156"/>
      <c r="K33" s="156"/>
      <c r="L33" s="156"/>
      <c r="M33" s="157"/>
      <c r="N33" s="157"/>
      <c r="O33" s="157"/>
      <c r="P33" s="157"/>
      <c r="Q33" s="157"/>
      <c r="R33" s="143"/>
    </row>
    <row r="34" spans="1:18" ht="20.25" x14ac:dyDescent="0.3">
      <c r="A34" s="145"/>
      <c r="B34" s="153" t="s">
        <v>122</v>
      </c>
      <c r="C34" s="155"/>
      <c r="D34" s="155"/>
      <c r="E34" s="156"/>
      <c r="F34" s="156"/>
      <c r="G34" s="156"/>
      <c r="H34" s="156"/>
      <c r="I34" s="156"/>
      <c r="J34" s="156"/>
      <c r="K34" s="156"/>
      <c r="L34" s="156"/>
      <c r="M34" s="157"/>
      <c r="N34" s="157"/>
      <c r="O34" s="157"/>
      <c r="P34" s="157"/>
      <c r="Q34" s="157"/>
      <c r="R34" s="143"/>
    </row>
    <row r="35" spans="1:18" ht="15.75" x14ac:dyDescent="0.25">
      <c r="A35" s="145"/>
      <c r="B35" s="147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</sheetData>
  <mergeCells count="4">
    <mergeCell ref="B15:O16"/>
    <mergeCell ref="B3:Q3"/>
    <mergeCell ref="A7:R7"/>
    <mergeCell ref="A10:R1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5"/>
  <sheetViews>
    <sheetView showGridLines="0" zoomScale="91" zoomScaleNormal="91" workbookViewId="0">
      <selection sqref="A1:E1"/>
    </sheetView>
  </sheetViews>
  <sheetFormatPr baseColWidth="10" defaultRowHeight="15" x14ac:dyDescent="0.25"/>
  <cols>
    <col min="1" max="1" width="17.42578125" customWidth="1"/>
    <col min="5" max="5" width="10.5703125" customWidth="1"/>
  </cols>
  <sheetData>
    <row r="1" spans="1:5" x14ac:dyDescent="0.25">
      <c r="A1" s="223" t="s">
        <v>106</v>
      </c>
      <c r="B1" s="223"/>
      <c r="C1" s="223"/>
      <c r="D1" s="223"/>
      <c r="E1" s="223"/>
    </row>
    <row r="2" spans="1:5" ht="91.5" customHeight="1" x14ac:dyDescent="0.25">
      <c r="A2" s="222" t="s">
        <v>136</v>
      </c>
      <c r="B2" s="222"/>
      <c r="C2" s="222"/>
      <c r="D2" s="222"/>
      <c r="E2" s="222"/>
    </row>
    <row r="3" spans="1:5" x14ac:dyDescent="0.25">
      <c r="A3" s="30"/>
      <c r="B3" s="62">
        <v>2021</v>
      </c>
      <c r="C3" s="62">
        <v>2022</v>
      </c>
      <c r="D3" s="208" t="s">
        <v>9</v>
      </c>
      <c r="E3" s="209"/>
    </row>
    <row r="4" spans="1:5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13</v>
      </c>
    </row>
    <row r="5" spans="1:5" x14ac:dyDescent="0.25">
      <c r="A5" s="89" t="s">
        <v>54</v>
      </c>
      <c r="B5" s="94">
        <v>17796.766776264561</v>
      </c>
      <c r="C5" s="94">
        <v>16384.025819480616</v>
      </c>
      <c r="D5" s="94">
        <v>-1412.7409567839459</v>
      </c>
      <c r="E5" s="78">
        <v>-7.9381888550009538</v>
      </c>
    </row>
    <row r="6" spans="1:5" x14ac:dyDescent="0.25">
      <c r="A6" s="88" t="s">
        <v>56</v>
      </c>
      <c r="B6" s="96"/>
      <c r="C6" s="96"/>
      <c r="D6" s="96"/>
      <c r="E6" s="82"/>
    </row>
    <row r="7" spans="1:5" x14ac:dyDescent="0.25">
      <c r="A7" s="89" t="s">
        <v>60</v>
      </c>
      <c r="B7" s="94"/>
      <c r="C7" s="94"/>
      <c r="D7" s="94"/>
      <c r="E7" s="78"/>
    </row>
    <row r="8" spans="1:5" x14ac:dyDescent="0.25">
      <c r="A8" s="88" t="s">
        <v>65</v>
      </c>
      <c r="B8" s="96">
        <v>14351.036715376355</v>
      </c>
      <c r="C8" s="96">
        <v>14283</v>
      </c>
      <c r="D8" s="96">
        <v>-68.03671537635455</v>
      </c>
      <c r="E8" s="82">
        <v>-0.47408920153801093</v>
      </c>
    </row>
    <row r="9" spans="1:5" x14ac:dyDescent="0.25">
      <c r="A9" s="89" t="s">
        <v>57</v>
      </c>
      <c r="B9" s="94">
        <v>14256</v>
      </c>
      <c r="C9" s="94">
        <v>14556</v>
      </c>
      <c r="D9" s="94">
        <v>300</v>
      </c>
      <c r="E9" s="78">
        <v>2.1043771043771047</v>
      </c>
    </row>
    <row r="10" spans="1:5" x14ac:dyDescent="0.25">
      <c r="A10" s="88" t="s">
        <v>59</v>
      </c>
      <c r="B10" s="96">
        <v>10607</v>
      </c>
      <c r="C10" s="96">
        <v>10735</v>
      </c>
      <c r="D10" s="96">
        <v>128</v>
      </c>
      <c r="E10" s="82">
        <v>1.206750259262751</v>
      </c>
    </row>
    <row r="11" spans="1:5" x14ac:dyDescent="0.25">
      <c r="A11" s="89" t="s">
        <v>66</v>
      </c>
      <c r="B11" s="94">
        <v>4015.9349382124237</v>
      </c>
      <c r="C11" s="94">
        <v>4018.6517372729727</v>
      </c>
      <c r="D11" s="94">
        <v>2.7167990605489649</v>
      </c>
      <c r="E11" s="78">
        <v>6.765047497901619E-2</v>
      </c>
    </row>
    <row r="12" spans="1:5" x14ac:dyDescent="0.25">
      <c r="A12" s="88" t="s">
        <v>53</v>
      </c>
      <c r="B12" s="96">
        <v>9719.9090017052167</v>
      </c>
      <c r="C12" s="96">
        <v>9609.674090519844</v>
      </c>
      <c r="D12" s="96">
        <v>-110.23491118537277</v>
      </c>
      <c r="E12" s="82">
        <v>-1.1341146420818717</v>
      </c>
    </row>
    <row r="13" spans="1:5" x14ac:dyDescent="0.25">
      <c r="A13" s="89" t="s">
        <v>61</v>
      </c>
      <c r="B13" s="94">
        <v>19143.45</v>
      </c>
      <c r="C13" s="94">
        <v>19825.12</v>
      </c>
      <c r="D13" s="94">
        <v>681.66999999999825</v>
      </c>
      <c r="E13" s="78">
        <v>3.5608524064366569</v>
      </c>
    </row>
    <row r="14" spans="1:5" x14ac:dyDescent="0.25">
      <c r="A14" s="88" t="s">
        <v>67</v>
      </c>
      <c r="B14" s="96">
        <v>6617.6968122806456</v>
      </c>
      <c r="C14" s="96">
        <v>6927.2824254853758</v>
      </c>
      <c r="D14" s="96">
        <v>309.58561320473018</v>
      </c>
      <c r="E14" s="82">
        <v>4.6781474278214663</v>
      </c>
    </row>
    <row r="15" spans="1:5" x14ac:dyDescent="0.25">
      <c r="A15" s="89" t="s">
        <v>58</v>
      </c>
      <c r="B15" s="94">
        <v>6791.5178571428569</v>
      </c>
      <c r="C15" s="94">
        <v>6224.7899159663866</v>
      </c>
      <c r="D15" s="94">
        <v>-566.72794117647027</v>
      </c>
      <c r="E15" s="78">
        <v>-8.3446433197613459</v>
      </c>
    </row>
    <row r="16" spans="1:5" x14ac:dyDescent="0.25">
      <c r="A16" s="88" t="s">
        <v>69</v>
      </c>
      <c r="B16" s="96">
        <v>5161.7512480165633</v>
      </c>
      <c r="C16" s="96">
        <v>5313.2041946945801</v>
      </c>
      <c r="D16" s="96">
        <v>151.45294667801681</v>
      </c>
      <c r="E16" s="82">
        <v>2.9341388106645705</v>
      </c>
    </row>
    <row r="17" spans="1:5" x14ac:dyDescent="0.25">
      <c r="A17" s="89" t="s">
        <v>55</v>
      </c>
      <c r="B17" s="94">
        <v>7668.4658136915259</v>
      </c>
      <c r="C17" s="94">
        <v>7898.8551784234123</v>
      </c>
      <c r="D17" s="94">
        <v>230.38936473188642</v>
      </c>
      <c r="E17" s="78">
        <v>3.0043736299970436</v>
      </c>
    </row>
    <row r="18" spans="1:5" x14ac:dyDescent="0.25">
      <c r="A18" s="88" t="s">
        <v>70</v>
      </c>
      <c r="B18" s="96">
        <v>4689.6635725270062</v>
      </c>
      <c r="C18" s="96">
        <v>4390.88</v>
      </c>
      <c r="D18" s="96">
        <v>-298.78357252700607</v>
      </c>
      <c r="E18" s="82">
        <v>-6.371108884597616</v>
      </c>
    </row>
    <row r="19" spans="1:5" x14ac:dyDescent="0.25">
      <c r="A19" s="89" t="s">
        <v>52</v>
      </c>
      <c r="B19" s="94">
        <v>3978.07915783519</v>
      </c>
      <c r="C19" s="94">
        <v>4131.5282296008745</v>
      </c>
      <c r="D19" s="94">
        <v>153.44907176568449</v>
      </c>
      <c r="E19" s="78">
        <v>3.8573659718020576</v>
      </c>
    </row>
    <row r="20" spans="1:5" x14ac:dyDescent="0.25">
      <c r="A20" s="88" t="s">
        <v>68</v>
      </c>
      <c r="B20" s="96">
        <v>11375.827467274572</v>
      </c>
      <c r="C20" s="96">
        <v>11732.814742686738</v>
      </c>
      <c r="D20" s="96">
        <v>356.98727541216613</v>
      </c>
      <c r="E20" s="82">
        <v>3.1381213932712129</v>
      </c>
    </row>
    <row r="21" spans="1:5" x14ac:dyDescent="0.25">
      <c r="A21" s="91" t="s">
        <v>62</v>
      </c>
      <c r="B21" s="98">
        <v>38146.643817436496</v>
      </c>
      <c r="C21" s="98">
        <v>38146.643817436496</v>
      </c>
      <c r="D21" s="98">
        <v>0</v>
      </c>
      <c r="E21" s="79">
        <v>0</v>
      </c>
    </row>
    <row r="22" spans="1:5" x14ac:dyDescent="0.25">
      <c r="A22" s="85"/>
      <c r="B22" s="83"/>
      <c r="C22" s="83"/>
      <c r="D22" s="83"/>
      <c r="E22" s="83"/>
    </row>
    <row r="23" spans="1:5" x14ac:dyDescent="0.25">
      <c r="A23" s="77" t="s">
        <v>63</v>
      </c>
      <c r="B23" s="84">
        <v>7128.2548802990777</v>
      </c>
      <c r="C23" s="84">
        <v>7293.1431697961234</v>
      </c>
      <c r="D23" s="84">
        <v>164.88828949704566</v>
      </c>
      <c r="E23" s="84">
        <v>2.3131648947172256</v>
      </c>
    </row>
    <row r="25" spans="1:5" x14ac:dyDescent="0.25">
      <c r="A25" s="5"/>
    </row>
  </sheetData>
  <mergeCells count="3">
    <mergeCell ref="D3:E3"/>
    <mergeCell ref="A2:E2"/>
    <mergeCell ref="A1:E1"/>
  </mergeCells>
  <phoneticPr fontId="3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showGridLines="0" zoomScale="77" zoomScaleNormal="77" workbookViewId="0">
      <selection sqref="A1:E1"/>
    </sheetView>
  </sheetViews>
  <sheetFormatPr baseColWidth="10" defaultRowHeight="15" x14ac:dyDescent="0.25"/>
  <cols>
    <col min="1" max="1" width="20.42578125" customWidth="1"/>
  </cols>
  <sheetData>
    <row r="1" spans="1:5" x14ac:dyDescent="0.25">
      <c r="A1" s="223" t="s">
        <v>107</v>
      </c>
      <c r="B1" s="223"/>
      <c r="C1" s="223"/>
      <c r="D1" s="223"/>
      <c r="E1" s="223"/>
    </row>
    <row r="2" spans="1:5" ht="68.25" customHeight="1" x14ac:dyDescent="0.25">
      <c r="A2" s="222" t="s">
        <v>137</v>
      </c>
      <c r="B2" s="222"/>
      <c r="C2" s="222"/>
      <c r="D2" s="222"/>
      <c r="E2" s="222"/>
    </row>
    <row r="3" spans="1:5" x14ac:dyDescent="0.25">
      <c r="A3" s="30"/>
      <c r="B3" s="62">
        <v>2021</v>
      </c>
      <c r="C3" s="62">
        <v>2022</v>
      </c>
      <c r="D3" s="208" t="s">
        <v>9</v>
      </c>
      <c r="E3" s="209"/>
    </row>
    <row r="4" spans="1:5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13</v>
      </c>
    </row>
    <row r="5" spans="1:5" x14ac:dyDescent="0.25">
      <c r="A5" s="89" t="s">
        <v>54</v>
      </c>
      <c r="B5" s="94">
        <v>17016.498613861386</v>
      </c>
      <c r="C5" s="94">
        <v>15411.596699669968</v>
      </c>
      <c r="D5" s="140">
        <v>-1604.9019141914177</v>
      </c>
      <c r="E5" s="90">
        <v>-9.4314462135241417</v>
      </c>
    </row>
    <row r="6" spans="1:5" x14ac:dyDescent="0.25">
      <c r="A6" s="88" t="s">
        <v>56</v>
      </c>
      <c r="B6" s="96"/>
      <c r="C6" s="96"/>
      <c r="D6" s="96"/>
      <c r="E6" s="83"/>
    </row>
    <row r="7" spans="1:5" x14ac:dyDescent="0.25">
      <c r="A7" s="89" t="s">
        <v>60</v>
      </c>
      <c r="B7" s="94"/>
      <c r="C7" s="94"/>
      <c r="D7" s="94"/>
      <c r="E7" s="90"/>
    </row>
    <row r="8" spans="1:5" x14ac:dyDescent="0.25">
      <c r="A8" s="88" t="s">
        <v>65</v>
      </c>
      <c r="B8" s="96">
        <v>19395.171074790429</v>
      </c>
      <c r="C8" s="96">
        <v>19185</v>
      </c>
      <c r="D8" s="96">
        <v>-210.17107479042897</v>
      </c>
      <c r="E8" s="83">
        <v>-1.0836257848924384</v>
      </c>
    </row>
    <row r="9" spans="1:5" x14ac:dyDescent="0.25">
      <c r="A9" s="89" t="s">
        <v>57</v>
      </c>
      <c r="B9" s="94">
        <v>17131</v>
      </c>
      <c r="C9" s="94">
        <v>17248</v>
      </c>
      <c r="D9" s="94">
        <v>117</v>
      </c>
      <c r="E9" s="90">
        <v>0.6829723892358881</v>
      </c>
    </row>
    <row r="10" spans="1:5" x14ac:dyDescent="0.25">
      <c r="A10" s="88" t="s">
        <v>59</v>
      </c>
      <c r="B10" s="96">
        <v>23095</v>
      </c>
      <c r="C10" s="96">
        <v>23340</v>
      </c>
      <c r="D10" s="96">
        <v>245</v>
      </c>
      <c r="E10" s="83">
        <v>1.0608356787183373</v>
      </c>
    </row>
    <row r="11" spans="1:5" x14ac:dyDescent="0.25">
      <c r="A11" s="89" t="s">
        <v>66</v>
      </c>
      <c r="B11" s="94">
        <v>14088.999325996909</v>
      </c>
      <c r="C11" s="94">
        <v>14048.898391091758</v>
      </c>
      <c r="D11" s="94">
        <v>-40.100934905151007</v>
      </c>
      <c r="E11" s="90">
        <v>-0.28462585579912042</v>
      </c>
    </row>
    <row r="12" spans="1:5" x14ac:dyDescent="0.25">
      <c r="A12" s="88" t="s">
        <v>53</v>
      </c>
      <c r="B12" s="96">
        <v>24292.391643237559</v>
      </c>
      <c r="C12" s="96">
        <v>24292.391643237559</v>
      </c>
      <c r="D12" s="96">
        <v>0</v>
      </c>
      <c r="E12" s="83">
        <v>0</v>
      </c>
    </row>
    <row r="13" spans="1:5" x14ac:dyDescent="0.25">
      <c r="A13" s="89" t="s">
        <v>61</v>
      </c>
      <c r="B13" s="94">
        <v>26155.5</v>
      </c>
      <c r="C13" s="94">
        <v>26620.5</v>
      </c>
      <c r="D13" s="94">
        <v>465</v>
      </c>
      <c r="E13" s="90">
        <v>1.7778287549463783</v>
      </c>
    </row>
    <row r="14" spans="1:5" x14ac:dyDescent="0.25">
      <c r="A14" s="88" t="s">
        <v>67</v>
      </c>
      <c r="B14" s="96">
        <v>13271.141495083144</v>
      </c>
      <c r="C14" s="96">
        <v>13456.598213281126</v>
      </c>
      <c r="D14" s="96">
        <v>185.4567181979819</v>
      </c>
      <c r="E14" s="83">
        <v>1.3974436054855732</v>
      </c>
    </row>
    <row r="15" spans="1:5" x14ac:dyDescent="0.25">
      <c r="A15" s="89" t="s">
        <v>58</v>
      </c>
      <c r="B15" s="94">
        <v>16241.666666666668</v>
      </c>
      <c r="C15" s="94">
        <v>16375</v>
      </c>
      <c r="D15" s="94">
        <v>133.33333333333212</v>
      </c>
      <c r="E15" s="90">
        <v>0.82093381221138295</v>
      </c>
    </row>
    <row r="16" spans="1:5" x14ac:dyDescent="0.25">
      <c r="A16" s="88" t="s">
        <v>69</v>
      </c>
      <c r="B16" s="96">
        <v>15587.232043655475</v>
      </c>
      <c r="C16" s="96">
        <v>15391.052775286023</v>
      </c>
      <c r="D16" s="96">
        <v>-196.17926836945117</v>
      </c>
      <c r="E16" s="83">
        <v>-1.2585895162143474</v>
      </c>
    </row>
    <row r="17" spans="1:5" x14ac:dyDescent="0.25">
      <c r="A17" s="89" t="s">
        <v>55</v>
      </c>
      <c r="B17" s="94">
        <v>31268.405825055448</v>
      </c>
      <c r="C17" s="94">
        <v>31699.775291734975</v>
      </c>
      <c r="D17" s="94">
        <v>431.36946667952725</v>
      </c>
      <c r="E17" s="90">
        <v>1.3795697455540565</v>
      </c>
    </row>
    <row r="18" spans="1:5" x14ac:dyDescent="0.25">
      <c r="A18" s="88" t="s">
        <v>70</v>
      </c>
      <c r="B18" s="96">
        <v>37125.706647826621</v>
      </c>
      <c r="C18" s="96">
        <v>39959.089999999997</v>
      </c>
      <c r="D18" s="96">
        <v>2833.3833521733759</v>
      </c>
      <c r="E18" s="83">
        <v>7.6318637623541239</v>
      </c>
    </row>
    <row r="19" spans="1:5" x14ac:dyDescent="0.25">
      <c r="A19" s="89" t="s">
        <v>52</v>
      </c>
      <c r="B19" s="94">
        <v>16056.271495840712</v>
      </c>
      <c r="C19" s="94">
        <v>16622.94094500583</v>
      </c>
      <c r="D19" s="94">
        <v>566.66944916511784</v>
      </c>
      <c r="E19" s="90">
        <v>3.5292717198504673</v>
      </c>
    </row>
    <row r="20" spans="1:5" x14ac:dyDescent="0.25">
      <c r="A20" s="88" t="s">
        <v>68</v>
      </c>
      <c r="B20" s="96">
        <v>30540.56584888522</v>
      </c>
      <c r="C20" s="96">
        <v>31869.510928795673</v>
      </c>
      <c r="D20" s="96">
        <v>1328.9450799104525</v>
      </c>
      <c r="E20" s="83">
        <v>4.3514094875847267</v>
      </c>
    </row>
    <row r="21" spans="1:5" x14ac:dyDescent="0.25">
      <c r="A21" s="91" t="s">
        <v>62</v>
      </c>
      <c r="B21" s="98">
        <v>74869.277106205162</v>
      </c>
      <c r="C21" s="98">
        <v>74869.277106205162</v>
      </c>
      <c r="D21" s="98">
        <v>0</v>
      </c>
      <c r="E21" s="90">
        <v>0</v>
      </c>
    </row>
    <row r="22" spans="1:5" x14ac:dyDescent="0.25">
      <c r="A22" s="85"/>
      <c r="B22" s="95"/>
      <c r="C22" s="95"/>
      <c r="D22" s="99"/>
      <c r="E22" s="102"/>
    </row>
    <row r="23" spans="1:5" x14ac:dyDescent="0.25">
      <c r="A23" s="77" t="s">
        <v>63</v>
      </c>
      <c r="B23" s="101">
        <v>17948.802958551591</v>
      </c>
      <c r="C23" s="101">
        <v>18214.716247924396</v>
      </c>
      <c r="D23" s="100">
        <v>265.91328937280559</v>
      </c>
      <c r="E23" s="84">
        <v>1.4815098811150129</v>
      </c>
    </row>
    <row r="25" spans="1:5" x14ac:dyDescent="0.25">
      <c r="A25" s="5"/>
    </row>
  </sheetData>
  <mergeCells count="3">
    <mergeCell ref="A2:E2"/>
    <mergeCell ref="D3:E3"/>
    <mergeCell ref="A1:E1"/>
  </mergeCells>
  <phoneticPr fontId="3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"/>
  <sheetViews>
    <sheetView showGridLines="0" zoomScale="89" zoomScaleNormal="89" workbookViewId="0">
      <selection sqref="A1:E1"/>
    </sheetView>
  </sheetViews>
  <sheetFormatPr baseColWidth="10" defaultRowHeight="15" x14ac:dyDescent="0.25"/>
  <cols>
    <col min="1" max="1" width="18.85546875" customWidth="1"/>
  </cols>
  <sheetData>
    <row r="1" spans="1:9" x14ac:dyDescent="0.25">
      <c r="A1" s="223" t="s">
        <v>108</v>
      </c>
      <c r="B1" s="223"/>
      <c r="C1" s="223"/>
      <c r="D1" s="223"/>
      <c r="E1" s="223"/>
    </row>
    <row r="2" spans="1:9" ht="63.75" customHeight="1" x14ac:dyDescent="0.25">
      <c r="A2" s="222" t="s">
        <v>138</v>
      </c>
      <c r="B2" s="222"/>
      <c r="C2" s="222"/>
      <c r="D2" s="222"/>
      <c r="E2" s="222"/>
    </row>
    <row r="3" spans="1:9" x14ac:dyDescent="0.25">
      <c r="A3" s="30"/>
      <c r="B3" s="62">
        <v>2021</v>
      </c>
      <c r="C3" s="62">
        <v>2022</v>
      </c>
      <c r="D3" s="208" t="s">
        <v>9</v>
      </c>
      <c r="E3" s="209"/>
    </row>
    <row r="4" spans="1:9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13</v>
      </c>
    </row>
    <row r="5" spans="1:9" x14ac:dyDescent="0.25">
      <c r="A5" s="89" t="s">
        <v>54</v>
      </c>
      <c r="B5" s="94"/>
      <c r="C5" s="94"/>
      <c r="D5" s="140"/>
      <c r="E5" s="90"/>
    </row>
    <row r="6" spans="1:9" x14ac:dyDescent="0.25">
      <c r="A6" s="88" t="s">
        <v>56</v>
      </c>
      <c r="B6" s="96"/>
      <c r="C6" s="96"/>
      <c r="D6" s="96"/>
      <c r="E6" s="83"/>
    </row>
    <row r="7" spans="1:9" x14ac:dyDescent="0.25">
      <c r="A7" s="89" t="s">
        <v>60</v>
      </c>
      <c r="B7" s="94"/>
      <c r="C7" s="94"/>
      <c r="D7" s="94"/>
      <c r="E7" s="90"/>
    </row>
    <row r="8" spans="1:9" x14ac:dyDescent="0.25">
      <c r="A8" s="88" t="s">
        <v>65</v>
      </c>
      <c r="B8" s="96"/>
      <c r="C8" s="96"/>
      <c r="D8" s="96"/>
      <c r="E8" s="83"/>
    </row>
    <row r="9" spans="1:9" x14ac:dyDescent="0.25">
      <c r="A9" s="89" t="s">
        <v>57</v>
      </c>
      <c r="B9" s="94"/>
      <c r="C9" s="94"/>
      <c r="D9" s="94"/>
      <c r="E9" s="90"/>
    </row>
    <row r="10" spans="1:9" x14ac:dyDescent="0.25">
      <c r="A10" s="88" t="s">
        <v>59</v>
      </c>
      <c r="B10" s="96"/>
      <c r="C10" s="96"/>
      <c r="D10" s="96"/>
      <c r="E10" s="83"/>
    </row>
    <row r="11" spans="1:9" x14ac:dyDescent="0.25">
      <c r="A11" s="89" t="s">
        <v>66</v>
      </c>
      <c r="B11" s="94">
        <v>4417.9417315053643</v>
      </c>
      <c r="C11" s="94">
        <v>4405.5035924082667</v>
      </c>
      <c r="D11" s="94">
        <v>-12.438139097097519</v>
      </c>
      <c r="E11" s="90">
        <v>-0.28153696569599984</v>
      </c>
      <c r="I11" s="110"/>
    </row>
    <row r="12" spans="1:9" x14ac:dyDescent="0.25">
      <c r="A12" s="88" t="s">
        <v>53</v>
      </c>
      <c r="B12" s="96">
        <v>5982.7620704906185</v>
      </c>
      <c r="C12" s="96">
        <v>5557.1139507211292</v>
      </c>
      <c r="D12" s="96">
        <v>-425.64811976948931</v>
      </c>
      <c r="E12" s="83">
        <v>-7.1145754210911463</v>
      </c>
      <c r="I12" s="110"/>
    </row>
    <row r="13" spans="1:9" x14ac:dyDescent="0.25">
      <c r="A13" s="89" t="s">
        <v>61</v>
      </c>
      <c r="B13" s="94">
        <v>21412</v>
      </c>
      <c r="C13" s="94">
        <v>22210.75</v>
      </c>
      <c r="D13" s="94">
        <v>798.75</v>
      </c>
      <c r="E13" s="90">
        <v>3.730384830935924</v>
      </c>
      <c r="I13" s="110"/>
    </row>
    <row r="14" spans="1:9" x14ac:dyDescent="0.25">
      <c r="A14" s="88" t="s">
        <v>67</v>
      </c>
      <c r="B14" s="96"/>
      <c r="C14" s="96"/>
      <c r="D14" s="96"/>
      <c r="E14" s="83"/>
      <c r="I14" s="110"/>
    </row>
    <row r="15" spans="1:9" x14ac:dyDescent="0.25">
      <c r="A15" s="89" t="s">
        <v>58</v>
      </c>
      <c r="B15" s="94"/>
      <c r="C15" s="94">
        <v>4800</v>
      </c>
      <c r="D15" s="94"/>
      <c r="E15" s="90"/>
      <c r="I15" s="110"/>
    </row>
    <row r="16" spans="1:9" x14ac:dyDescent="0.25">
      <c r="A16" s="88" t="s">
        <v>69</v>
      </c>
      <c r="B16" s="96">
        <v>9519.3224345085673</v>
      </c>
      <c r="C16" s="96">
        <v>8909.717024489526</v>
      </c>
      <c r="D16" s="96">
        <v>-609.6054100190413</v>
      </c>
      <c r="E16" s="83">
        <v>-6.403873954402008</v>
      </c>
      <c r="I16" s="110"/>
    </row>
    <row r="17" spans="1:9" x14ac:dyDescent="0.25">
      <c r="A17" s="89" t="s">
        <v>55</v>
      </c>
      <c r="B17" s="94">
        <v>10705.984382508408</v>
      </c>
      <c r="C17" s="94">
        <v>10970.02919269582</v>
      </c>
      <c r="D17" s="94">
        <v>264.04481018741171</v>
      </c>
      <c r="E17" s="90">
        <v>2.4663291179353104</v>
      </c>
      <c r="I17" s="110"/>
    </row>
    <row r="18" spans="1:9" x14ac:dyDescent="0.25">
      <c r="A18" s="88" t="s">
        <v>70</v>
      </c>
      <c r="B18" s="96">
        <v>9354.0664701904079</v>
      </c>
      <c r="C18" s="96">
        <v>8448.0400000000009</v>
      </c>
      <c r="D18" s="96">
        <v>-906.02647019040705</v>
      </c>
      <c r="E18" s="83">
        <v>-9.6859101127593803</v>
      </c>
      <c r="I18" s="110"/>
    </row>
    <row r="19" spans="1:9" x14ac:dyDescent="0.25">
      <c r="A19" s="89" t="s">
        <v>52</v>
      </c>
      <c r="B19" s="94"/>
      <c r="C19" s="94"/>
      <c r="D19" s="94"/>
      <c r="E19" s="90"/>
      <c r="I19" s="110"/>
    </row>
    <row r="20" spans="1:9" x14ac:dyDescent="0.25">
      <c r="A20" s="88" t="s">
        <v>68</v>
      </c>
      <c r="B20" s="96">
        <v>8108.4422430887707</v>
      </c>
      <c r="C20" s="96">
        <v>8003.9058338611658</v>
      </c>
      <c r="D20" s="96">
        <v>-104.53640922760496</v>
      </c>
      <c r="E20" s="83">
        <v>-1.2892292513609078</v>
      </c>
      <c r="I20" s="110"/>
    </row>
    <row r="21" spans="1:9" x14ac:dyDescent="0.25">
      <c r="A21" s="91" t="s">
        <v>62</v>
      </c>
      <c r="B21" s="98"/>
      <c r="C21" s="98"/>
      <c r="D21" s="98"/>
      <c r="E21" s="90"/>
      <c r="I21" s="110"/>
    </row>
    <row r="22" spans="1:9" x14ac:dyDescent="0.25">
      <c r="A22" s="85"/>
      <c r="B22" s="95"/>
      <c r="D22" s="99"/>
      <c r="E22" s="102"/>
      <c r="I22" s="110"/>
    </row>
    <row r="23" spans="1:9" x14ac:dyDescent="0.25">
      <c r="A23" s="77" t="s">
        <v>63</v>
      </c>
      <c r="B23" s="101">
        <v>8881.6242814488487</v>
      </c>
      <c r="C23" s="101">
        <v>8669.8563077476356</v>
      </c>
      <c r="D23" s="100">
        <v>-211.76797370121312</v>
      </c>
      <c r="E23" s="84">
        <v>-2.3843383483754805</v>
      </c>
    </row>
    <row r="25" spans="1:9" x14ac:dyDescent="0.25">
      <c r="A25" s="5"/>
    </row>
  </sheetData>
  <mergeCells count="3">
    <mergeCell ref="A2:E2"/>
    <mergeCell ref="D3:E3"/>
    <mergeCell ref="A1:E1"/>
  </mergeCells>
  <phoneticPr fontId="35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5"/>
  <sheetViews>
    <sheetView showGridLines="0" zoomScaleNormal="100" workbookViewId="0">
      <selection sqref="A1:E1"/>
    </sheetView>
  </sheetViews>
  <sheetFormatPr baseColWidth="10" defaultRowHeight="15" x14ac:dyDescent="0.25"/>
  <cols>
    <col min="1" max="1" width="17.28515625" customWidth="1"/>
  </cols>
  <sheetData>
    <row r="1" spans="1:5" x14ac:dyDescent="0.25">
      <c r="A1" s="223" t="s">
        <v>109</v>
      </c>
      <c r="B1" s="223"/>
      <c r="C1" s="223"/>
      <c r="D1" s="223"/>
      <c r="E1" s="223"/>
    </row>
    <row r="2" spans="1:5" ht="64.5" customHeight="1" x14ac:dyDescent="0.25">
      <c r="A2" s="222" t="s">
        <v>132</v>
      </c>
      <c r="B2" s="222"/>
      <c r="C2" s="222"/>
      <c r="D2" s="222"/>
      <c r="E2" s="222"/>
    </row>
    <row r="3" spans="1:5" x14ac:dyDescent="0.25">
      <c r="A3" s="30"/>
      <c r="B3" s="62">
        <v>2021</v>
      </c>
      <c r="C3" s="62">
        <v>2022</v>
      </c>
      <c r="D3" s="208" t="s">
        <v>9</v>
      </c>
      <c r="E3" s="209"/>
    </row>
    <row r="4" spans="1:5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13</v>
      </c>
    </row>
    <row r="5" spans="1:5" x14ac:dyDescent="0.25">
      <c r="A5" s="89" t="s">
        <v>54</v>
      </c>
      <c r="B5" s="94"/>
      <c r="C5" s="94"/>
      <c r="D5" s="140"/>
      <c r="E5" s="90"/>
    </row>
    <row r="6" spans="1:5" x14ac:dyDescent="0.25">
      <c r="A6" s="88" t="s">
        <v>56</v>
      </c>
      <c r="B6" s="96"/>
      <c r="C6" s="96"/>
      <c r="D6" s="96"/>
      <c r="E6" s="83"/>
    </row>
    <row r="7" spans="1:5" x14ac:dyDescent="0.25">
      <c r="A7" s="89" t="s">
        <v>60</v>
      </c>
      <c r="B7" s="94"/>
      <c r="C7" s="94"/>
      <c r="D7" s="94"/>
      <c r="E7" s="90"/>
    </row>
    <row r="8" spans="1:5" x14ac:dyDescent="0.25">
      <c r="A8" s="88" t="s">
        <v>65</v>
      </c>
      <c r="B8" s="96"/>
      <c r="C8" s="96"/>
      <c r="D8" s="96"/>
      <c r="E8" s="83"/>
    </row>
    <row r="9" spans="1:5" x14ac:dyDescent="0.25">
      <c r="A9" s="89" t="s">
        <v>57</v>
      </c>
      <c r="B9" s="94"/>
      <c r="C9" s="94"/>
      <c r="D9" s="94"/>
      <c r="E9" s="90"/>
    </row>
    <row r="10" spans="1:5" x14ac:dyDescent="0.25">
      <c r="A10" s="88" t="s">
        <v>59</v>
      </c>
      <c r="B10" s="96"/>
      <c r="C10" s="96"/>
      <c r="D10" s="96"/>
      <c r="E10" s="83"/>
    </row>
    <row r="11" spans="1:5" x14ac:dyDescent="0.25">
      <c r="A11" s="89" t="s">
        <v>66</v>
      </c>
      <c r="B11" s="94"/>
      <c r="C11" s="94"/>
      <c r="D11" s="94"/>
      <c r="E11" s="90"/>
    </row>
    <row r="12" spans="1:5" x14ac:dyDescent="0.25">
      <c r="A12" s="88" t="s">
        <v>53</v>
      </c>
      <c r="B12" s="96">
        <v>29874.000000000004</v>
      </c>
      <c r="C12" s="96">
        <v>28792.000000000004</v>
      </c>
      <c r="D12" s="96">
        <v>-1082</v>
      </c>
      <c r="E12" s="83">
        <v>-3.6218785566044049</v>
      </c>
    </row>
    <row r="13" spans="1:5" x14ac:dyDescent="0.25">
      <c r="A13" s="89" t="s">
        <v>61</v>
      </c>
      <c r="B13" s="94"/>
      <c r="C13" s="94"/>
      <c r="D13" s="94"/>
      <c r="E13" s="90"/>
    </row>
    <row r="14" spans="1:5" x14ac:dyDescent="0.25">
      <c r="A14" s="88" t="s">
        <v>67</v>
      </c>
      <c r="B14" s="96"/>
      <c r="C14" s="96"/>
      <c r="D14" s="96"/>
      <c r="E14" s="83"/>
    </row>
    <row r="15" spans="1:5" x14ac:dyDescent="0.25">
      <c r="A15" s="89" t="s">
        <v>58</v>
      </c>
      <c r="B15" s="94"/>
      <c r="C15" s="94"/>
      <c r="D15" s="94"/>
      <c r="E15" s="90"/>
    </row>
    <row r="16" spans="1:5" x14ac:dyDescent="0.25">
      <c r="A16" s="88" t="s">
        <v>69</v>
      </c>
      <c r="B16" s="96"/>
      <c r="C16" s="96"/>
      <c r="D16" s="96"/>
      <c r="E16" s="83"/>
    </row>
    <row r="17" spans="1:5" x14ac:dyDescent="0.25">
      <c r="A17" s="89" t="s">
        <v>55</v>
      </c>
      <c r="B17" s="94">
        <v>36172.746231559249</v>
      </c>
      <c r="C17" s="94">
        <v>34673.846846658147</v>
      </c>
      <c r="D17" s="94">
        <v>-1498.8993849011022</v>
      </c>
      <c r="E17" s="90">
        <v>-4.1437257080397547</v>
      </c>
    </row>
    <row r="18" spans="1:5" x14ac:dyDescent="0.25">
      <c r="A18" s="88" t="s">
        <v>70</v>
      </c>
      <c r="B18" s="96">
        <v>68603.739020936337</v>
      </c>
      <c r="C18" s="96">
        <v>85196.08</v>
      </c>
      <c r="D18" s="96">
        <v>16592.340979063665</v>
      </c>
      <c r="E18" s="83">
        <v>24.185767737819731</v>
      </c>
    </row>
    <row r="19" spans="1:5" x14ac:dyDescent="0.25">
      <c r="A19" s="89" t="s">
        <v>52</v>
      </c>
      <c r="B19" s="94"/>
      <c r="C19" s="94"/>
      <c r="D19" s="94"/>
      <c r="E19" s="90"/>
    </row>
    <row r="20" spans="1:5" x14ac:dyDescent="0.25">
      <c r="A20" s="88" t="s">
        <v>68</v>
      </c>
      <c r="B20" s="96">
        <v>45802.099217093491</v>
      </c>
      <c r="C20" s="96">
        <v>46960.037413508813</v>
      </c>
      <c r="D20" s="96">
        <v>1157.9381964153217</v>
      </c>
      <c r="E20" s="83">
        <v>2.52813346158417</v>
      </c>
    </row>
    <row r="21" spans="1:5" x14ac:dyDescent="0.25">
      <c r="A21" s="91" t="s">
        <v>62</v>
      </c>
      <c r="B21" s="98"/>
      <c r="C21" s="98"/>
      <c r="D21" s="98"/>
      <c r="E21" s="90"/>
    </row>
    <row r="22" spans="1:5" x14ac:dyDescent="0.25">
      <c r="A22" s="85"/>
      <c r="B22" s="95"/>
      <c r="D22" s="99"/>
      <c r="E22" s="102"/>
    </row>
    <row r="23" spans="1:5" x14ac:dyDescent="0.25">
      <c r="A23" s="77" t="s">
        <v>63</v>
      </c>
      <c r="B23" s="101">
        <v>42308.229004168395</v>
      </c>
      <c r="C23" s="101">
        <v>43605.345369620205</v>
      </c>
      <c r="D23" s="100">
        <v>1297.1163654518095</v>
      </c>
      <c r="E23" s="84">
        <v>3.0658725169612082</v>
      </c>
    </row>
    <row r="25" spans="1:5" x14ac:dyDescent="0.25">
      <c r="A25" s="5"/>
    </row>
  </sheetData>
  <mergeCells count="3">
    <mergeCell ref="A2:E2"/>
    <mergeCell ref="D3:E3"/>
    <mergeCell ref="A1:E1"/>
  </mergeCells>
  <phoneticPr fontId="35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showGridLines="0" zoomScale="77" zoomScaleNormal="77" workbookViewId="0">
      <selection sqref="A1:F1"/>
    </sheetView>
  </sheetViews>
  <sheetFormatPr baseColWidth="10" defaultRowHeight="15" x14ac:dyDescent="0.25"/>
  <cols>
    <col min="1" max="1" width="20.85546875" bestFit="1" customWidth="1"/>
    <col min="2" max="2" width="0" hidden="1" customWidth="1"/>
  </cols>
  <sheetData>
    <row r="1" spans="1:6" x14ac:dyDescent="0.25">
      <c r="A1" s="223" t="s">
        <v>110</v>
      </c>
      <c r="B1" s="223"/>
      <c r="C1" s="223"/>
      <c r="D1" s="223"/>
      <c r="E1" s="223"/>
      <c r="F1" s="223"/>
    </row>
    <row r="2" spans="1:6" ht="72" customHeight="1" x14ac:dyDescent="0.25">
      <c r="A2" s="222" t="s">
        <v>129</v>
      </c>
      <c r="B2" s="222"/>
      <c r="C2" s="222"/>
      <c r="D2" s="222"/>
      <c r="E2" s="222"/>
      <c r="F2" s="222"/>
    </row>
    <row r="3" spans="1:6" x14ac:dyDescent="0.25">
      <c r="A3" s="30"/>
      <c r="B3" s="62">
        <v>2020</v>
      </c>
      <c r="C3" s="62">
        <v>2021</v>
      </c>
      <c r="D3" s="62">
        <v>2022</v>
      </c>
      <c r="E3" s="208" t="s">
        <v>9</v>
      </c>
      <c r="F3" s="209"/>
    </row>
    <row r="4" spans="1:6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12</v>
      </c>
      <c r="F4" s="10" t="s">
        <v>13</v>
      </c>
    </row>
    <row r="5" spans="1:6" x14ac:dyDescent="0.25">
      <c r="A5" s="89" t="s">
        <v>54</v>
      </c>
      <c r="B5" s="94">
        <v>31991.638052918599</v>
      </c>
      <c r="C5" s="94">
        <v>33007.047222783272</v>
      </c>
      <c r="D5" s="94">
        <v>34499.672954958594</v>
      </c>
      <c r="E5" s="94">
        <v>1492.6257321753219</v>
      </c>
      <c r="F5" s="182">
        <v>4.5221425658004026</v>
      </c>
    </row>
    <row r="6" spans="1:6" x14ac:dyDescent="0.25">
      <c r="A6" s="88" t="s">
        <v>56</v>
      </c>
      <c r="B6" s="96"/>
      <c r="C6" s="96"/>
      <c r="D6" s="96"/>
      <c r="E6" s="96"/>
      <c r="F6" s="183"/>
    </row>
    <row r="7" spans="1:6" x14ac:dyDescent="0.25">
      <c r="A7" s="89" t="s">
        <v>60</v>
      </c>
      <c r="B7" s="94"/>
      <c r="C7" s="94"/>
      <c r="D7" s="94"/>
      <c r="E7" s="94"/>
      <c r="F7" s="182"/>
    </row>
    <row r="8" spans="1:6" x14ac:dyDescent="0.25">
      <c r="A8" s="88" t="s">
        <v>65</v>
      </c>
      <c r="B8" s="96">
        <v>48914.103773584902</v>
      </c>
      <c r="C8" s="96">
        <v>47858.502131106186</v>
      </c>
      <c r="D8" s="96">
        <v>51686</v>
      </c>
      <c r="E8" s="96">
        <v>3827.4978688938136</v>
      </c>
      <c r="F8" s="183">
        <v>7.9975295892223244</v>
      </c>
    </row>
    <row r="9" spans="1:6" x14ac:dyDescent="0.25">
      <c r="A9" s="89" t="s">
        <v>57</v>
      </c>
      <c r="B9" s="94">
        <v>13369</v>
      </c>
      <c r="C9" s="94">
        <v>13677</v>
      </c>
      <c r="D9" s="94">
        <v>13731</v>
      </c>
      <c r="E9" s="94">
        <v>54</v>
      </c>
      <c r="F9" s="182">
        <v>0.39482342618995397</v>
      </c>
    </row>
    <row r="10" spans="1:6" x14ac:dyDescent="0.25">
      <c r="A10" s="88" t="s">
        <v>59</v>
      </c>
      <c r="B10" s="96">
        <v>40915</v>
      </c>
      <c r="C10" s="96">
        <v>41315</v>
      </c>
      <c r="D10" s="96">
        <v>41165</v>
      </c>
      <c r="E10" s="96">
        <v>-150</v>
      </c>
      <c r="F10" s="183">
        <v>-0.36306426237444028</v>
      </c>
    </row>
    <row r="11" spans="1:6" x14ac:dyDescent="0.25">
      <c r="A11" s="89" t="s">
        <v>66</v>
      </c>
      <c r="B11" s="94">
        <v>6519.0492815580101</v>
      </c>
      <c r="C11" s="94">
        <v>6503.9557195440684</v>
      </c>
      <c r="D11" s="94">
        <v>6503.7906899418122</v>
      </c>
      <c r="E11" s="94">
        <v>-0.16502960225625429</v>
      </c>
      <c r="F11" s="182">
        <v>-2.5373727831563865E-3</v>
      </c>
    </row>
    <row r="12" spans="1:6" x14ac:dyDescent="0.25">
      <c r="A12" s="88" t="s">
        <v>53</v>
      </c>
      <c r="B12" s="96">
        <v>20811.843362749234</v>
      </c>
      <c r="C12" s="96">
        <v>20051.982252786391</v>
      </c>
      <c r="D12" s="96">
        <v>19296.263681429009</v>
      </c>
      <c r="E12" s="96">
        <v>-755.71857135738173</v>
      </c>
      <c r="F12" s="183">
        <v>-3.7687973280166274</v>
      </c>
    </row>
    <row r="13" spans="1:6" x14ac:dyDescent="0.25">
      <c r="A13" s="89" t="s">
        <v>61</v>
      </c>
      <c r="B13" s="94"/>
      <c r="C13" s="94"/>
      <c r="D13" s="94"/>
      <c r="E13" s="94"/>
      <c r="F13" s="182"/>
    </row>
    <row r="14" spans="1:6" x14ac:dyDescent="0.25">
      <c r="A14" s="88" t="s">
        <v>67</v>
      </c>
      <c r="B14" s="96">
        <v>19613.183048381743</v>
      </c>
      <c r="C14" s="96">
        <v>19584.737359146475</v>
      </c>
      <c r="D14" s="96">
        <v>20189.295378355921</v>
      </c>
      <c r="E14" s="96">
        <v>604.55801920944577</v>
      </c>
      <c r="F14" s="183">
        <v>3.0868834650320429</v>
      </c>
    </row>
    <row r="15" spans="1:6" x14ac:dyDescent="0.25">
      <c r="A15" s="89" t="s">
        <v>58</v>
      </c>
      <c r="B15" s="94">
        <v>8047.5</v>
      </c>
      <c r="C15" s="94">
        <v>8350</v>
      </c>
      <c r="D15" s="94">
        <v>7583.333333333333</v>
      </c>
      <c r="E15" s="94">
        <v>-766.66666666666697</v>
      </c>
      <c r="F15" s="182">
        <v>-9.1816367265469108</v>
      </c>
    </row>
    <row r="16" spans="1:6" x14ac:dyDescent="0.25">
      <c r="A16" s="88" t="s">
        <v>69</v>
      </c>
      <c r="B16" s="96">
        <v>9794.0138542251952</v>
      </c>
      <c r="C16" s="96">
        <v>9739.5599249957522</v>
      </c>
      <c r="D16" s="96">
        <v>9695.7931339753559</v>
      </c>
      <c r="E16" s="96">
        <v>-43.76679102039634</v>
      </c>
      <c r="F16" s="183">
        <v>-0.44937134077354557</v>
      </c>
    </row>
    <row r="17" spans="1:6" x14ac:dyDescent="0.25">
      <c r="A17" s="89" t="s">
        <v>55</v>
      </c>
      <c r="B17" s="94">
        <v>8294.9681077250189</v>
      </c>
      <c r="C17" s="94">
        <v>8453.1301677297433</v>
      </c>
      <c r="D17" s="94">
        <v>8623.458540042524</v>
      </c>
      <c r="E17" s="94">
        <v>170.32837231278063</v>
      </c>
      <c r="F17" s="182">
        <v>2.0149739674306435</v>
      </c>
    </row>
    <row r="18" spans="1:6" x14ac:dyDescent="0.25">
      <c r="A18" s="88" t="s">
        <v>70</v>
      </c>
      <c r="B18" s="96">
        <v>5488.9972555013728</v>
      </c>
      <c r="C18" s="96">
        <v>5488.9972555013728</v>
      </c>
      <c r="D18" s="96">
        <v>5763.45</v>
      </c>
      <c r="E18" s="96">
        <v>274.452744498627</v>
      </c>
      <c r="F18" s="183">
        <v>5.0000524999999856</v>
      </c>
    </row>
    <row r="19" spans="1:6" x14ac:dyDescent="0.25">
      <c r="A19" s="89" t="s">
        <v>52</v>
      </c>
      <c r="B19" s="94">
        <v>10196</v>
      </c>
      <c r="C19" s="94">
        <v>10603</v>
      </c>
      <c r="D19" s="94">
        <v>10921</v>
      </c>
      <c r="E19" s="94">
        <v>318</v>
      </c>
      <c r="F19" s="182">
        <v>2.9991511836272755</v>
      </c>
    </row>
    <row r="20" spans="1:6" x14ac:dyDescent="0.25">
      <c r="A20" s="88" t="s">
        <v>68</v>
      </c>
      <c r="B20" s="96">
        <v>24108.643097352309</v>
      </c>
      <c r="C20" s="96">
        <v>23785.884038091503</v>
      </c>
      <c r="D20" s="96">
        <v>23120.538992128048</v>
      </c>
      <c r="E20" s="96">
        <v>-665.34504596345505</v>
      </c>
      <c r="F20" s="183">
        <v>-2.7972264764174812</v>
      </c>
    </row>
    <row r="21" spans="1:6" x14ac:dyDescent="0.25">
      <c r="A21" s="91" t="s">
        <v>62</v>
      </c>
      <c r="B21" s="98">
        <v>64590.125058595106</v>
      </c>
      <c r="C21" s="98">
        <v>64590.125058595106</v>
      </c>
      <c r="D21" s="98">
        <v>64590.125058595106</v>
      </c>
      <c r="E21" s="98">
        <v>0</v>
      </c>
      <c r="F21" s="184">
        <v>0</v>
      </c>
    </row>
    <row r="22" spans="1:6" x14ac:dyDescent="0.25">
      <c r="A22" s="85"/>
      <c r="B22" s="95"/>
      <c r="C22" s="95"/>
      <c r="D22" s="95"/>
      <c r="E22" s="95"/>
      <c r="F22" s="95"/>
    </row>
    <row r="23" spans="1:6" x14ac:dyDescent="0.25">
      <c r="A23" s="77" t="s">
        <v>63</v>
      </c>
      <c r="B23" s="101">
        <v>14341.804026049544</v>
      </c>
      <c r="C23" s="101">
        <v>14308.69599616404</v>
      </c>
      <c r="D23" s="101">
        <v>14364.945851319844</v>
      </c>
      <c r="E23" s="101">
        <v>56.249855155803743</v>
      </c>
      <c r="F23" s="185">
        <v>0.39311657170495157</v>
      </c>
    </row>
    <row r="25" spans="1:6" x14ac:dyDescent="0.25">
      <c r="A25" s="5"/>
    </row>
  </sheetData>
  <mergeCells count="3">
    <mergeCell ref="A2:F2"/>
    <mergeCell ref="E3:F3"/>
    <mergeCell ref="A1:F1"/>
  </mergeCells>
  <phoneticPr fontId="35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showGridLines="0" workbookViewId="0">
      <selection sqref="A1:F1"/>
    </sheetView>
  </sheetViews>
  <sheetFormatPr baseColWidth="10" defaultRowHeight="15" x14ac:dyDescent="0.25"/>
  <cols>
    <col min="1" max="1" width="17.28515625" customWidth="1"/>
    <col min="2" max="2" width="0" hidden="1" customWidth="1"/>
  </cols>
  <sheetData>
    <row r="1" spans="1:6" x14ac:dyDescent="0.25">
      <c r="A1" s="223" t="s">
        <v>111</v>
      </c>
      <c r="B1" s="223"/>
      <c r="C1" s="223"/>
      <c r="D1" s="223"/>
      <c r="E1" s="223"/>
      <c r="F1" s="223"/>
    </row>
    <row r="2" spans="1:6" ht="52.5" customHeight="1" x14ac:dyDescent="0.25">
      <c r="A2" s="222" t="s">
        <v>130</v>
      </c>
      <c r="B2" s="222"/>
      <c r="C2" s="222"/>
      <c r="D2" s="222"/>
      <c r="E2" s="222"/>
      <c r="F2" s="222"/>
    </row>
    <row r="3" spans="1:6" x14ac:dyDescent="0.25">
      <c r="A3" s="30"/>
      <c r="B3" s="86">
        <v>2020</v>
      </c>
      <c r="C3" s="62">
        <v>2021</v>
      </c>
      <c r="D3" s="86">
        <v>2022</v>
      </c>
      <c r="E3" s="208" t="s">
        <v>9</v>
      </c>
      <c r="F3" s="209"/>
    </row>
    <row r="4" spans="1:6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12</v>
      </c>
      <c r="F4" s="10" t="s">
        <v>13</v>
      </c>
    </row>
    <row r="5" spans="1:6" x14ac:dyDescent="0.25">
      <c r="A5" s="89" t="s">
        <v>54</v>
      </c>
      <c r="B5" s="93"/>
      <c r="C5" s="94"/>
      <c r="D5" s="94"/>
      <c r="E5" s="140"/>
      <c r="F5" s="90"/>
    </row>
    <row r="6" spans="1:6" x14ac:dyDescent="0.25">
      <c r="A6" s="88" t="s">
        <v>56</v>
      </c>
      <c r="B6" s="95"/>
      <c r="C6" s="96"/>
      <c r="D6" s="96"/>
      <c r="E6" s="96"/>
      <c r="F6" s="83"/>
    </row>
    <row r="7" spans="1:6" x14ac:dyDescent="0.25">
      <c r="A7" s="89" t="s">
        <v>60</v>
      </c>
      <c r="B7" s="93"/>
      <c r="C7" s="94"/>
      <c r="D7" s="94"/>
      <c r="E7" s="94"/>
      <c r="F7" s="90"/>
    </row>
    <row r="8" spans="1:6" x14ac:dyDescent="0.25">
      <c r="A8" s="88" t="s">
        <v>65</v>
      </c>
      <c r="B8" s="95"/>
      <c r="C8" s="96"/>
      <c r="D8" s="96"/>
      <c r="E8" s="96"/>
      <c r="F8" s="83"/>
    </row>
    <row r="9" spans="1:6" x14ac:dyDescent="0.25">
      <c r="A9" s="89" t="s">
        <v>57</v>
      </c>
      <c r="B9" s="93"/>
      <c r="C9" s="94"/>
      <c r="D9" s="94"/>
      <c r="E9" s="94"/>
      <c r="F9" s="90"/>
    </row>
    <row r="10" spans="1:6" x14ac:dyDescent="0.25">
      <c r="A10" s="88" t="s">
        <v>59</v>
      </c>
      <c r="B10" s="95"/>
      <c r="C10" s="96"/>
      <c r="D10" s="96"/>
      <c r="E10" s="96"/>
      <c r="F10" s="83"/>
    </row>
    <row r="11" spans="1:6" x14ac:dyDescent="0.25">
      <c r="A11" s="89" t="s">
        <v>66</v>
      </c>
      <c r="B11" s="93">
        <v>4850.013557246567</v>
      </c>
      <c r="C11" s="94">
        <v>4856.4152311934813</v>
      </c>
      <c r="D11" s="94">
        <v>4848.9863631592762</v>
      </c>
      <c r="E11" s="94">
        <v>-7.4288680342051521</v>
      </c>
      <c r="F11" s="90">
        <v>-0.15297019881019278</v>
      </c>
    </row>
    <row r="12" spans="1:6" x14ac:dyDescent="0.25">
      <c r="A12" s="88" t="s">
        <v>53</v>
      </c>
      <c r="B12" s="95">
        <v>7006.4156022210536</v>
      </c>
      <c r="C12" s="96">
        <v>6993.6633228983392</v>
      </c>
      <c r="D12" s="96">
        <v>6979.3703493818984</v>
      </c>
      <c r="E12" s="96">
        <v>-14.292973516440725</v>
      </c>
      <c r="F12" s="83">
        <v>-0.20437034007118002</v>
      </c>
    </row>
    <row r="13" spans="1:6" x14ac:dyDescent="0.25">
      <c r="A13" s="89" t="s">
        <v>61</v>
      </c>
      <c r="B13" s="93"/>
      <c r="C13" s="94"/>
      <c r="D13" s="94"/>
      <c r="E13" s="94"/>
      <c r="F13" s="90"/>
    </row>
    <row r="14" spans="1:6" x14ac:dyDescent="0.25">
      <c r="A14" s="88" t="s">
        <v>67</v>
      </c>
      <c r="B14" s="95"/>
      <c r="C14" s="96"/>
      <c r="D14" s="96"/>
      <c r="E14" s="96"/>
      <c r="F14" s="83"/>
    </row>
    <row r="15" spans="1:6" x14ac:dyDescent="0.25">
      <c r="A15" s="89" t="s">
        <v>58</v>
      </c>
      <c r="B15" s="93">
        <v>6646.4285714285716</v>
      </c>
      <c r="C15" s="94">
        <v>7171.969696969697</v>
      </c>
      <c r="D15" s="94">
        <v>6969.1558441558445</v>
      </c>
      <c r="E15" s="94">
        <v>-202.81385281385246</v>
      </c>
      <c r="F15" s="90">
        <v>-2.8278682340159</v>
      </c>
    </row>
    <row r="16" spans="1:6" x14ac:dyDescent="0.25">
      <c r="A16" s="88" t="s">
        <v>69</v>
      </c>
      <c r="B16" s="95">
        <v>9007.208937293879</v>
      </c>
      <c r="C16" s="96">
        <v>8914.4428357718425</v>
      </c>
      <c r="D16" s="96">
        <v>8764.8708024978168</v>
      </c>
      <c r="E16" s="96">
        <v>-149.57203327402567</v>
      </c>
      <c r="F16" s="83">
        <v>-1.6778618252373954</v>
      </c>
    </row>
    <row r="17" spans="1:6" x14ac:dyDescent="0.25">
      <c r="A17" s="89" t="s">
        <v>55</v>
      </c>
      <c r="B17" s="93">
        <v>11453.125942168013</v>
      </c>
      <c r="C17" s="94">
        <v>11413.046955785067</v>
      </c>
      <c r="D17" s="94">
        <v>11651.944759365619</v>
      </c>
      <c r="E17" s="94">
        <v>238.89780358055214</v>
      </c>
      <c r="F17" s="90">
        <v>2.0931991650087722</v>
      </c>
    </row>
    <row r="18" spans="1:6" x14ac:dyDescent="0.25">
      <c r="A18" s="88" t="s">
        <v>70</v>
      </c>
      <c r="B18" s="95">
        <v>6962.8</v>
      </c>
      <c r="C18" s="96">
        <v>7032.4279999999999</v>
      </c>
      <c r="D18" s="96">
        <v>7102.75</v>
      </c>
      <c r="E18" s="96">
        <v>70.322000000000116</v>
      </c>
      <c r="F18" s="83">
        <v>0.99996757876511655</v>
      </c>
    </row>
    <row r="19" spans="1:6" x14ac:dyDescent="0.25">
      <c r="A19" s="89" t="s">
        <v>52</v>
      </c>
      <c r="B19" s="93">
        <v>7580.6533363289145</v>
      </c>
      <c r="C19" s="94">
        <v>7869.0273871040208</v>
      </c>
      <c r="D19" s="94">
        <v>8168.0589530442585</v>
      </c>
      <c r="E19" s="94">
        <v>299.03156594023767</v>
      </c>
      <c r="F19" s="90">
        <v>3.8001083390597783</v>
      </c>
    </row>
    <row r="20" spans="1:6" x14ac:dyDescent="0.25">
      <c r="A20" s="88" t="s">
        <v>68</v>
      </c>
      <c r="B20" s="95">
        <v>27732.46673821361</v>
      </c>
      <c r="C20" s="96">
        <v>26810.639548691728</v>
      </c>
      <c r="D20" s="96">
        <v>25983.197680486817</v>
      </c>
      <c r="E20" s="96">
        <v>-827.44186820491086</v>
      </c>
      <c r="F20" s="83">
        <v>-3.08624442435312</v>
      </c>
    </row>
    <row r="21" spans="1:6" x14ac:dyDescent="0.25">
      <c r="A21" s="91" t="s">
        <v>62</v>
      </c>
      <c r="B21" s="97"/>
      <c r="C21" s="98"/>
      <c r="D21" s="98"/>
      <c r="E21" s="98"/>
      <c r="F21" s="90"/>
    </row>
    <row r="22" spans="1:6" x14ac:dyDescent="0.25">
      <c r="A22" s="85"/>
      <c r="B22" s="99"/>
      <c r="C22" s="95"/>
      <c r="E22" s="99"/>
      <c r="F22" s="102"/>
    </row>
    <row r="23" spans="1:6" x14ac:dyDescent="0.25">
      <c r="A23" s="77" t="s">
        <v>63</v>
      </c>
      <c r="B23" s="100">
        <v>20261.922542158583</v>
      </c>
      <c r="C23" s="101">
        <v>19709.795603649214</v>
      </c>
      <c r="D23" s="101">
        <v>19208.753031284046</v>
      </c>
      <c r="E23" s="100">
        <v>-501.04257236516787</v>
      </c>
      <c r="F23" s="84">
        <v>-2.5420992811939724</v>
      </c>
    </row>
  </sheetData>
  <mergeCells count="3">
    <mergeCell ref="A2:F2"/>
    <mergeCell ref="E3:F3"/>
    <mergeCell ref="A1:F1"/>
  </mergeCells>
  <phoneticPr fontId="35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showGridLines="0" zoomScaleNormal="100" workbookViewId="0">
      <selection sqref="A1:F1"/>
    </sheetView>
  </sheetViews>
  <sheetFormatPr baseColWidth="10" defaultRowHeight="15" x14ac:dyDescent="0.25"/>
  <cols>
    <col min="1" max="1" width="17.28515625" customWidth="1"/>
    <col min="2" max="2" width="0" hidden="1" customWidth="1"/>
  </cols>
  <sheetData>
    <row r="1" spans="1:6" x14ac:dyDescent="0.25">
      <c r="A1" s="223" t="s">
        <v>112</v>
      </c>
      <c r="B1" s="223"/>
      <c r="C1" s="223"/>
      <c r="D1" s="223"/>
      <c r="E1" s="223"/>
      <c r="F1" s="223"/>
    </row>
    <row r="2" spans="1:6" ht="84.75" customHeight="1" x14ac:dyDescent="0.25">
      <c r="A2" s="222" t="s">
        <v>131</v>
      </c>
      <c r="B2" s="222"/>
      <c r="C2" s="222"/>
      <c r="D2" s="222"/>
      <c r="E2" s="222"/>
      <c r="F2" s="222"/>
    </row>
    <row r="3" spans="1:6" x14ac:dyDescent="0.25">
      <c r="A3" s="30"/>
      <c r="B3" s="86">
        <v>2020</v>
      </c>
      <c r="C3" s="62">
        <v>2021</v>
      </c>
      <c r="D3" s="86">
        <v>2022</v>
      </c>
      <c r="E3" s="208" t="s">
        <v>9</v>
      </c>
      <c r="F3" s="209"/>
    </row>
    <row r="4" spans="1:6" x14ac:dyDescent="0.25">
      <c r="A4" s="33" t="s">
        <v>51</v>
      </c>
      <c r="B4" s="10" t="s">
        <v>12</v>
      </c>
      <c r="C4" s="10" t="s">
        <v>12</v>
      </c>
      <c r="D4" s="10" t="s">
        <v>12</v>
      </c>
      <c r="E4" s="10" t="s">
        <v>12</v>
      </c>
      <c r="F4" s="10" t="s">
        <v>13</v>
      </c>
    </row>
    <row r="5" spans="1:6" x14ac:dyDescent="0.25">
      <c r="A5" s="89" t="s">
        <v>54</v>
      </c>
      <c r="B5" s="93">
        <v>13253.302502133807</v>
      </c>
      <c r="C5" s="94">
        <v>13095.746913957846</v>
      </c>
      <c r="D5" s="94">
        <v>11714.395610382562</v>
      </c>
      <c r="E5" s="94">
        <v>-1381.351303575284</v>
      </c>
      <c r="F5" s="90">
        <v>-10.548091014976761</v>
      </c>
    </row>
    <row r="6" spans="1:6" x14ac:dyDescent="0.25">
      <c r="A6" s="88" t="s">
        <v>56</v>
      </c>
      <c r="B6" s="95">
        <v>10101.584498435666</v>
      </c>
      <c r="C6" s="96">
        <v>9535.608068636433</v>
      </c>
      <c r="D6" s="96">
        <v>8154.5454642220047</v>
      </c>
      <c r="E6" s="96">
        <v>-1381.0626044144283</v>
      </c>
      <c r="F6" s="83">
        <v>-14.483214856081187</v>
      </c>
    </row>
    <row r="7" spans="1:6" x14ac:dyDescent="0.25">
      <c r="A7" s="89" t="s">
        <v>60</v>
      </c>
      <c r="B7" s="93">
        <v>9445</v>
      </c>
      <c r="C7" s="94">
        <v>10961</v>
      </c>
      <c r="D7" s="94">
        <v>9669.25</v>
      </c>
      <c r="E7" s="94">
        <v>-1291.75</v>
      </c>
      <c r="F7" s="90">
        <v>-11.784964875467567</v>
      </c>
    </row>
    <row r="8" spans="1:6" x14ac:dyDescent="0.25">
      <c r="A8" s="88" t="s">
        <v>65</v>
      </c>
      <c r="B8" s="95">
        <v>9360.2656921444704</v>
      </c>
      <c r="C8" s="96">
        <v>9722.8802096774816</v>
      </c>
      <c r="D8" s="96">
        <v>9520.8171270952535</v>
      </c>
      <c r="E8" s="96">
        <v>-202.06308258222816</v>
      </c>
      <c r="F8" s="83">
        <v>-2.078222483715356</v>
      </c>
    </row>
    <row r="9" spans="1:6" x14ac:dyDescent="0.25">
      <c r="A9" s="89" t="s">
        <v>57</v>
      </c>
      <c r="B9" s="93">
        <v>8474.1755987347497</v>
      </c>
      <c r="C9" s="94">
        <v>8619.899141436963</v>
      </c>
      <c r="D9" s="94">
        <v>8691.1924084952552</v>
      </c>
      <c r="E9" s="94">
        <v>71.293267058292258</v>
      </c>
      <c r="F9" s="90">
        <v>0.82707774056863803</v>
      </c>
    </row>
    <row r="10" spans="1:6" x14ac:dyDescent="0.25">
      <c r="A10" s="88" t="s">
        <v>59</v>
      </c>
      <c r="B10" s="95">
        <v>2850</v>
      </c>
      <c r="C10" s="96">
        <v>2905</v>
      </c>
      <c r="D10" s="96">
        <v>2930</v>
      </c>
      <c r="E10" s="96">
        <v>25</v>
      </c>
      <c r="F10" s="83">
        <v>0.86058519793459543</v>
      </c>
    </row>
    <row r="11" spans="1:6" x14ac:dyDescent="0.25">
      <c r="A11" s="89" t="s">
        <v>66</v>
      </c>
      <c r="B11" s="93">
        <v>1452.850544134516</v>
      </c>
      <c r="C11" s="94">
        <v>1446.1948205683618</v>
      </c>
      <c r="D11" s="94">
        <v>1449.0676496647552</v>
      </c>
      <c r="E11" s="94">
        <v>2.8728290963933887</v>
      </c>
      <c r="F11" s="90">
        <v>0.19864744746246238</v>
      </c>
    </row>
    <row r="12" spans="1:6" x14ac:dyDescent="0.25">
      <c r="A12" s="88" t="s">
        <v>53</v>
      </c>
      <c r="B12" s="95">
        <v>4881.3221617934551</v>
      </c>
      <c r="C12" s="96">
        <v>4881.3221617934551</v>
      </c>
      <c r="D12" s="96">
        <v>4881.3221617934551</v>
      </c>
      <c r="E12" s="96">
        <v>0</v>
      </c>
      <c r="F12" s="83">
        <v>0</v>
      </c>
    </row>
    <row r="13" spans="1:6" x14ac:dyDescent="0.25">
      <c r="A13" s="89" t="s">
        <v>61</v>
      </c>
      <c r="B13" s="93"/>
      <c r="C13" s="94"/>
      <c r="D13" s="94"/>
      <c r="E13" s="94"/>
      <c r="F13" s="90"/>
    </row>
    <row r="14" spans="1:6" x14ac:dyDescent="0.25">
      <c r="A14" s="88" t="s">
        <v>67</v>
      </c>
      <c r="B14" s="95">
        <v>3216.317498915419</v>
      </c>
      <c r="C14" s="96">
        <v>3256.7074076334402</v>
      </c>
      <c r="D14" s="96">
        <v>3367.0079139103318</v>
      </c>
      <c r="E14" s="96">
        <v>110.30050627689161</v>
      </c>
      <c r="F14" s="83">
        <v>3.3868718454214455</v>
      </c>
    </row>
    <row r="15" spans="1:6" x14ac:dyDescent="0.25">
      <c r="A15" s="89" t="s">
        <v>58</v>
      </c>
      <c r="B15" s="93">
        <v>4481.6879970682085</v>
      </c>
      <c r="C15" s="94">
        <v>7946.3055312589422</v>
      </c>
      <c r="D15" s="94">
        <v>8795.3231247064159</v>
      </c>
      <c r="E15" s="94">
        <v>849.0175934474737</v>
      </c>
      <c r="F15" s="90">
        <v>10.684431779115885</v>
      </c>
    </row>
    <row r="16" spans="1:6" x14ac:dyDescent="0.25">
      <c r="A16" s="88" t="s">
        <v>69</v>
      </c>
      <c r="B16" s="95">
        <v>2700.670314727713</v>
      </c>
      <c r="C16" s="96">
        <v>2695.3943652240628</v>
      </c>
      <c r="D16" s="96">
        <v>2540.9902275226909</v>
      </c>
      <c r="E16" s="96">
        <v>-154.40413770137184</v>
      </c>
      <c r="F16" s="83">
        <v>-5.7284432917680501</v>
      </c>
    </row>
    <row r="17" spans="1:6" x14ac:dyDescent="0.25">
      <c r="A17" s="89" t="s">
        <v>55</v>
      </c>
      <c r="B17" s="93">
        <v>1710</v>
      </c>
      <c r="C17" s="94">
        <v>1890.0000000000005</v>
      </c>
      <c r="D17" s="94">
        <v>1870</v>
      </c>
      <c r="E17" s="94">
        <v>-20.000000000000455</v>
      </c>
      <c r="F17" s="90">
        <v>-1.0582010582010821</v>
      </c>
    </row>
    <row r="18" spans="1:6" x14ac:dyDescent="0.25">
      <c r="A18" s="88" t="s">
        <v>70</v>
      </c>
      <c r="B18" s="95">
        <v>995</v>
      </c>
      <c r="C18" s="96">
        <v>981.94582172701951</v>
      </c>
      <c r="D18" s="96">
        <v>1088.24</v>
      </c>
      <c r="E18" s="96">
        <v>106.2941782729805</v>
      </c>
      <c r="F18" s="83">
        <v>10.824851628375301</v>
      </c>
    </row>
    <row r="19" spans="1:6" x14ac:dyDescent="0.25">
      <c r="A19" s="89" t="s">
        <v>52</v>
      </c>
      <c r="B19" s="93">
        <v>2683.7261977120006</v>
      </c>
      <c r="C19" s="94">
        <v>2788.1698196839357</v>
      </c>
      <c r="D19" s="94">
        <v>2923.6486467237482</v>
      </c>
      <c r="E19" s="94">
        <v>135.47882703981259</v>
      </c>
      <c r="F19" s="90">
        <v>4.8590593759160026</v>
      </c>
    </row>
    <row r="20" spans="1:6" x14ac:dyDescent="0.25">
      <c r="A20" s="88" t="s">
        <v>68</v>
      </c>
      <c r="B20" s="95">
        <v>4302.2767995649356</v>
      </c>
      <c r="C20" s="96">
        <v>4312.1740568583837</v>
      </c>
      <c r="D20" s="96">
        <v>4304.1835901861277</v>
      </c>
      <c r="E20" s="96">
        <v>-7.9904666722559341</v>
      </c>
      <c r="F20" s="82">
        <v>-0.18530018888146077</v>
      </c>
    </row>
    <row r="21" spans="1:6" x14ac:dyDescent="0.25">
      <c r="A21" s="91" t="s">
        <v>62</v>
      </c>
      <c r="B21" s="97">
        <v>27017.78132991325</v>
      </c>
      <c r="C21" s="98">
        <v>27017.78132991325</v>
      </c>
      <c r="D21" s="98">
        <v>27017.78132991325</v>
      </c>
      <c r="E21" s="98">
        <v>0</v>
      </c>
      <c r="F21" s="79">
        <v>0</v>
      </c>
    </row>
    <row r="22" spans="1:6" x14ac:dyDescent="0.25">
      <c r="A22" s="85"/>
      <c r="B22" s="99"/>
      <c r="C22" s="95"/>
      <c r="D22" s="95"/>
      <c r="E22" s="95"/>
      <c r="F22" s="83"/>
    </row>
    <row r="23" spans="1:6" x14ac:dyDescent="0.25">
      <c r="A23" s="77" t="s">
        <v>63</v>
      </c>
      <c r="B23" s="100">
        <v>4431.731193478151</v>
      </c>
      <c r="C23" s="101">
        <v>4524.4199564511882</v>
      </c>
      <c r="D23" s="101">
        <v>4416</v>
      </c>
      <c r="E23" s="101">
        <v>-108.41995645118823</v>
      </c>
      <c r="F23" s="84">
        <v>-2.396328313789629</v>
      </c>
    </row>
    <row r="24" spans="1:6" x14ac:dyDescent="0.25">
      <c r="A24" s="5"/>
    </row>
  </sheetData>
  <mergeCells count="3">
    <mergeCell ref="A2:F2"/>
    <mergeCell ref="E3:F3"/>
    <mergeCell ref="A1:F1"/>
  </mergeCells>
  <phoneticPr fontId="3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"/>
  <sheetViews>
    <sheetView showGridLines="0" zoomScale="95" zoomScaleNormal="95" workbookViewId="0"/>
  </sheetViews>
  <sheetFormatPr baseColWidth="10" defaultRowHeight="15" x14ac:dyDescent="0.25"/>
  <cols>
    <col min="1" max="1" width="9.140625" customWidth="1"/>
    <col min="2" max="2" width="10" customWidth="1"/>
    <col min="3" max="3" width="12.140625" customWidth="1"/>
    <col min="4" max="4" width="11.42578125" customWidth="1"/>
    <col min="5" max="5" width="18.28515625" customWidth="1"/>
    <col min="6" max="6" width="11.5703125" customWidth="1"/>
    <col min="7" max="7" width="10.140625" customWidth="1"/>
    <col min="8" max="8" width="12.7109375" customWidth="1"/>
    <col min="9" max="9" width="12" customWidth="1"/>
  </cols>
  <sheetData>
    <row r="1" spans="1:10" x14ac:dyDescent="0.25">
      <c r="E1" s="167" t="s">
        <v>17</v>
      </c>
    </row>
    <row r="2" spans="1:10" ht="21.75" customHeight="1" x14ac:dyDescent="0.25">
      <c r="A2" s="202" t="s">
        <v>125</v>
      </c>
      <c r="B2" s="202"/>
      <c r="C2" s="202"/>
      <c r="D2" s="202"/>
      <c r="E2" s="202"/>
      <c r="F2" s="202"/>
      <c r="G2" s="202"/>
      <c r="H2" s="202"/>
      <c r="I2" s="202"/>
    </row>
    <row r="3" spans="1:10" x14ac:dyDescent="0.25">
      <c r="A3" s="1"/>
      <c r="B3" s="203" t="s">
        <v>5</v>
      </c>
      <c r="C3" s="204"/>
      <c r="D3" s="205"/>
      <c r="E3" s="203" t="s">
        <v>6</v>
      </c>
      <c r="F3" s="205"/>
      <c r="G3" s="203" t="s">
        <v>7</v>
      </c>
      <c r="H3" s="204"/>
      <c r="I3" s="205"/>
    </row>
    <row r="4" spans="1:10" ht="30" x14ac:dyDescent="0.25">
      <c r="A4" s="2" t="s">
        <v>0</v>
      </c>
      <c r="B4" s="3" t="s">
        <v>1</v>
      </c>
      <c r="C4" s="3" t="s">
        <v>4</v>
      </c>
      <c r="D4" s="3" t="s">
        <v>2</v>
      </c>
      <c r="E4" s="3" t="s">
        <v>4</v>
      </c>
      <c r="F4" s="3" t="s">
        <v>2</v>
      </c>
      <c r="G4" s="3" t="s">
        <v>1</v>
      </c>
      <c r="H4" s="3" t="s">
        <v>4</v>
      </c>
      <c r="I4" s="3" t="s">
        <v>2</v>
      </c>
    </row>
    <row r="5" spans="1:10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80"/>
    </row>
    <row r="6" spans="1:10" x14ac:dyDescent="0.25">
      <c r="A6" s="159">
        <v>2016</v>
      </c>
      <c r="B6" s="160">
        <v>9882.09</v>
      </c>
      <c r="C6" s="161">
        <f t="shared" ref="C6:C11" si="0">+B6*100/$B$6</f>
        <v>100</v>
      </c>
      <c r="D6" s="162" t="s">
        <v>3</v>
      </c>
      <c r="E6" s="193">
        <v>100</v>
      </c>
      <c r="F6" s="194" t="s">
        <v>3</v>
      </c>
      <c r="G6" s="160">
        <f>+B6/E6*100</f>
        <v>9882.09</v>
      </c>
      <c r="H6" s="161">
        <f>+G6*100/$G$6</f>
        <v>100</v>
      </c>
      <c r="I6" s="162" t="s">
        <v>3</v>
      </c>
      <c r="J6" s="180"/>
    </row>
    <row r="7" spans="1:10" x14ac:dyDescent="0.25">
      <c r="A7" s="159">
        <v>2017</v>
      </c>
      <c r="B7" s="160">
        <v>10082.43</v>
      </c>
      <c r="C7" s="161">
        <f t="shared" si="0"/>
        <v>102.02730394076556</v>
      </c>
      <c r="D7" s="163">
        <f>(C7-C6)/C6</f>
        <v>2.0273039407655631E-2</v>
      </c>
      <c r="E7" s="193">
        <f>(1+F7)*$E6</f>
        <v>101.29999999999998</v>
      </c>
      <c r="F7" s="195">
        <v>1.2999999999999999E-2</v>
      </c>
      <c r="G7" s="160">
        <f>+B7/E7*100</f>
        <v>9953.0404738400812</v>
      </c>
      <c r="H7" s="161">
        <f t="shared" ref="H7" si="1">+G7*100/$G$6</f>
        <v>100.71797032652081</v>
      </c>
      <c r="I7" s="163">
        <f t="shared" ref="I7:I12" si="2">+H7/H6-1</f>
        <v>7.179703265208115E-3</v>
      </c>
      <c r="J7" s="180"/>
    </row>
    <row r="8" spans="1:10" x14ac:dyDescent="0.25">
      <c r="A8" s="164">
        <v>2018</v>
      </c>
      <c r="B8" s="165">
        <v>10208.67</v>
      </c>
      <c r="C8" s="166">
        <f t="shared" si="0"/>
        <v>103.304766501823</v>
      </c>
      <c r="D8" s="163">
        <f>(C8-C7)/C7</f>
        <v>1.2520791118807719E-2</v>
      </c>
      <c r="E8" s="193">
        <f t="shared" ref="E8:E12" si="3">(1+F8)*$E7</f>
        <v>102.56624999999998</v>
      </c>
      <c r="F8" s="195">
        <v>1.2500000000000001E-2</v>
      </c>
      <c r="G8" s="160">
        <f t="shared" ref="G8:G11" si="4">+B8/E8*100</f>
        <v>9953.244853935872</v>
      </c>
      <c r="H8" s="166">
        <f t="shared" ref="H8" si="5">+G8*100/$G$6</f>
        <v>100.72003851347105</v>
      </c>
      <c r="I8" s="163">
        <f t="shared" si="2"/>
        <v>2.0534438328390081E-5</v>
      </c>
      <c r="J8" s="180"/>
    </row>
    <row r="9" spans="1:10" x14ac:dyDescent="0.25">
      <c r="A9" s="164">
        <v>2019</v>
      </c>
      <c r="B9" s="165">
        <v>10178.450000000001</v>
      </c>
      <c r="C9" s="166">
        <f t="shared" si="0"/>
        <v>102.99896074615796</v>
      </c>
      <c r="D9" s="163">
        <f t="shared" ref="D9:D11" si="6">(C9-C8)/C8</f>
        <v>-2.9602289034711435E-3</v>
      </c>
      <c r="E9" s="193">
        <f t="shared" si="3"/>
        <v>104.05346062499997</v>
      </c>
      <c r="F9" s="195">
        <v>1.4500000000000001E-2</v>
      </c>
      <c r="G9" s="160">
        <f t="shared" si="4"/>
        <v>9781.9428002325549</v>
      </c>
      <c r="H9" s="166">
        <f t="shared" ref="H9" si="7">+G9*100/$G$6</f>
        <v>98.986578752395033</v>
      </c>
      <c r="I9" s="163">
        <f t="shared" si="2"/>
        <v>-1.7210674128606218E-2</v>
      </c>
      <c r="J9" s="180"/>
    </row>
    <row r="10" spans="1:10" x14ac:dyDescent="0.25">
      <c r="A10" s="164">
        <v>2020</v>
      </c>
      <c r="B10" s="165">
        <v>10124.085438811037</v>
      </c>
      <c r="C10" s="166">
        <f t="shared" si="0"/>
        <v>102.4488285252516</v>
      </c>
      <c r="D10" s="163">
        <f t="shared" si="6"/>
        <v>-5.3411434146619181E-3</v>
      </c>
      <c r="E10" s="193">
        <f t="shared" si="3"/>
        <v>105.23967007612498</v>
      </c>
      <c r="F10" s="195">
        <v>1.14E-2</v>
      </c>
      <c r="G10" s="160">
        <f t="shared" si="4"/>
        <v>9620.0277247997765</v>
      </c>
      <c r="H10" s="166">
        <f t="shared" ref="H10" si="8">+G10*100/$G$6</f>
        <v>97.348108798844947</v>
      </c>
      <c r="I10" s="163">
        <f t="shared" si="2"/>
        <v>-1.6552445535556459E-2</v>
      </c>
      <c r="J10" s="180"/>
    </row>
    <row r="11" spans="1:10" x14ac:dyDescent="0.25">
      <c r="A11" s="164">
        <v>2021</v>
      </c>
      <c r="B11" s="165">
        <v>10179.763713909875</v>
      </c>
      <c r="C11" s="166">
        <f t="shared" si="0"/>
        <v>103.01225463348214</v>
      </c>
      <c r="D11" s="163">
        <f t="shared" si="6"/>
        <v>5.4995856598952812E-3</v>
      </c>
      <c r="E11" s="193">
        <f t="shared" si="3"/>
        <v>108.03904530014989</v>
      </c>
      <c r="F11" s="195">
        <v>2.6599999999999999E-2</v>
      </c>
      <c r="G11" s="160">
        <f t="shared" si="4"/>
        <v>9422.3006928919531</v>
      </c>
      <c r="H11" s="166">
        <f t="shared" ref="H11" si="9">+G11*100/$G$6</f>
        <v>95.34724631016266</v>
      </c>
      <c r="I11" s="163">
        <f t="shared" si="2"/>
        <v>-2.0553686284925821E-2</v>
      </c>
      <c r="J11" s="180"/>
    </row>
    <row r="12" spans="1:10" x14ac:dyDescent="0.25">
      <c r="A12" s="164">
        <v>2022</v>
      </c>
      <c r="B12" s="165">
        <v>10263</v>
      </c>
      <c r="C12" s="166">
        <f t="shared" ref="C12" si="10">+B12*100/$B$6</f>
        <v>103.85454898710698</v>
      </c>
      <c r="D12" s="163">
        <f>(C12-C11)/C11</f>
        <v>8.1766422511741176E-3</v>
      </c>
      <c r="E12" s="193">
        <f t="shared" si="3"/>
        <v>112.51186177557611</v>
      </c>
      <c r="F12" s="195">
        <v>4.1399999999999999E-2</v>
      </c>
      <c r="G12" s="160">
        <f>+B12/E12*100</f>
        <v>9121.70489229952</v>
      </c>
      <c r="H12" s="166">
        <f t="shared" ref="H12" si="11">+G12*100/$G$6</f>
        <v>92.305422155632257</v>
      </c>
      <c r="I12" s="163">
        <f t="shared" si="2"/>
        <v>-3.1902590502041472E-2</v>
      </c>
      <c r="J12" s="180"/>
    </row>
  </sheetData>
  <mergeCells count="4">
    <mergeCell ref="A2:I2"/>
    <mergeCell ref="B3:D3"/>
    <mergeCell ref="E3:F3"/>
    <mergeCell ref="G3:I3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showGridLines="0" zoomScale="84" zoomScaleNormal="84" workbookViewId="0"/>
  </sheetViews>
  <sheetFormatPr baseColWidth="10" defaultRowHeight="15" x14ac:dyDescent="0.25"/>
  <cols>
    <col min="1" max="1" width="37.7109375" customWidth="1"/>
    <col min="2" max="2" width="15.42578125" customWidth="1"/>
    <col min="3" max="3" width="14.28515625" bestFit="1" customWidth="1"/>
    <col min="4" max="4" width="14.28515625" customWidth="1"/>
    <col min="5" max="5" width="11" customWidth="1"/>
    <col min="6" max="6" width="7" customWidth="1"/>
    <col min="7" max="7" width="14.7109375" customWidth="1"/>
    <col min="8" max="8" width="3.5703125" customWidth="1"/>
  </cols>
  <sheetData>
    <row r="1" spans="1:8" x14ac:dyDescent="0.25">
      <c r="C1" s="167" t="s">
        <v>134</v>
      </c>
    </row>
    <row r="2" spans="1:8" ht="37.5" customHeight="1" x14ac:dyDescent="0.25">
      <c r="A2" s="206" t="s">
        <v>133</v>
      </c>
      <c r="B2" s="207"/>
      <c r="C2" s="207"/>
      <c r="D2" s="207"/>
      <c r="E2" s="207"/>
      <c r="F2" s="207"/>
      <c r="G2" s="207"/>
      <c r="H2" s="187"/>
    </row>
    <row r="3" spans="1:8" ht="15" customHeight="1" x14ac:dyDescent="0.25">
      <c r="A3" s="6"/>
      <c r="B3" s="7" t="s">
        <v>8</v>
      </c>
      <c r="C3" s="8" t="s">
        <v>124</v>
      </c>
      <c r="D3" s="8" t="s">
        <v>126</v>
      </c>
      <c r="E3" s="208" t="s">
        <v>9</v>
      </c>
      <c r="F3" s="209"/>
      <c r="G3" s="8" t="s">
        <v>10</v>
      </c>
      <c r="H3" s="186"/>
    </row>
    <row r="4" spans="1:8" ht="23.25" customHeight="1" x14ac:dyDescent="0.25">
      <c r="A4" s="9" t="s">
        <v>11</v>
      </c>
      <c r="B4" s="10" t="s">
        <v>21</v>
      </c>
      <c r="C4" s="11" t="s">
        <v>12</v>
      </c>
      <c r="D4" s="11" t="s">
        <v>12</v>
      </c>
      <c r="E4" s="11" t="s">
        <v>12</v>
      </c>
      <c r="F4" s="11" t="s">
        <v>13</v>
      </c>
      <c r="G4" s="10" t="s">
        <v>13</v>
      </c>
      <c r="H4" s="186"/>
    </row>
    <row r="5" spans="1:8" x14ac:dyDescent="0.25">
      <c r="A5" s="14" t="s">
        <v>14</v>
      </c>
      <c r="B5" s="103">
        <v>67.215743996645273</v>
      </c>
      <c r="C5" s="19">
        <v>12938.138857994471</v>
      </c>
      <c r="D5" s="19">
        <v>13114.897376481651</v>
      </c>
      <c r="E5" s="19">
        <f>D5-C5</f>
        <v>176.75851848718048</v>
      </c>
      <c r="F5" s="27">
        <f>E5/C5*100</f>
        <v>1.3661819557452148</v>
      </c>
      <c r="G5" s="27">
        <v>1.144686584024897</v>
      </c>
      <c r="H5" s="186"/>
    </row>
    <row r="6" spans="1:8" x14ac:dyDescent="0.25">
      <c r="A6" s="12" t="s">
        <v>139</v>
      </c>
      <c r="B6" s="29">
        <v>48.82154497192932</v>
      </c>
      <c r="C6" s="20">
        <v>8500.9504219556493</v>
      </c>
      <c r="D6" s="20">
        <v>8678.6547505222916</v>
      </c>
      <c r="E6" s="20">
        <f t="shared" ref="E6:E31" si="0">D6-C6</f>
        <v>177.70432856664229</v>
      </c>
      <c r="F6" s="23">
        <f>E6/C6*100</f>
        <v>2.0904054222887858</v>
      </c>
      <c r="G6" s="23">
        <v>0.85225945440835804</v>
      </c>
      <c r="H6" s="186"/>
    </row>
    <row r="7" spans="1:8" x14ac:dyDescent="0.25">
      <c r="A7" s="13" t="s">
        <v>19</v>
      </c>
      <c r="B7" s="28">
        <v>42.628040111076068</v>
      </c>
      <c r="C7" s="21">
        <v>7128.2548802990777</v>
      </c>
      <c r="D7" s="21">
        <v>7293.1431697961234</v>
      </c>
      <c r="E7" s="21">
        <f t="shared" si="0"/>
        <v>164.88828949704566</v>
      </c>
      <c r="F7" s="24">
        <f>E7/C7*100</f>
        <v>2.3131648947172256</v>
      </c>
      <c r="G7" s="24">
        <v>0.69047424047007833</v>
      </c>
      <c r="H7" s="186"/>
    </row>
    <row r="8" spans="1:8" x14ac:dyDescent="0.25">
      <c r="A8" s="13" t="s">
        <v>20</v>
      </c>
      <c r="B8" s="28">
        <v>6.1935048608532499</v>
      </c>
      <c r="C8" s="21">
        <v>17948.802958551591</v>
      </c>
      <c r="D8" s="21">
        <v>18214.716247924396</v>
      </c>
      <c r="E8" s="21">
        <f t="shared" si="0"/>
        <v>265.91328937280559</v>
      </c>
      <c r="F8" s="24">
        <f t="shared" ref="F8:F29" si="1">E8/C8*100</f>
        <v>1.4815098811150129</v>
      </c>
      <c r="G8" s="24">
        <v>0.16178521393827011</v>
      </c>
      <c r="H8" s="186"/>
    </row>
    <row r="9" spans="1:8" ht="16.5" customHeight="1" x14ac:dyDescent="0.25">
      <c r="A9" s="12" t="s">
        <v>140</v>
      </c>
      <c r="B9" s="29">
        <v>0.72762845698933332</v>
      </c>
      <c r="C9" s="20">
        <v>36175.468730202032</v>
      </c>
      <c r="D9" s="20">
        <v>37468.216144866812</v>
      </c>
      <c r="E9" s="20">
        <f t="shared" si="0"/>
        <v>1292.7474146647801</v>
      </c>
      <c r="F9" s="23">
        <f t="shared" si="1"/>
        <v>3.5735471026129271</v>
      </c>
      <c r="G9" s="23">
        <v>7.9285815904245716E-2</v>
      </c>
      <c r="H9" s="186"/>
    </row>
    <row r="10" spans="1:8" ht="15.75" customHeight="1" x14ac:dyDescent="0.25">
      <c r="A10" s="12" t="s">
        <v>141</v>
      </c>
      <c r="B10" s="29">
        <v>0.15093367537285537</v>
      </c>
      <c r="C10" s="20">
        <v>216084.89955569664</v>
      </c>
      <c r="D10" s="20">
        <v>241418.05688129799</v>
      </c>
      <c r="E10" s="20">
        <f t="shared" si="0"/>
        <v>25333.157325601351</v>
      </c>
      <c r="F10" s="23">
        <f t="shared" si="1"/>
        <v>11.723705533190968</v>
      </c>
      <c r="G10" s="23">
        <v>0.37561053983277543</v>
      </c>
      <c r="H10" s="186"/>
    </row>
    <row r="11" spans="1:8" ht="15" customHeight="1" x14ac:dyDescent="0.25">
      <c r="A11" s="12" t="s">
        <v>142</v>
      </c>
      <c r="B11" s="29">
        <v>0.43652166632395872</v>
      </c>
      <c r="C11" s="20">
        <v>31176.189290383903</v>
      </c>
      <c r="D11" s="20">
        <v>30474.09615391168</v>
      </c>
      <c r="E11" s="20">
        <f t="shared" si="0"/>
        <v>-702.0931364722237</v>
      </c>
      <c r="F11" s="23">
        <f t="shared" si="1"/>
        <v>-2.2520171722487579</v>
      </c>
      <c r="G11" s="23">
        <v>-3.0106677763914059E-2</v>
      </c>
      <c r="H11" s="186"/>
    </row>
    <row r="12" spans="1:8" ht="16.5" customHeight="1" x14ac:dyDescent="0.25">
      <c r="A12" s="12" t="s">
        <v>143</v>
      </c>
      <c r="B12" s="29">
        <v>1.1439658279439653</v>
      </c>
      <c r="C12" s="20">
        <v>42308.229004168395</v>
      </c>
      <c r="D12" s="20">
        <v>43605.345369620205</v>
      </c>
      <c r="E12" s="20">
        <f t="shared" si="0"/>
        <v>1297.1163654518095</v>
      </c>
      <c r="F12" s="23">
        <f t="shared" si="1"/>
        <v>3.0658725169612082</v>
      </c>
      <c r="G12" s="23">
        <v>0.14576534766874485</v>
      </c>
      <c r="H12" s="186"/>
    </row>
    <row r="13" spans="1:8" x14ac:dyDescent="0.25">
      <c r="A13" s="12" t="s">
        <v>144</v>
      </c>
      <c r="B13" s="29">
        <v>3.126907943606398</v>
      </c>
      <c r="C13" s="20">
        <v>18684.831605593194</v>
      </c>
      <c r="D13" s="20">
        <v>18649.432664295429</v>
      </c>
      <c r="E13" s="20">
        <f t="shared" si="0"/>
        <v>-35.398941297764395</v>
      </c>
      <c r="F13" s="23">
        <f t="shared" si="1"/>
        <v>-0.1894528248633931</v>
      </c>
      <c r="G13" s="23">
        <v>-1.3089336957236516E-2</v>
      </c>
      <c r="H13" s="186"/>
    </row>
    <row r="14" spans="1:8" x14ac:dyDescent="0.25">
      <c r="A14" s="13" t="s">
        <v>23</v>
      </c>
      <c r="B14" s="28">
        <v>9.0279647915529559E-2</v>
      </c>
      <c r="C14" s="21">
        <v>13692.190100021433</v>
      </c>
      <c r="D14" s="21">
        <v>14622.470460517477</v>
      </c>
      <c r="E14" s="21">
        <f t="shared" si="0"/>
        <v>930.28036049604452</v>
      </c>
      <c r="F14" s="24">
        <f t="shared" si="1"/>
        <v>6.7942407584202931</v>
      </c>
      <c r="G14" s="24">
        <v>8.2502291574366466E-3</v>
      </c>
      <c r="H14" s="186"/>
    </row>
    <row r="15" spans="1:8" x14ac:dyDescent="0.25">
      <c r="A15" s="13" t="s">
        <v>24</v>
      </c>
      <c r="B15" s="28">
        <v>0.66361917520372948</v>
      </c>
      <c r="C15" s="21">
        <v>26804.109697745243</v>
      </c>
      <c r="D15" s="21">
        <v>25882.023801445361</v>
      </c>
      <c r="E15" s="21">
        <f t="shared" si="0"/>
        <v>-922.08589629988273</v>
      </c>
      <c r="F15" s="24">
        <f t="shared" si="1"/>
        <v>-3.4400914885729197</v>
      </c>
      <c r="G15" s="24">
        <v>-6.1885037165940418E-2</v>
      </c>
      <c r="H15" s="186"/>
    </row>
    <row r="16" spans="1:8" ht="15" customHeight="1" x14ac:dyDescent="0.25">
      <c r="A16" s="13" t="s">
        <v>25</v>
      </c>
      <c r="B16" s="28">
        <v>1.9492972259302497</v>
      </c>
      <c r="C16" s="21">
        <v>8881.6242814488487</v>
      </c>
      <c r="D16" s="21">
        <v>8669.8563077476356</v>
      </c>
      <c r="E16" s="21">
        <f t="shared" si="0"/>
        <v>-211.76797370121312</v>
      </c>
      <c r="F16" s="24">
        <f t="shared" si="1"/>
        <v>-2.3843383483754805</v>
      </c>
      <c r="G16" s="24">
        <v>-4.0992569990336195E-2</v>
      </c>
      <c r="H16" s="186"/>
    </row>
    <row r="17" spans="1:8" ht="15" customHeight="1" x14ac:dyDescent="0.25">
      <c r="A17" s="13" t="s">
        <v>26</v>
      </c>
      <c r="B17" s="28">
        <v>0.26539929813180496</v>
      </c>
      <c r="C17" s="21">
        <v>21409.433348163813</v>
      </c>
      <c r="D17" s="21">
        <v>21508.827173512222</v>
      </c>
      <c r="E17" s="21">
        <f t="shared" si="0"/>
        <v>99.393825348408427</v>
      </c>
      <c r="F17" s="24">
        <f t="shared" si="1"/>
        <v>0.46425248035316624</v>
      </c>
      <c r="G17" s="24">
        <v>2.5913225716681252E-3</v>
      </c>
      <c r="H17" s="186"/>
    </row>
    <row r="18" spans="1:8" ht="15" customHeight="1" x14ac:dyDescent="0.25">
      <c r="A18" s="13" t="s">
        <v>27</v>
      </c>
      <c r="B18" s="28">
        <v>1.5039278902635709E-2</v>
      </c>
      <c r="C18" s="21">
        <v>8155.3181016559492</v>
      </c>
      <c r="D18" s="21">
        <v>7931.7827585884306</v>
      </c>
      <c r="E18" s="21">
        <f t="shared" si="0"/>
        <v>-223.53534306751862</v>
      </c>
      <c r="F18" s="24">
        <f t="shared" si="1"/>
        <v>-2.7409763822962274</v>
      </c>
      <c r="G18" s="24">
        <v>-3.3024444019217356E-4</v>
      </c>
      <c r="H18" s="186"/>
    </row>
    <row r="19" spans="1:8" x14ac:dyDescent="0.25">
      <c r="A19" s="13" t="s">
        <v>28</v>
      </c>
      <c r="B19" s="28">
        <v>0.14327331752244854</v>
      </c>
      <c r="C19" s="21">
        <v>113658.82441969353</v>
      </c>
      <c r="D19" s="21">
        <v>119291.5602586962</v>
      </c>
      <c r="E19" s="21">
        <f t="shared" si="0"/>
        <v>5632.7358390026784</v>
      </c>
      <c r="F19" s="24">
        <f t="shared" si="1"/>
        <v>4.9558279946688426</v>
      </c>
      <c r="G19" s="24">
        <v>7.9276962910128618E-2</v>
      </c>
      <c r="H19" s="186"/>
    </row>
    <row r="20" spans="1:8" ht="15" customHeight="1" x14ac:dyDescent="0.25">
      <c r="A20" s="12" t="s">
        <v>145</v>
      </c>
      <c r="B20" s="29">
        <v>3.3014251431765738</v>
      </c>
      <c r="C20" s="20">
        <v>16485.063131743558</v>
      </c>
      <c r="D20" s="20">
        <v>16794.593065479345</v>
      </c>
      <c r="E20" s="20">
        <f t="shared" si="0"/>
        <v>309.52993373578647</v>
      </c>
      <c r="F20" s="23">
        <f t="shared" si="1"/>
        <v>1.877638752500481</v>
      </c>
      <c r="G20" s="23">
        <v>9.5197231859004514E-2</v>
      </c>
      <c r="H20" s="186"/>
    </row>
    <row r="21" spans="1:8" ht="15" customHeight="1" x14ac:dyDescent="0.25">
      <c r="A21" s="13" t="s">
        <v>29</v>
      </c>
      <c r="B21" s="28">
        <v>2.216314785651578E-2</v>
      </c>
      <c r="C21" s="21">
        <v>13762.073261116037</v>
      </c>
      <c r="D21" s="21">
        <v>13591.966491073834</v>
      </c>
      <c r="E21" s="21">
        <f t="shared" si="0"/>
        <v>-170.1067700422027</v>
      </c>
      <c r="F21" s="24">
        <f t="shared" si="1"/>
        <v>-1.2360548212080067</v>
      </c>
      <c r="G21" s="24">
        <v>-3.7035255451834406E-4</v>
      </c>
      <c r="H21" s="186"/>
    </row>
    <row r="22" spans="1:8" ht="15" customHeight="1" x14ac:dyDescent="0.25">
      <c r="A22" s="13" t="s">
        <v>30</v>
      </c>
      <c r="B22" s="28">
        <v>5.4343686748178972E-2</v>
      </c>
      <c r="C22" s="21">
        <v>41050.508963236192</v>
      </c>
      <c r="D22" s="21">
        <v>50151.59694196099</v>
      </c>
      <c r="E22" s="21">
        <f t="shared" si="0"/>
        <v>9101.0879787247977</v>
      </c>
      <c r="F22" s="24">
        <f t="shared" si="1"/>
        <v>22.170463189324899</v>
      </c>
      <c r="G22" s="24">
        <v>4.8585280374201865E-2</v>
      </c>
      <c r="H22" s="186"/>
    </row>
    <row r="23" spans="1:8" ht="15" customHeight="1" x14ac:dyDescent="0.25">
      <c r="A23" s="13" t="s">
        <v>31</v>
      </c>
      <c r="B23" s="28">
        <v>2.4869734339493341</v>
      </c>
      <c r="C23" s="21">
        <v>14308.69599616404</v>
      </c>
      <c r="D23" s="21">
        <v>14364.945851319844</v>
      </c>
      <c r="E23" s="21">
        <f t="shared" si="0"/>
        <v>56.249855155803743</v>
      </c>
      <c r="F23" s="24">
        <f t="shared" si="1"/>
        <v>0.39311657170495157</v>
      </c>
      <c r="G23" s="24">
        <v>1.3742155453454212E-2</v>
      </c>
      <c r="H23" s="186"/>
    </row>
    <row r="24" spans="1:8" ht="15" customHeight="1" x14ac:dyDescent="0.25">
      <c r="A24" s="13" t="s">
        <v>32</v>
      </c>
      <c r="B24" s="28">
        <v>0.73794487462254488</v>
      </c>
      <c r="C24" s="21">
        <v>22092.447267098829</v>
      </c>
      <c r="D24" s="21">
        <v>22622.543011550752</v>
      </c>
      <c r="E24" s="21">
        <f t="shared" si="0"/>
        <v>530.09574445192266</v>
      </c>
      <c r="F24" s="24">
        <f t="shared" si="1"/>
        <v>2.3994432940952071</v>
      </c>
      <c r="G24" s="24">
        <v>3.3240148585866408E-2</v>
      </c>
      <c r="H24" s="186"/>
    </row>
    <row r="25" spans="1:8" ht="15" customHeight="1" x14ac:dyDescent="0.25">
      <c r="A25" s="12" t="s">
        <v>146</v>
      </c>
      <c r="B25" s="29">
        <v>9.5068163113028721</v>
      </c>
      <c r="C25" s="20">
        <v>23227.76621880685</v>
      </c>
      <c r="D25" s="20">
        <v>22844.074204757399</v>
      </c>
      <c r="E25" s="20">
        <f t="shared" si="0"/>
        <v>-383.69201404945125</v>
      </c>
      <c r="F25" s="23">
        <f t="shared" si="1"/>
        <v>-1.651867899973898</v>
      </c>
      <c r="G25" s="23">
        <v>-0.36023579092708735</v>
      </c>
      <c r="H25" s="186"/>
    </row>
    <row r="26" spans="1:8" ht="15" customHeight="1" x14ac:dyDescent="0.25">
      <c r="A26" s="13" t="s">
        <v>33</v>
      </c>
      <c r="B26" s="28">
        <v>0.51626942155767175</v>
      </c>
      <c r="C26" s="21">
        <v>14539.390707234734</v>
      </c>
      <c r="D26" s="21">
        <v>14772.713033256257</v>
      </c>
      <c r="E26" s="21">
        <f t="shared" si="0"/>
        <v>233.32232602152362</v>
      </c>
      <c r="F26" s="24">
        <f t="shared" si="1"/>
        <v>1.6047599979923746</v>
      </c>
      <c r="G26" s="24">
        <v>1.1161059534776602E-2</v>
      </c>
      <c r="H26" s="186"/>
    </row>
    <row r="27" spans="1:8" x14ac:dyDescent="0.25">
      <c r="A27" s="13" t="s">
        <v>34</v>
      </c>
      <c r="B27" s="28">
        <v>0.1922389229554452</v>
      </c>
      <c r="C27" s="21">
        <v>28389.275347952153</v>
      </c>
      <c r="D27" s="21">
        <v>29946.121117416922</v>
      </c>
      <c r="E27" s="21">
        <f t="shared" si="0"/>
        <v>1556.8457694647695</v>
      </c>
      <c r="F27" s="24">
        <f t="shared" si="1"/>
        <v>5.4839221867530759</v>
      </c>
      <c r="G27" s="24">
        <v>2.9400127777101208E-2</v>
      </c>
      <c r="H27" s="186"/>
    </row>
    <row r="28" spans="1:8" x14ac:dyDescent="0.25">
      <c r="A28" s="13" t="s">
        <v>35</v>
      </c>
      <c r="B28" s="28">
        <v>7.0322700709730839</v>
      </c>
      <c r="C28" s="21">
        <v>19709.795603649214</v>
      </c>
      <c r="D28" s="21">
        <v>19208.753031284046</v>
      </c>
      <c r="E28" s="21">
        <f t="shared" si="0"/>
        <v>-501.04257236516787</v>
      </c>
      <c r="F28" s="24">
        <f t="shared" si="1"/>
        <v>-2.5420992811939724</v>
      </c>
      <c r="G28" s="24">
        <v>-0.34612460416074153</v>
      </c>
      <c r="H28" s="186"/>
    </row>
    <row r="29" spans="1:8" x14ac:dyDescent="0.25">
      <c r="A29" s="13" t="s">
        <v>36</v>
      </c>
      <c r="B29" s="28">
        <v>1.7660378958166707</v>
      </c>
      <c r="C29" s="21">
        <v>39214.183712019105</v>
      </c>
      <c r="D29" s="21">
        <v>38906.168606983796</v>
      </c>
      <c r="E29" s="21">
        <f t="shared" si="0"/>
        <v>-308.01510503530881</v>
      </c>
      <c r="F29" s="24">
        <f t="shared" si="1"/>
        <v>-0.78546861333977613</v>
      </c>
      <c r="G29" s="24">
        <v>-5.4672374078225748E-2</v>
      </c>
      <c r="H29" s="186"/>
    </row>
    <row r="30" spans="1:8" x14ac:dyDescent="0.25">
      <c r="A30" s="14" t="s">
        <v>15</v>
      </c>
      <c r="B30" s="103">
        <v>32.784256003354727</v>
      </c>
      <c r="C30" s="19">
        <v>4524.4199564511873</v>
      </c>
      <c r="D30" s="19">
        <v>4416.0309248156782</v>
      </c>
      <c r="E30" s="19">
        <f>D30-C30</f>
        <v>-108.38903163550913</v>
      </c>
      <c r="F30" s="27">
        <f>E30/C30*100</f>
        <v>-2.3956448048320889</v>
      </c>
      <c r="G30" s="27">
        <v>-0.34612460416074153</v>
      </c>
      <c r="H30" s="186"/>
    </row>
    <row r="31" spans="1:8" ht="15.75" customHeight="1" x14ac:dyDescent="0.25">
      <c r="A31" s="104" t="s">
        <v>16</v>
      </c>
      <c r="B31" s="105">
        <f>B5+B30</f>
        <v>100</v>
      </c>
      <c r="C31" s="106">
        <v>10179.763713909875</v>
      </c>
      <c r="D31" s="106">
        <v>10263.038729577538</v>
      </c>
      <c r="E31" s="106">
        <f t="shared" si="0"/>
        <v>83.275015667662956</v>
      </c>
      <c r="F31" s="108">
        <f>E31/C31*100</f>
        <v>0.81804468166460453</v>
      </c>
      <c r="H31" s="186"/>
    </row>
  </sheetData>
  <mergeCells count="2">
    <mergeCell ref="A2:G2"/>
    <mergeCell ref="E3:F3"/>
  </mergeCells>
  <phoneticPr fontId="35" type="noConversion"/>
  <pageMargins left="0.7" right="0.7" top="0.75" bottom="0.75" header="0.3" footer="0.3"/>
  <pageSetup paperSize="9"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4"/>
  <sheetViews>
    <sheetView showGridLines="0" zoomScale="86" zoomScaleNormal="86" workbookViewId="0"/>
  </sheetViews>
  <sheetFormatPr baseColWidth="10" defaultRowHeight="15" x14ac:dyDescent="0.25"/>
  <cols>
    <col min="1" max="1" width="31.85546875" bestFit="1" customWidth="1"/>
    <col min="2" max="2" width="16.42578125" bestFit="1" customWidth="1"/>
    <col min="3" max="3" width="13.85546875" bestFit="1" customWidth="1"/>
    <col min="4" max="4" width="13.85546875" customWidth="1"/>
    <col min="5" max="5" width="11.5703125" customWidth="1"/>
    <col min="7" max="7" width="13.7109375" customWidth="1"/>
  </cols>
  <sheetData>
    <row r="1" spans="1:7" x14ac:dyDescent="0.25">
      <c r="C1" s="26" t="s">
        <v>100</v>
      </c>
    </row>
    <row r="2" spans="1:7" ht="27" customHeight="1" x14ac:dyDescent="0.25">
      <c r="A2" s="210" t="s">
        <v>127</v>
      </c>
      <c r="B2" s="210"/>
      <c r="C2" s="210"/>
      <c r="D2" s="210"/>
      <c r="E2" s="210"/>
      <c r="F2" s="210"/>
      <c r="G2" s="210"/>
    </row>
    <row r="3" spans="1:7" x14ac:dyDescent="0.25">
      <c r="A3" s="6"/>
      <c r="B3" s="7" t="s">
        <v>8</v>
      </c>
      <c r="C3" s="8" t="s">
        <v>124</v>
      </c>
      <c r="D3" s="8" t="s">
        <v>126</v>
      </c>
      <c r="E3" s="208" t="s">
        <v>9</v>
      </c>
      <c r="F3" s="209"/>
      <c r="G3" s="8" t="s">
        <v>10</v>
      </c>
    </row>
    <row r="4" spans="1:7" ht="19.5" customHeight="1" x14ac:dyDescent="0.25">
      <c r="A4" s="22" t="s">
        <v>11</v>
      </c>
      <c r="B4" s="10" t="s">
        <v>21</v>
      </c>
      <c r="C4" s="11" t="s">
        <v>12</v>
      </c>
      <c r="D4" s="11" t="s">
        <v>12</v>
      </c>
      <c r="E4" s="11" t="s">
        <v>12</v>
      </c>
      <c r="F4" s="11" t="s">
        <v>13</v>
      </c>
      <c r="G4" s="11" t="s">
        <v>13</v>
      </c>
    </row>
    <row r="5" spans="1:7" x14ac:dyDescent="0.25">
      <c r="A5" s="14" t="s">
        <v>97</v>
      </c>
      <c r="B5" s="17">
        <f>B6+B7+B11+B14</f>
        <v>54.740332338161089</v>
      </c>
      <c r="C5" s="19">
        <v>9216.9050027175563</v>
      </c>
      <c r="D5" s="19">
        <v>9279.5608473515731</v>
      </c>
      <c r="E5" s="19">
        <f>+D5-C5</f>
        <v>62.65584463401683</v>
      </c>
      <c r="F5" s="27">
        <f>+E5/C5*100</f>
        <v>0.67979267026776424</v>
      </c>
      <c r="G5" s="27">
        <v>0.33692351360844502</v>
      </c>
    </row>
    <row r="6" spans="1:7" x14ac:dyDescent="0.25">
      <c r="A6" s="12" t="s">
        <v>18</v>
      </c>
      <c r="B6" s="16">
        <v>42.628040111076068</v>
      </c>
      <c r="C6" s="20">
        <v>7128.2548802990777</v>
      </c>
      <c r="D6" s="20">
        <v>7293.1431697961234</v>
      </c>
      <c r="E6" s="20">
        <f t="shared" ref="E6:E34" si="0">+D6-C6</f>
        <v>164.88828949704566</v>
      </c>
      <c r="F6" s="23">
        <f t="shared" ref="F6:F34" si="1">+E6/C6*100</f>
        <v>2.3131648947172256</v>
      </c>
      <c r="G6" s="23">
        <v>0.69047424047007833</v>
      </c>
    </row>
    <row r="7" spans="1:7" x14ac:dyDescent="0.25">
      <c r="A7" s="12" t="s">
        <v>39</v>
      </c>
      <c r="B7" s="16">
        <f>B8+B9+B10</f>
        <v>2.054616152748415</v>
      </c>
      <c r="C7" s="20">
        <v>9087.6837279309875</v>
      </c>
      <c r="D7" s="20">
        <v>8926.0111205230423</v>
      </c>
      <c r="E7" s="20">
        <f t="shared" si="0"/>
        <v>-161.67260740794518</v>
      </c>
      <c r="F7" s="23">
        <f t="shared" si="1"/>
        <v>-1.7790298633638026</v>
      </c>
      <c r="G7" s="23">
        <v>-3.2630929358745828E-2</v>
      </c>
    </row>
    <row r="8" spans="1:7" x14ac:dyDescent="0.25">
      <c r="A8" s="13" t="s">
        <v>40</v>
      </c>
      <c r="B8" s="18">
        <v>9.0279647915529559E-2</v>
      </c>
      <c r="C8" s="21">
        <v>13692.190100021433</v>
      </c>
      <c r="D8" s="21">
        <v>14622.470460517477</v>
      </c>
      <c r="E8" s="21">
        <f t="shared" si="0"/>
        <v>930.28036049604452</v>
      </c>
      <c r="F8" s="24">
        <f t="shared" si="1"/>
        <v>6.7942407584202931</v>
      </c>
      <c r="G8" s="24">
        <v>8.2502291574366466E-3</v>
      </c>
    </row>
    <row r="9" spans="1:7" ht="15" customHeight="1" x14ac:dyDescent="0.25">
      <c r="A9" s="13" t="s">
        <v>41</v>
      </c>
      <c r="B9" s="18">
        <v>1.9492972259302497</v>
      </c>
      <c r="C9" s="21">
        <v>8881.6242814488487</v>
      </c>
      <c r="D9" s="21">
        <v>8669.8563077476356</v>
      </c>
      <c r="E9" s="21">
        <f t="shared" si="0"/>
        <v>-211.76797370121312</v>
      </c>
      <c r="F9" s="24">
        <f t="shared" si="1"/>
        <v>-2.3843383483754805</v>
      </c>
      <c r="G9" s="24">
        <v>-4.0550914075990457E-2</v>
      </c>
    </row>
    <row r="10" spans="1:7" x14ac:dyDescent="0.25">
      <c r="A10" s="13" t="s">
        <v>42</v>
      </c>
      <c r="B10" s="18">
        <v>1.5039278902635709E-2</v>
      </c>
      <c r="C10" s="21">
        <v>8155.3181016559492</v>
      </c>
      <c r="D10" s="21">
        <v>7931.7827585884306</v>
      </c>
      <c r="E10" s="21">
        <f t="shared" si="0"/>
        <v>-223.53534306751862</v>
      </c>
      <c r="F10" s="24">
        <f t="shared" si="1"/>
        <v>-2.7409763822962274</v>
      </c>
      <c r="G10" s="24">
        <v>-3.3024444019217356E-4</v>
      </c>
    </row>
    <row r="11" spans="1:7" x14ac:dyDescent="0.25">
      <c r="A11" s="12" t="s">
        <v>37</v>
      </c>
      <c r="B11" s="16">
        <f>B12+B13</f>
        <v>2.50913658180585</v>
      </c>
      <c r="C11" s="20">
        <v>14303.867689651574</v>
      </c>
      <c r="D11" s="20">
        <v>14358.118141750188</v>
      </c>
      <c r="E11" s="20">
        <f t="shared" si="0"/>
        <v>54.250452098614915</v>
      </c>
      <c r="F11" s="23">
        <f t="shared" si="1"/>
        <v>0.37927121024660704</v>
      </c>
      <c r="G11" s="23">
        <v>1.3371802898935711E-2</v>
      </c>
    </row>
    <row r="12" spans="1:7" x14ac:dyDescent="0.25">
      <c r="A12" s="13" t="s">
        <v>44</v>
      </c>
      <c r="B12" s="15">
        <v>2.216314785651578E-2</v>
      </c>
      <c r="C12" s="21">
        <v>13762.073261116037</v>
      </c>
      <c r="D12" s="21">
        <v>13591.966491073834</v>
      </c>
      <c r="E12" s="21">
        <f t="shared" si="0"/>
        <v>-170.1067700422027</v>
      </c>
      <c r="F12" s="24">
        <f t="shared" si="1"/>
        <v>-1.2360548212080067</v>
      </c>
      <c r="G12" s="24">
        <v>-3.7035255451834406E-4</v>
      </c>
    </row>
    <row r="13" spans="1:7" ht="15" customHeight="1" x14ac:dyDescent="0.25">
      <c r="A13" s="13" t="s">
        <v>45</v>
      </c>
      <c r="B13" s="15">
        <v>2.4869734339493341</v>
      </c>
      <c r="C13" s="21">
        <v>14308.69599616404</v>
      </c>
      <c r="D13" s="21">
        <v>14364.945851319844</v>
      </c>
      <c r="E13" s="21">
        <f t="shared" si="0"/>
        <v>56.249855155803743</v>
      </c>
      <c r="F13" s="24">
        <f t="shared" si="1"/>
        <v>0.39311657170495157</v>
      </c>
      <c r="G13" s="24">
        <v>1.3742155453454212E-2</v>
      </c>
    </row>
    <row r="14" spans="1:7" x14ac:dyDescent="0.25">
      <c r="A14" s="12" t="s">
        <v>38</v>
      </c>
      <c r="B14" s="16">
        <f>B15+B16</f>
        <v>7.5485394925307556</v>
      </c>
      <c r="C14" s="20">
        <v>19356.174622036528</v>
      </c>
      <c r="D14" s="20">
        <v>18905.357678308199</v>
      </c>
      <c r="E14" s="20">
        <f t="shared" si="0"/>
        <v>-450.81694372832862</v>
      </c>
      <c r="F14" s="23">
        <f t="shared" si="1"/>
        <v>-2.3290601192194487</v>
      </c>
      <c r="G14" s="23">
        <v>-0.33429160040181966</v>
      </c>
    </row>
    <row r="15" spans="1:7" ht="15" customHeight="1" x14ac:dyDescent="0.25">
      <c r="A15" s="13" t="s">
        <v>46</v>
      </c>
      <c r="B15" s="15">
        <v>0.51626942155767175</v>
      </c>
      <c r="C15" s="21">
        <v>14539.390707234734</v>
      </c>
      <c r="D15" s="21">
        <v>14772.713033256257</v>
      </c>
      <c r="E15" s="21">
        <f t="shared" si="0"/>
        <v>233.32232602152362</v>
      </c>
      <c r="F15" s="24">
        <f t="shared" si="1"/>
        <v>1.6047599979923746</v>
      </c>
      <c r="G15" s="24">
        <v>1.1833003758920936E-2</v>
      </c>
    </row>
    <row r="16" spans="1:7" x14ac:dyDescent="0.25">
      <c r="A16" s="13" t="s">
        <v>47</v>
      </c>
      <c r="B16" s="18">
        <v>7.0322700709730839</v>
      </c>
      <c r="C16" s="21">
        <v>19709.795603649214</v>
      </c>
      <c r="D16" s="21">
        <v>19208.753031284046</v>
      </c>
      <c r="E16" s="21">
        <f t="shared" si="0"/>
        <v>-501.04257236516787</v>
      </c>
      <c r="F16" s="24">
        <f t="shared" si="1"/>
        <v>-2.5420992811939724</v>
      </c>
      <c r="G16" s="24">
        <v>-0.34612460416074153</v>
      </c>
    </row>
    <row r="17" spans="1:7" ht="15" customHeight="1" x14ac:dyDescent="0.25">
      <c r="A17" s="14" t="s">
        <v>98</v>
      </c>
      <c r="B17" s="17">
        <f>B18+B19+B20+B21+B22+B23+B27+B30</f>
        <v>12.475411658484186</v>
      </c>
      <c r="C17" s="19">
        <v>29266.383850803424</v>
      </c>
      <c r="D17" s="19">
        <v>29943.808676614164</v>
      </c>
      <c r="E17" s="19">
        <f t="shared" si="0"/>
        <v>677.42482581074</v>
      </c>
      <c r="F17" s="27">
        <f>+E17/C17*100</f>
        <v>2.3146857816946973</v>
      </c>
      <c r="G17" s="27">
        <v>0.83019152577363498</v>
      </c>
    </row>
    <row r="18" spans="1:7" x14ac:dyDescent="0.25">
      <c r="A18" s="12" t="s">
        <v>43</v>
      </c>
      <c r="B18" s="16">
        <v>6.1935048608532499</v>
      </c>
      <c r="C18" s="20">
        <v>17948.802958551591</v>
      </c>
      <c r="D18" s="20">
        <v>18214.716247924396</v>
      </c>
      <c r="E18" s="20">
        <f t="shared" si="0"/>
        <v>265.91328937280559</v>
      </c>
      <c r="F18" s="23">
        <f t="shared" si="1"/>
        <v>1.4815098811150129</v>
      </c>
      <c r="G18" s="23">
        <v>0.16178521393827011</v>
      </c>
    </row>
    <row r="19" spans="1:7" x14ac:dyDescent="0.25">
      <c r="A19" s="12" t="s">
        <v>48</v>
      </c>
      <c r="B19" s="16">
        <v>0.72762845698933332</v>
      </c>
      <c r="C19" s="20">
        <v>36175.468730202032</v>
      </c>
      <c r="D19" s="20">
        <v>37468.216144866812</v>
      </c>
      <c r="E19" s="20">
        <f t="shared" si="0"/>
        <v>1292.7474146647801</v>
      </c>
      <c r="F19" s="23">
        <f t="shared" si="1"/>
        <v>3.5735471026129271</v>
      </c>
      <c r="G19" s="23">
        <v>9.2402911604340165E-2</v>
      </c>
    </row>
    <row r="20" spans="1:7" x14ac:dyDescent="0.25">
      <c r="A20" s="12" t="s">
        <v>49</v>
      </c>
      <c r="B20" s="16">
        <v>0.15093367537285537</v>
      </c>
      <c r="C20" s="20">
        <v>216084.89955569664</v>
      </c>
      <c r="D20" s="20">
        <v>241418.05688129799</v>
      </c>
      <c r="E20" s="20">
        <f t="shared" si="0"/>
        <v>25333.157325601351</v>
      </c>
      <c r="F20" s="23">
        <f t="shared" si="1"/>
        <v>11.723705533190968</v>
      </c>
      <c r="G20" s="23">
        <v>0.37561053983277543</v>
      </c>
    </row>
    <row r="21" spans="1:7" x14ac:dyDescent="0.25">
      <c r="A21" s="12" t="s">
        <v>22</v>
      </c>
      <c r="B21" s="16">
        <v>0.43652166632395872</v>
      </c>
      <c r="C21" s="20">
        <v>31176.189290383903</v>
      </c>
      <c r="D21" s="20">
        <v>30474.09615391168</v>
      </c>
      <c r="E21" s="20">
        <f t="shared" si="0"/>
        <v>-702.0931364722237</v>
      </c>
      <c r="F21" s="23">
        <f t="shared" si="1"/>
        <v>-2.2520171722487579</v>
      </c>
      <c r="G21" s="23">
        <v>-3.0106677763914059E-2</v>
      </c>
    </row>
    <row r="22" spans="1:7" x14ac:dyDescent="0.25">
      <c r="A22" s="12" t="s">
        <v>50</v>
      </c>
      <c r="B22" s="16">
        <v>1.1439658279439653</v>
      </c>
      <c r="C22" s="20">
        <v>42308.229004168395</v>
      </c>
      <c r="D22" s="20">
        <v>43605.345369620205</v>
      </c>
      <c r="E22" s="20">
        <f t="shared" si="0"/>
        <v>1297.1163654518095</v>
      </c>
      <c r="F22" s="23">
        <f t="shared" si="1"/>
        <v>3.0658725169612082</v>
      </c>
      <c r="G22" s="23">
        <v>0.14576534766874485</v>
      </c>
    </row>
    <row r="23" spans="1:7" ht="15" customHeight="1" x14ac:dyDescent="0.25">
      <c r="A23" s="12" t="s">
        <v>39</v>
      </c>
      <c r="B23" s="16">
        <f>B24+B25+B26</f>
        <v>1.0722917908579834</v>
      </c>
      <c r="C23" s="20">
        <v>37073.907431663269</v>
      </c>
      <c r="D23" s="20">
        <v>37280.461209083202</v>
      </c>
      <c r="E23" s="20">
        <f t="shared" si="0"/>
        <v>206.55377741993289</v>
      </c>
      <c r="F23" s="23">
        <f t="shared" si="1"/>
        <v>0.55714056523625011</v>
      </c>
      <c r="G23" s="23">
        <v>2.1757471599803187E-2</v>
      </c>
    </row>
    <row r="24" spans="1:7" x14ac:dyDescent="0.25">
      <c r="A24" s="13" t="s">
        <v>40</v>
      </c>
      <c r="B24" s="18">
        <v>0.66361917520372948</v>
      </c>
      <c r="C24" s="21">
        <v>26804.109697745243</v>
      </c>
      <c r="D24" s="21">
        <v>25882.023801445361</v>
      </c>
      <c r="E24" s="21">
        <f t="shared" si="0"/>
        <v>-922.08589629988273</v>
      </c>
      <c r="F24" s="24">
        <f t="shared" si="1"/>
        <v>-3.4400914885729197</v>
      </c>
      <c r="G24" s="24">
        <v>-6.0110813881994719E-2</v>
      </c>
    </row>
    <row r="25" spans="1:7" x14ac:dyDescent="0.25">
      <c r="A25" s="13" t="s">
        <v>41</v>
      </c>
      <c r="B25" s="18">
        <v>0.26539929813180496</v>
      </c>
      <c r="C25" s="21">
        <v>21409.433348163813</v>
      </c>
      <c r="D25" s="21">
        <v>21508.827173512222</v>
      </c>
      <c r="E25" s="21">
        <f t="shared" si="0"/>
        <v>99.393825348408427</v>
      </c>
      <c r="F25" s="24">
        <f t="shared" si="1"/>
        <v>0.46425248035316624</v>
      </c>
      <c r="G25" s="24">
        <v>2.5913225716681252E-3</v>
      </c>
    </row>
    <row r="26" spans="1:7" x14ac:dyDescent="0.25">
      <c r="A26" s="13" t="s">
        <v>42</v>
      </c>
      <c r="B26" s="18">
        <v>0.14327331752244901</v>
      </c>
      <c r="C26" s="21">
        <v>113658.82441969353</v>
      </c>
      <c r="D26" s="21">
        <v>119291.5602586962</v>
      </c>
      <c r="E26" s="21">
        <f t="shared" si="0"/>
        <v>5632.7358390026784</v>
      </c>
      <c r="F26" s="24">
        <f t="shared" si="1"/>
        <v>4.9558279946688426</v>
      </c>
      <c r="G26" s="24">
        <v>7.9276962910128881E-2</v>
      </c>
    </row>
    <row r="27" spans="1:7" x14ac:dyDescent="0.25">
      <c r="A27" s="12" t="s">
        <v>37</v>
      </c>
      <c r="B27" s="16">
        <f>B28+B29</f>
        <v>0.7922885613707239</v>
      </c>
      <c r="C27" s="20">
        <v>23392.795418516191</v>
      </c>
      <c r="D27" s="20">
        <v>24510.782166082638</v>
      </c>
      <c r="E27" s="20">
        <f t="shared" si="0"/>
        <v>1117.9867475664469</v>
      </c>
      <c r="F27" s="23">
        <f t="shared" si="1"/>
        <v>4.7791925999640146</v>
      </c>
      <c r="G27" s="23">
        <v>8.7012639659859684E-2</v>
      </c>
    </row>
    <row r="28" spans="1:7" x14ac:dyDescent="0.25">
      <c r="A28" s="13" t="s">
        <v>44</v>
      </c>
      <c r="B28" s="18">
        <v>5.4343686748178972E-2</v>
      </c>
      <c r="C28" s="21">
        <v>41050.508963236192</v>
      </c>
      <c r="D28" s="21">
        <v>50151.59694196099</v>
      </c>
      <c r="E28" s="21">
        <f t="shared" si="0"/>
        <v>9101.0879787247977</v>
      </c>
      <c r="F28" s="24">
        <f t="shared" si="1"/>
        <v>22.170463189324899</v>
      </c>
      <c r="G28" s="24">
        <v>4.8585280374201865E-2</v>
      </c>
    </row>
    <row r="29" spans="1:7" x14ac:dyDescent="0.25">
      <c r="A29" s="13" t="s">
        <v>45</v>
      </c>
      <c r="B29" s="18">
        <v>0.73794487462254488</v>
      </c>
      <c r="C29" s="21">
        <v>22092.447267098829</v>
      </c>
      <c r="D29" s="21">
        <v>22622.543011550752</v>
      </c>
      <c r="E29" s="21">
        <f t="shared" si="0"/>
        <v>530.09574445192266</v>
      </c>
      <c r="F29" s="24">
        <f t="shared" si="1"/>
        <v>2.3994432940952071</v>
      </c>
      <c r="G29" s="24">
        <v>3.8427359285657964E-2</v>
      </c>
    </row>
    <row r="30" spans="1:7" x14ac:dyDescent="0.25">
      <c r="A30" s="12" t="s">
        <v>38</v>
      </c>
      <c r="B30" s="16">
        <f>B31+B32</f>
        <v>1.958276818772116</v>
      </c>
      <c r="C30" s="20">
        <v>38151.530717788984</v>
      </c>
      <c r="D30" s="20">
        <v>38026.58413633475</v>
      </c>
      <c r="E30" s="20">
        <f t="shared" si="0"/>
        <v>-124.94658145423455</v>
      </c>
      <c r="F30" s="23">
        <f t="shared" si="1"/>
        <v>-0.32750083444482997</v>
      </c>
      <c r="G30" s="23">
        <v>-2.4035920766246551E-2</v>
      </c>
    </row>
    <row r="31" spans="1:7" x14ac:dyDescent="0.25">
      <c r="A31" s="13" t="s">
        <v>46</v>
      </c>
      <c r="B31" s="18">
        <v>0.1922389229554452</v>
      </c>
      <c r="C31" s="21">
        <v>28389.275347952153</v>
      </c>
      <c r="D31" s="21">
        <v>29946.121117416922</v>
      </c>
      <c r="E31" s="21">
        <f t="shared" si="0"/>
        <v>1556.8457694647695</v>
      </c>
      <c r="F31" s="24">
        <f t="shared" si="1"/>
        <v>5.4839221867530759</v>
      </c>
      <c r="G31" s="24">
        <v>2.9400127777101208E-2</v>
      </c>
    </row>
    <row r="32" spans="1:7" x14ac:dyDescent="0.25">
      <c r="A32" s="25" t="s">
        <v>47</v>
      </c>
      <c r="B32" s="18">
        <v>1.7660378958166707</v>
      </c>
      <c r="C32" s="21">
        <v>39214.183712019105</v>
      </c>
      <c r="D32" s="21">
        <v>38906.168606983796</v>
      </c>
      <c r="E32" s="21">
        <f t="shared" si="0"/>
        <v>-308.01510503530881</v>
      </c>
      <c r="F32" s="24">
        <f t="shared" si="1"/>
        <v>-0.78546861333977613</v>
      </c>
      <c r="G32" s="24">
        <v>-5.3436048543348685E-2</v>
      </c>
    </row>
    <row r="33" spans="1:7" x14ac:dyDescent="0.25">
      <c r="A33" s="14" t="s">
        <v>15</v>
      </c>
      <c r="B33" s="109">
        <v>32.78</v>
      </c>
      <c r="C33" s="111">
        <v>4524.4199564511873</v>
      </c>
      <c r="D33" s="111">
        <v>4416.0309248156782</v>
      </c>
      <c r="E33" s="111">
        <f t="shared" si="0"/>
        <v>-108.38903163550913</v>
      </c>
      <c r="F33" s="181">
        <f>+E33/C33*100</f>
        <v>-2.3956448048320889</v>
      </c>
      <c r="G33" s="181">
        <v>-0.34902504192283901</v>
      </c>
    </row>
    <row r="34" spans="1:7" x14ac:dyDescent="0.25">
      <c r="A34" s="104" t="s">
        <v>16</v>
      </c>
      <c r="B34" s="107">
        <f>B5+B17+B33</f>
        <v>99.995743996645274</v>
      </c>
      <c r="C34" s="106">
        <v>10179.763713909875</v>
      </c>
      <c r="D34" s="106">
        <v>10263.038729577536</v>
      </c>
      <c r="E34" s="106">
        <f t="shared" si="0"/>
        <v>83.275015667661137</v>
      </c>
      <c r="F34" s="108">
        <f t="shared" si="1"/>
        <v>0.81804468166458666</v>
      </c>
    </row>
  </sheetData>
  <mergeCells count="2">
    <mergeCell ref="A2:G2"/>
    <mergeCell ref="E3:F3"/>
  </mergeCells>
  <phoneticPr fontId="35" type="noConversion"/>
  <pageMargins left="0.7" right="0.7" top="0.75" bottom="0.75" header="0.3" footer="0.3"/>
  <pageSetup paperSize="9"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3"/>
  <sheetViews>
    <sheetView showGridLines="0" zoomScale="80" zoomScaleNormal="80" workbookViewId="0"/>
  </sheetViews>
  <sheetFormatPr baseColWidth="10" defaultRowHeight="15" x14ac:dyDescent="0.25"/>
  <cols>
    <col min="1" max="1" width="24" customWidth="1"/>
    <col min="2" max="2" width="16.42578125" bestFit="1" customWidth="1"/>
    <col min="3" max="3" width="14.42578125" bestFit="1" customWidth="1"/>
    <col min="4" max="4" width="14.42578125" customWidth="1"/>
    <col min="6" max="6" width="11.85546875" customWidth="1"/>
    <col min="7" max="7" width="14.85546875" customWidth="1"/>
  </cols>
  <sheetData>
    <row r="1" spans="1:7" x14ac:dyDescent="0.25">
      <c r="C1" s="26" t="s">
        <v>101</v>
      </c>
    </row>
    <row r="2" spans="1:7" ht="35.25" customHeight="1" x14ac:dyDescent="0.25">
      <c r="A2" s="202" t="s">
        <v>128</v>
      </c>
      <c r="B2" s="211"/>
      <c r="C2" s="211"/>
      <c r="D2" s="211"/>
      <c r="E2" s="211"/>
      <c r="F2" s="211"/>
      <c r="G2" s="211"/>
    </row>
    <row r="3" spans="1:7" x14ac:dyDescent="0.25">
      <c r="A3" s="30"/>
      <c r="B3" s="114" t="s">
        <v>8</v>
      </c>
      <c r="C3" s="32" t="s">
        <v>124</v>
      </c>
      <c r="D3" s="32" t="s">
        <v>126</v>
      </c>
      <c r="E3" s="203" t="s">
        <v>9</v>
      </c>
      <c r="F3" s="205"/>
      <c r="G3" s="32" t="s">
        <v>10</v>
      </c>
    </row>
    <row r="4" spans="1:7" x14ac:dyDescent="0.25">
      <c r="A4" s="33" t="s">
        <v>51</v>
      </c>
      <c r="B4" s="34" t="s">
        <v>21</v>
      </c>
      <c r="C4" s="34" t="s">
        <v>12</v>
      </c>
      <c r="D4" s="34" t="s">
        <v>12</v>
      </c>
      <c r="E4" s="34" t="s">
        <v>12</v>
      </c>
      <c r="F4" s="34" t="s">
        <v>13</v>
      </c>
      <c r="G4" s="34" t="s">
        <v>13</v>
      </c>
    </row>
    <row r="5" spans="1:7" x14ac:dyDescent="0.25">
      <c r="A5" s="117" t="s">
        <v>67</v>
      </c>
      <c r="B5" s="118">
        <v>23.257558820730566</v>
      </c>
      <c r="C5" s="39">
        <v>6087.408621818643</v>
      </c>
      <c r="D5" s="39">
        <v>6320.9221862990917</v>
      </c>
      <c r="E5" s="39">
        <f>+D5-C5</f>
        <v>233.51356448044862</v>
      </c>
      <c r="F5" s="38">
        <f>(D5-C5)*100/C5</f>
        <v>3.8360093594421021</v>
      </c>
      <c r="G5" s="38">
        <v>0.53350506101841089</v>
      </c>
    </row>
    <row r="6" spans="1:7" x14ac:dyDescent="0.25">
      <c r="A6" s="115" t="s">
        <v>68</v>
      </c>
      <c r="B6" s="116">
        <v>19.295482781081045</v>
      </c>
      <c r="C6" s="37">
        <v>19775.313274527554</v>
      </c>
      <c r="D6" s="37">
        <v>19934.391077382523</v>
      </c>
      <c r="E6" s="37">
        <f t="shared" ref="E6:E23" si="0">+D6-C6</f>
        <v>159.07780285496847</v>
      </c>
      <c r="F6" s="36">
        <f t="shared" ref="F6:F23" si="1">(D6-C6)*100/C6</f>
        <v>0.80442620881195093</v>
      </c>
      <c r="G6" s="36">
        <v>0.30152792266150868</v>
      </c>
    </row>
    <row r="7" spans="1:7" x14ac:dyDescent="0.25">
      <c r="A7" s="117" t="s">
        <v>69</v>
      </c>
      <c r="B7" s="118">
        <v>17.610885658737125</v>
      </c>
      <c r="C7" s="39">
        <v>6479.5524991119846</v>
      </c>
      <c r="D7" s="39">
        <v>6524.054780067564</v>
      </c>
      <c r="E7" s="39">
        <f t="shared" si="0"/>
        <v>44.502280955579408</v>
      </c>
      <c r="F7" s="38">
        <f t="shared" si="1"/>
        <v>0.68681102532433214</v>
      </c>
      <c r="G7" s="38">
        <v>7.6988484554980724E-2</v>
      </c>
    </row>
    <row r="8" spans="1:7" x14ac:dyDescent="0.25">
      <c r="A8" s="115" t="s">
        <v>52</v>
      </c>
      <c r="B8" s="116">
        <v>10.447404475513503</v>
      </c>
      <c r="C8" s="37">
        <v>4724.377656040595</v>
      </c>
      <c r="D8" s="37">
        <v>4905.6724157652952</v>
      </c>
      <c r="E8" s="37">
        <f t="shared" si="0"/>
        <v>181.29475972470027</v>
      </c>
      <c r="F8" s="36">
        <f t="shared" si="1"/>
        <v>3.8374315713921932</v>
      </c>
      <c r="G8" s="36">
        <v>0.18606126206513907</v>
      </c>
    </row>
    <row r="9" spans="1:7" x14ac:dyDescent="0.25">
      <c r="A9" s="117" t="s">
        <v>66</v>
      </c>
      <c r="B9" s="118">
        <v>9.9271201821318247</v>
      </c>
      <c r="C9" s="39">
        <v>5003.8241670706275</v>
      </c>
      <c r="D9" s="39">
        <v>4999.9642075687134</v>
      </c>
      <c r="E9" s="39">
        <f t="shared" si="0"/>
        <v>-3.8599595019140907</v>
      </c>
      <c r="F9" s="38">
        <f t="shared" si="1"/>
        <v>-7.7140190642906101E-2</v>
      </c>
      <c r="G9" s="38">
        <v>-3.7641622095121764E-3</v>
      </c>
    </row>
    <row r="10" spans="1:7" x14ac:dyDescent="0.25">
      <c r="A10" s="115" t="s">
        <v>53</v>
      </c>
      <c r="B10" s="116">
        <v>4.7132660335863159</v>
      </c>
      <c r="C10" s="37">
        <v>11736.860943596022</v>
      </c>
      <c r="D10" s="37">
        <v>11593.404855339779</v>
      </c>
      <c r="E10" s="37">
        <f t="shared" si="0"/>
        <v>-143.45608825624367</v>
      </c>
      <c r="F10" s="36">
        <f t="shared" si="1"/>
        <v>-1.2222696421611567</v>
      </c>
      <c r="G10" s="36">
        <v>-6.6420668209165895E-2</v>
      </c>
    </row>
    <row r="11" spans="1:7" x14ac:dyDescent="0.25">
      <c r="A11" s="117" t="s">
        <v>54</v>
      </c>
      <c r="B11" s="118">
        <v>2.6977432110848105</v>
      </c>
      <c r="C11" s="39">
        <v>14738.488718143299</v>
      </c>
      <c r="D11" s="39">
        <v>13387.421422450439</v>
      </c>
      <c r="E11" s="39">
        <f>+D11-C11</f>
        <v>-1351.0672956928593</v>
      </c>
      <c r="F11" s="38">
        <f>(D11-C11)*100/C11</f>
        <v>-9.1669323872377451</v>
      </c>
      <c r="G11" s="38">
        <v>-0.35804687879874242</v>
      </c>
    </row>
    <row r="12" spans="1:7" x14ac:dyDescent="0.25">
      <c r="A12" s="115" t="s">
        <v>55</v>
      </c>
      <c r="B12" s="116">
        <v>2.4631348576536651</v>
      </c>
      <c r="C12" s="37">
        <v>19149.078244116314</v>
      </c>
      <c r="D12" s="37">
        <v>18731.294705516622</v>
      </c>
      <c r="E12" s="37">
        <f t="shared" si="0"/>
        <v>-417.78353859969138</v>
      </c>
      <c r="F12" s="36">
        <f t="shared" si="1"/>
        <v>-2.1817422921025362</v>
      </c>
      <c r="G12" s="36">
        <v>-0.10108851499889596</v>
      </c>
    </row>
    <row r="13" spans="1:7" x14ac:dyDescent="0.25">
      <c r="A13" s="117" t="s">
        <v>57</v>
      </c>
      <c r="B13" s="118">
        <v>2.326699574836947</v>
      </c>
      <c r="C13" s="39">
        <v>12986.078296812335</v>
      </c>
      <c r="D13" s="39">
        <v>13164.220864785995</v>
      </c>
      <c r="E13" s="39">
        <f t="shared" si="0"/>
        <v>178.14256797366033</v>
      </c>
      <c r="F13" s="38">
        <f t="shared" si="1"/>
        <v>1.3717965031628419</v>
      </c>
      <c r="G13" s="38">
        <v>4.0716488988670349E-2</v>
      </c>
    </row>
    <row r="14" spans="1:7" x14ac:dyDescent="0.25">
      <c r="A14" s="115" t="s">
        <v>70</v>
      </c>
      <c r="B14" s="116">
        <v>1.5868945788764446</v>
      </c>
      <c r="C14" s="37">
        <v>19722.284366309956</v>
      </c>
      <c r="D14" s="37">
        <v>21784.91072159549</v>
      </c>
      <c r="E14" s="37">
        <f t="shared" si="0"/>
        <v>2062.6263552855344</v>
      </c>
      <c r="F14" s="36">
        <f t="shared" si="1"/>
        <v>10.458354199622832</v>
      </c>
      <c r="G14" s="36">
        <v>0.32153698980043655</v>
      </c>
    </row>
    <row r="15" spans="1:7" x14ac:dyDescent="0.25">
      <c r="A15" s="117" t="s">
        <v>56</v>
      </c>
      <c r="B15" s="118">
        <v>1.4484188792729362</v>
      </c>
      <c r="C15" s="39">
        <v>9526.5132288948571</v>
      </c>
      <c r="D15" s="39">
        <v>8181.0980632395067</v>
      </c>
      <c r="E15" s="39">
        <f t="shared" si="0"/>
        <v>-1345.4151656553504</v>
      </c>
      <c r="F15" s="38">
        <f t="shared" si="1"/>
        <v>-14.122849917161435</v>
      </c>
      <c r="G15" s="38">
        <v>-0.19143123368694206</v>
      </c>
    </row>
    <row r="16" spans="1:7" x14ac:dyDescent="0.25">
      <c r="A16" s="115" t="s">
        <v>58</v>
      </c>
      <c r="B16" s="116">
        <v>1.300849253128302</v>
      </c>
      <c r="C16" s="37">
        <v>7756.9917408948822</v>
      </c>
      <c r="D16" s="37">
        <v>7992.7829223166564</v>
      </c>
      <c r="E16" s="37">
        <f t="shared" si="0"/>
        <v>235.79118142177413</v>
      </c>
      <c r="F16" s="36">
        <f t="shared" si="1"/>
        <v>3.0397245388142204</v>
      </c>
      <c r="G16" s="36">
        <v>3.013122807827388E-2</v>
      </c>
    </row>
    <row r="17" spans="1:7" x14ac:dyDescent="0.25">
      <c r="A17" s="117" t="s">
        <v>59</v>
      </c>
      <c r="B17" s="118">
        <v>0.84862429295600628</v>
      </c>
      <c r="C17" s="39">
        <v>15179.115306688223</v>
      </c>
      <c r="D17" s="39">
        <v>15213.562122696017</v>
      </c>
      <c r="E17" s="39">
        <f t="shared" si="0"/>
        <v>34.446816007794041</v>
      </c>
      <c r="F17" s="38">
        <f t="shared" si="1"/>
        <v>0.22693559744299513</v>
      </c>
      <c r="G17" s="38">
        <v>2.8716191947811115E-3</v>
      </c>
    </row>
    <row r="18" spans="1:7" x14ac:dyDescent="0.25">
      <c r="A18" s="115" t="s">
        <v>65</v>
      </c>
      <c r="B18" s="116">
        <v>0.74951456549764273</v>
      </c>
      <c r="C18" s="37">
        <v>13699.2811937518</v>
      </c>
      <c r="D18" s="37">
        <v>13780.022915220085</v>
      </c>
      <c r="E18" s="37">
        <f t="shared" si="0"/>
        <v>80.741721468284595</v>
      </c>
      <c r="F18" s="36">
        <f t="shared" si="1"/>
        <v>0.58938655485888303</v>
      </c>
      <c r="G18" s="36">
        <v>5.9448429241182685E-3</v>
      </c>
    </row>
    <row r="19" spans="1:7" x14ac:dyDescent="0.25">
      <c r="A19" s="117" t="s">
        <v>61</v>
      </c>
      <c r="B19" s="118">
        <v>0.59070945467574698</v>
      </c>
      <c r="C19" s="39">
        <v>19770.431890121345</v>
      </c>
      <c r="D19" s="39">
        <v>20461.917894215734</v>
      </c>
      <c r="E19" s="39">
        <f t="shared" si="0"/>
        <v>691.4860040943895</v>
      </c>
      <c r="F19" s="38">
        <f t="shared" si="1"/>
        <v>3.497576623199127</v>
      </c>
      <c r="G19" s="38">
        <v>4.0125422541622317E-2</v>
      </c>
    </row>
    <row r="20" spans="1:7" ht="15" customHeight="1" x14ac:dyDescent="0.25">
      <c r="A20" s="115" t="s">
        <v>60</v>
      </c>
      <c r="B20" s="116">
        <v>0.57191915094739543</v>
      </c>
      <c r="C20" s="37">
        <v>10961</v>
      </c>
      <c r="D20" s="37">
        <v>9669.25</v>
      </c>
      <c r="E20" s="37">
        <f t="shared" si="0"/>
        <v>-1291.75</v>
      </c>
      <c r="F20" s="36">
        <f t="shared" si="1"/>
        <v>-11.784964875467567</v>
      </c>
      <c r="G20" s="36">
        <v>-7.257305611394653E-2</v>
      </c>
    </row>
    <row r="21" spans="1:7" x14ac:dyDescent="0.25">
      <c r="A21" s="119" t="s">
        <v>62</v>
      </c>
      <c r="B21" s="120">
        <v>0.16377422928972563</v>
      </c>
      <c r="C21" s="112">
        <v>79000.860319683095</v>
      </c>
      <c r="D21" s="112">
        <v>83298.969137106818</v>
      </c>
      <c r="E21" s="112">
        <f t="shared" si="0"/>
        <v>4298.1088174237229</v>
      </c>
      <c r="F21" s="113">
        <f t="shared" si="1"/>
        <v>5.4405848240526655</v>
      </c>
      <c r="G21" s="113">
        <v>6.914889959725605E-2</v>
      </c>
    </row>
    <row r="22" spans="1:7" x14ac:dyDescent="0.25">
      <c r="A22" s="85"/>
      <c r="B22" s="36"/>
      <c r="C22" s="37"/>
      <c r="D22" s="37"/>
      <c r="E22" s="37"/>
      <c r="F22" s="40"/>
    </row>
    <row r="23" spans="1:7" ht="14.25" customHeight="1" x14ac:dyDescent="0.25">
      <c r="A23" s="77" t="s">
        <v>63</v>
      </c>
      <c r="B23" s="41">
        <f>SUM(B5:B21)</f>
        <v>100.00000000000003</v>
      </c>
      <c r="C23" s="42">
        <v>10179.763713909875</v>
      </c>
      <c r="D23" s="42">
        <v>10263.038729577536</v>
      </c>
      <c r="E23" s="42">
        <f t="shared" si="0"/>
        <v>83.275015667661137</v>
      </c>
      <c r="F23" s="41">
        <f t="shared" si="1"/>
        <v>0.81804468166458666</v>
      </c>
    </row>
  </sheetData>
  <mergeCells count="2">
    <mergeCell ref="A2:G2"/>
    <mergeCell ref="E3:F3"/>
  </mergeCells>
  <phoneticPr fontId="35" type="noConversion"/>
  <pageMargins left="0.7" right="0.7" top="0.75" bottom="0.75" header="0.3" footer="0.3"/>
  <pageSetup paperSize="9" scale="2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8"/>
  <sheetViews>
    <sheetView showGridLines="0" zoomScale="78" zoomScaleNormal="78" workbookViewId="0"/>
  </sheetViews>
  <sheetFormatPr baseColWidth="10" defaultRowHeight="15" x14ac:dyDescent="0.25"/>
  <cols>
    <col min="1" max="1" width="27.85546875" customWidth="1"/>
    <col min="2" max="2" width="17" customWidth="1"/>
    <col min="3" max="3" width="17.5703125" bestFit="1" customWidth="1"/>
    <col min="4" max="4" width="14.85546875" bestFit="1" customWidth="1"/>
    <col min="5" max="5" width="14.85546875" customWidth="1"/>
  </cols>
  <sheetData>
    <row r="1" spans="1:7" ht="21.75" customHeight="1" x14ac:dyDescent="0.25">
      <c r="D1" s="51" t="s">
        <v>102</v>
      </c>
    </row>
    <row r="2" spans="1:7" ht="22.5" customHeight="1" x14ac:dyDescent="0.25">
      <c r="A2" s="215" t="s">
        <v>135</v>
      </c>
      <c r="B2" s="215"/>
      <c r="C2" s="215"/>
      <c r="D2" s="215"/>
      <c r="E2" s="215"/>
      <c r="F2" s="215"/>
      <c r="G2" s="215"/>
    </row>
    <row r="3" spans="1:7" ht="35.25" customHeight="1" x14ac:dyDescent="0.25">
      <c r="A3" s="213" t="s">
        <v>149</v>
      </c>
      <c r="B3" s="129"/>
      <c r="C3" s="31" t="s">
        <v>8</v>
      </c>
      <c r="D3" s="32" t="s">
        <v>124</v>
      </c>
      <c r="E3" s="32" t="s">
        <v>126</v>
      </c>
      <c r="F3" s="203" t="s">
        <v>9</v>
      </c>
      <c r="G3" s="205"/>
    </row>
    <row r="4" spans="1:7" ht="34.5" customHeight="1" x14ac:dyDescent="0.25">
      <c r="A4" s="214"/>
      <c r="B4" s="130" t="s">
        <v>51</v>
      </c>
      <c r="C4" s="34" t="s">
        <v>21</v>
      </c>
      <c r="D4" s="35" t="s">
        <v>12</v>
      </c>
      <c r="E4" s="35" t="s">
        <v>12</v>
      </c>
      <c r="F4" s="35" t="s">
        <v>12</v>
      </c>
      <c r="G4" s="35" t="s">
        <v>13</v>
      </c>
    </row>
    <row r="5" spans="1:7" ht="36.75" customHeight="1" x14ac:dyDescent="0.25">
      <c r="A5" s="55" t="s">
        <v>150</v>
      </c>
      <c r="B5" s="43" t="s">
        <v>64</v>
      </c>
      <c r="C5" s="44">
        <v>100</v>
      </c>
      <c r="D5" s="137">
        <v>7128.2548802990777</v>
      </c>
      <c r="E5" s="137">
        <v>7293.1431697961234</v>
      </c>
      <c r="F5" s="137">
        <f>+E5-D5</f>
        <v>164.88828949704566</v>
      </c>
      <c r="G5" s="188">
        <v>2.3131648947172256</v>
      </c>
    </row>
    <row r="6" spans="1:7" ht="19.5" customHeight="1" x14ac:dyDescent="0.25">
      <c r="A6" s="212" t="s">
        <v>147</v>
      </c>
      <c r="B6" s="45" t="s">
        <v>78</v>
      </c>
      <c r="C6" s="46">
        <v>31.459584153143517</v>
      </c>
      <c r="D6" s="138">
        <v>6617.6968122806456</v>
      </c>
      <c r="E6" s="138">
        <v>6927.2824254853758</v>
      </c>
      <c r="F6" s="138">
        <f>+E6-D6</f>
        <v>309.58561320473018</v>
      </c>
      <c r="G6" s="189">
        <v>4.6781474278214663</v>
      </c>
    </row>
    <row r="7" spans="1:7" ht="21.75" customHeight="1" x14ac:dyDescent="0.25">
      <c r="A7" s="212"/>
      <c r="B7" s="45" t="s">
        <v>155</v>
      </c>
      <c r="C7" s="46">
        <v>24.946055776423901</v>
      </c>
      <c r="D7" s="138">
        <v>5161.7512480165633</v>
      </c>
      <c r="E7" s="138">
        <v>5313.2041946945801</v>
      </c>
      <c r="F7" s="138">
        <f t="shared" ref="F7:F34" si="0">+E7-D7</f>
        <v>151.45294667801681</v>
      </c>
      <c r="G7" s="189">
        <v>2.9341388106645705</v>
      </c>
    </row>
    <row r="8" spans="1:7" x14ac:dyDescent="0.25">
      <c r="A8" s="212"/>
      <c r="B8" s="45" t="s">
        <v>71</v>
      </c>
      <c r="C8" s="46">
        <v>12.689944685314101</v>
      </c>
      <c r="D8" s="138">
        <v>11375.827467274572</v>
      </c>
      <c r="E8" s="138">
        <v>11732.814742686738</v>
      </c>
      <c r="F8" s="138">
        <f t="shared" si="0"/>
        <v>356.98727541216613</v>
      </c>
      <c r="G8" s="189">
        <v>3.1381213932712129</v>
      </c>
    </row>
    <row r="9" spans="1:7" ht="19.5" customHeight="1" x14ac:dyDescent="0.25">
      <c r="A9" s="216"/>
      <c r="B9" s="47" t="s">
        <v>72</v>
      </c>
      <c r="C9" s="48">
        <v>12.073138639310924</v>
      </c>
      <c r="D9" s="139">
        <v>4015.9349382124237</v>
      </c>
      <c r="E9" s="139">
        <v>4018.6517372729727</v>
      </c>
      <c r="F9" s="139">
        <f t="shared" si="0"/>
        <v>2.7167990605489649</v>
      </c>
      <c r="G9" s="190">
        <v>6.765047497901619E-2</v>
      </c>
    </row>
    <row r="10" spans="1:7" ht="35.25" customHeight="1" x14ac:dyDescent="0.25">
      <c r="A10" s="54" t="s">
        <v>151</v>
      </c>
      <c r="B10" s="122" t="s">
        <v>64</v>
      </c>
      <c r="C10" s="44">
        <v>100</v>
      </c>
      <c r="D10" s="137">
        <v>17948.802958551591</v>
      </c>
      <c r="E10" s="137">
        <v>18214.716247924396</v>
      </c>
      <c r="F10" s="137">
        <f t="shared" si="0"/>
        <v>265.91328937280559</v>
      </c>
      <c r="G10" s="188">
        <v>1.4815098811150129</v>
      </c>
    </row>
    <row r="11" spans="1:7" ht="15.75" customHeight="1" x14ac:dyDescent="0.25">
      <c r="A11" s="212"/>
      <c r="B11" s="123" t="s">
        <v>78</v>
      </c>
      <c r="C11" s="46">
        <v>29.030815141103822</v>
      </c>
      <c r="D11" s="138">
        <v>13271.141495083144</v>
      </c>
      <c r="E11" s="138">
        <v>13456.598213281126</v>
      </c>
      <c r="F11" s="138">
        <f t="shared" si="0"/>
        <v>185.4567181979819</v>
      </c>
      <c r="G11" s="189">
        <v>1.3974436054855732</v>
      </c>
    </row>
    <row r="12" spans="1:7" x14ac:dyDescent="0.25">
      <c r="A12" s="212"/>
      <c r="B12" s="123" t="s">
        <v>72</v>
      </c>
      <c r="C12" s="46">
        <v>20.749685288097179</v>
      </c>
      <c r="D12" s="138">
        <v>14088.999325996909</v>
      </c>
      <c r="E12" s="138">
        <v>14048.898391091758</v>
      </c>
      <c r="F12" s="138">
        <f t="shared" si="0"/>
        <v>-40.100934905151007</v>
      </c>
      <c r="G12" s="189">
        <v>-0.28462585579912042</v>
      </c>
    </row>
    <row r="13" spans="1:7" x14ac:dyDescent="0.25">
      <c r="A13" s="212"/>
      <c r="B13" s="123" t="s">
        <v>71</v>
      </c>
      <c r="C13" s="46">
        <v>14.366979994050117</v>
      </c>
      <c r="D13" s="138">
        <v>30540.56584888522</v>
      </c>
      <c r="E13" s="138">
        <v>31869.510928795673</v>
      </c>
      <c r="F13" s="138">
        <f t="shared" si="0"/>
        <v>1328.9450799104525</v>
      </c>
      <c r="G13" s="189">
        <v>4.3514094875847267</v>
      </c>
    </row>
    <row r="14" spans="1:7" x14ac:dyDescent="0.25">
      <c r="A14" s="212"/>
      <c r="B14" s="124" t="s">
        <v>155</v>
      </c>
      <c r="C14" s="46">
        <v>12.990341734880872</v>
      </c>
      <c r="D14" s="138">
        <v>15587.232043655475</v>
      </c>
      <c r="E14" s="138">
        <v>15391.052775286023</v>
      </c>
      <c r="F14" s="138">
        <f t="shared" si="0"/>
        <v>-196.17926836945117</v>
      </c>
      <c r="G14" s="189">
        <v>-1.2585895162143474</v>
      </c>
    </row>
    <row r="15" spans="1:7" x14ac:dyDescent="0.25">
      <c r="A15" s="52"/>
      <c r="B15" s="121" t="s">
        <v>74</v>
      </c>
      <c r="C15" s="46">
        <v>8.1002903230616212</v>
      </c>
      <c r="D15" s="138">
        <v>24292.391643237559</v>
      </c>
      <c r="E15" s="138">
        <v>24292.391643237559</v>
      </c>
      <c r="F15" s="138">
        <f t="shared" si="0"/>
        <v>0</v>
      </c>
      <c r="G15" s="189">
        <v>0</v>
      </c>
    </row>
    <row r="16" spans="1:7" ht="33.75" customHeight="1" x14ac:dyDescent="0.25">
      <c r="A16" s="55" t="s">
        <v>152</v>
      </c>
      <c r="B16" s="43" t="s">
        <v>64</v>
      </c>
      <c r="C16" s="44">
        <v>100</v>
      </c>
      <c r="D16" s="137">
        <v>14308.69599616404</v>
      </c>
      <c r="E16" s="137">
        <v>14364.945851319844</v>
      </c>
      <c r="F16" s="137">
        <f t="shared" si="0"/>
        <v>56.249855155803743</v>
      </c>
      <c r="G16" s="188">
        <v>0.39311657170495157</v>
      </c>
    </row>
    <row r="17" spans="1:7" ht="15.75" customHeight="1" x14ac:dyDescent="0.25">
      <c r="A17" s="212"/>
      <c r="B17" s="45" t="s">
        <v>155</v>
      </c>
      <c r="C17" s="46">
        <v>47.776408410235014</v>
      </c>
      <c r="D17" s="138">
        <v>9739.5599249957522</v>
      </c>
      <c r="E17" s="138">
        <v>9695.7931339753559</v>
      </c>
      <c r="F17" s="138">
        <f t="shared" si="0"/>
        <v>-43.76679102039634</v>
      </c>
      <c r="G17" s="189">
        <v>-0.44937134077354557</v>
      </c>
    </row>
    <row r="18" spans="1:7" x14ac:dyDescent="0.25">
      <c r="A18" s="212"/>
      <c r="B18" s="45" t="s">
        <v>75</v>
      </c>
      <c r="C18" s="46">
        <v>9.0763134582503007</v>
      </c>
      <c r="D18" s="138">
        <v>10603</v>
      </c>
      <c r="E18" s="138">
        <v>10921</v>
      </c>
      <c r="F18" s="138">
        <f t="shared" si="0"/>
        <v>318</v>
      </c>
      <c r="G18" s="189">
        <v>2.9991511836272755</v>
      </c>
    </row>
    <row r="19" spans="1:7" x14ac:dyDescent="0.25">
      <c r="A19" s="212"/>
      <c r="B19" s="50" t="s">
        <v>74</v>
      </c>
      <c r="C19" s="46">
        <v>8.4933400996200152</v>
      </c>
      <c r="D19" s="138">
        <v>20051.982252786391</v>
      </c>
      <c r="E19" s="138">
        <v>19296.263681429009</v>
      </c>
      <c r="F19" s="138">
        <f t="shared" si="0"/>
        <v>-755.71857135738173</v>
      </c>
      <c r="G19" s="189">
        <v>-3.7687973280166274</v>
      </c>
    </row>
    <row r="20" spans="1:7" x14ac:dyDescent="0.25">
      <c r="A20" s="212"/>
      <c r="B20" s="50" t="s">
        <v>73</v>
      </c>
      <c r="C20" s="46">
        <v>6.5683079627052647</v>
      </c>
      <c r="D20" s="138">
        <v>8453.1301677297433</v>
      </c>
      <c r="E20" s="138">
        <v>8623.458540042524</v>
      </c>
      <c r="F20" s="138">
        <f t="shared" si="0"/>
        <v>170.32837231278063</v>
      </c>
      <c r="G20" s="189">
        <v>2.0149739674306435</v>
      </c>
    </row>
    <row r="21" spans="1:7" x14ac:dyDescent="0.25">
      <c r="A21" s="50"/>
      <c r="B21" s="45" t="s">
        <v>78</v>
      </c>
      <c r="C21" s="46">
        <v>6.5205667413433677</v>
      </c>
      <c r="D21" s="138">
        <v>19584.737359146475</v>
      </c>
      <c r="E21" s="138">
        <v>20189.295378355921</v>
      </c>
      <c r="F21" s="138">
        <f t="shared" si="0"/>
        <v>604.55801920944577</v>
      </c>
      <c r="G21" s="189">
        <v>3.0868834650320429</v>
      </c>
    </row>
    <row r="22" spans="1:7" x14ac:dyDescent="0.25">
      <c r="A22" s="4"/>
      <c r="B22" s="47" t="s">
        <v>77</v>
      </c>
      <c r="C22" s="53">
        <v>4.9799398460610842</v>
      </c>
      <c r="D22" s="138">
        <v>41315</v>
      </c>
      <c r="E22" s="138">
        <v>41165</v>
      </c>
      <c r="F22" s="138">
        <f t="shared" si="0"/>
        <v>-150</v>
      </c>
      <c r="G22" s="189">
        <v>-0.36306426237444028</v>
      </c>
    </row>
    <row r="23" spans="1:7" ht="30" x14ac:dyDescent="0.25">
      <c r="A23" s="55" t="s">
        <v>153</v>
      </c>
      <c r="B23" s="49" t="s">
        <v>64</v>
      </c>
      <c r="C23" s="44">
        <v>100</v>
      </c>
      <c r="D23" s="137">
        <v>19709.795603649214</v>
      </c>
      <c r="E23" s="137">
        <v>19208.753031284046</v>
      </c>
      <c r="F23" s="137">
        <f t="shared" si="0"/>
        <v>-501.04257236516787</v>
      </c>
      <c r="G23" s="188">
        <v>-2.5420992811939724</v>
      </c>
    </row>
    <row r="24" spans="1:7" ht="20.25" customHeight="1" x14ac:dyDescent="0.25">
      <c r="A24" s="212"/>
      <c r="B24" s="50" t="s">
        <v>71</v>
      </c>
      <c r="C24" s="46">
        <v>61.458131405666691</v>
      </c>
      <c r="D24" s="138">
        <v>26810.639548691728</v>
      </c>
      <c r="E24" s="138">
        <v>25983.197680486817</v>
      </c>
      <c r="F24" s="138">
        <f t="shared" si="0"/>
        <v>-827.44186820491086</v>
      </c>
      <c r="G24" s="189">
        <v>-3.08624442435312</v>
      </c>
    </row>
    <row r="25" spans="1:7" ht="18.75" customHeight="1" x14ac:dyDescent="0.25">
      <c r="A25" s="212"/>
      <c r="B25" s="50" t="s">
        <v>155</v>
      </c>
      <c r="C25" s="46">
        <v>17.346811158288361</v>
      </c>
      <c r="D25" s="138">
        <v>8914.4428357718425</v>
      </c>
      <c r="E25" s="138">
        <v>8764.8708024978168</v>
      </c>
      <c r="F25" s="138">
        <f t="shared" si="0"/>
        <v>-149.57203327402567</v>
      </c>
      <c r="G25" s="189">
        <v>-1.6778618252373954</v>
      </c>
    </row>
    <row r="26" spans="1:7" ht="19.5" customHeight="1" x14ac:dyDescent="0.25">
      <c r="A26" s="212"/>
      <c r="B26" s="50" t="s">
        <v>75</v>
      </c>
      <c r="C26" s="46">
        <v>8.9752183945421695</v>
      </c>
      <c r="D26" s="138">
        <v>7869.0273871040208</v>
      </c>
      <c r="E26" s="138">
        <v>8168.0589530442585</v>
      </c>
      <c r="F26" s="138">
        <f t="shared" si="0"/>
        <v>299.03156594023767</v>
      </c>
      <c r="G26" s="189">
        <v>3.8001083390597783</v>
      </c>
    </row>
    <row r="27" spans="1:7" ht="16.5" customHeight="1" x14ac:dyDescent="0.25">
      <c r="A27" s="212"/>
      <c r="B27" s="50"/>
      <c r="C27" s="46"/>
      <c r="D27" s="138"/>
      <c r="E27" s="138"/>
      <c r="F27" s="138"/>
      <c r="G27" s="189"/>
    </row>
    <row r="28" spans="1:7" ht="83.25" customHeight="1" x14ac:dyDescent="0.25">
      <c r="A28" s="54" t="s">
        <v>154</v>
      </c>
      <c r="B28" s="43" t="s">
        <v>64</v>
      </c>
      <c r="C28" s="44">
        <v>100</v>
      </c>
      <c r="D28" s="137">
        <v>4524.4199564511882</v>
      </c>
      <c r="E28" s="137">
        <v>4416.0309248156782</v>
      </c>
      <c r="F28" s="137">
        <f>+E28-D28</f>
        <v>-108.38903163551004</v>
      </c>
      <c r="G28" s="188">
        <v>-2.3956448048321084</v>
      </c>
    </row>
    <row r="29" spans="1:7" ht="15" customHeight="1" x14ac:dyDescent="0.25">
      <c r="A29" s="212"/>
      <c r="B29" s="50" t="s">
        <v>78</v>
      </c>
      <c r="C29" s="46">
        <v>24.040117564874759</v>
      </c>
      <c r="D29" s="138">
        <v>3256.7074076334402</v>
      </c>
      <c r="E29" s="138">
        <v>3367.0079139103318</v>
      </c>
      <c r="F29" s="138">
        <f t="shared" si="0"/>
        <v>110.30050627689161</v>
      </c>
      <c r="G29" s="189">
        <v>3.3868718454214455</v>
      </c>
    </row>
    <row r="30" spans="1:7" x14ac:dyDescent="0.25">
      <c r="A30" s="212"/>
      <c r="B30" s="45" t="s">
        <v>75</v>
      </c>
      <c r="C30" s="46">
        <v>19.727889787758702</v>
      </c>
      <c r="D30" s="138">
        <v>2788.1698196839357</v>
      </c>
      <c r="E30" s="138">
        <v>2923.6486467237482</v>
      </c>
      <c r="F30" s="138">
        <f t="shared" si="0"/>
        <v>135.47882703981259</v>
      </c>
      <c r="G30" s="189">
        <v>4.8590593759160026</v>
      </c>
    </row>
    <row r="31" spans="1:7" x14ac:dyDescent="0.25">
      <c r="A31" s="212"/>
      <c r="B31" s="50" t="s">
        <v>71</v>
      </c>
      <c r="C31" s="46">
        <v>14.94737694908634</v>
      </c>
      <c r="D31" s="138">
        <v>4312.1740568583837</v>
      </c>
      <c r="E31" s="138">
        <v>4304.1835901861277</v>
      </c>
      <c r="F31" s="138">
        <f t="shared" si="0"/>
        <v>-7.9904666722559341</v>
      </c>
      <c r="G31" s="189">
        <v>-0.18530018888146077</v>
      </c>
    </row>
    <row r="32" spans="1:7" x14ac:dyDescent="0.25">
      <c r="A32" s="212"/>
      <c r="B32" s="45" t="s">
        <v>155</v>
      </c>
      <c r="C32" s="46">
        <v>8.3638351731012932</v>
      </c>
      <c r="D32" s="138">
        <v>2695.3943652240628</v>
      </c>
      <c r="E32" s="138">
        <v>2540.9902275226909</v>
      </c>
      <c r="F32" s="138">
        <f t="shared" si="0"/>
        <v>-154.40413770137184</v>
      </c>
      <c r="G32" s="189">
        <v>-5.7284432917680501</v>
      </c>
    </row>
    <row r="33" spans="1:7" ht="15.75" customHeight="1" x14ac:dyDescent="0.25">
      <c r="A33" s="50"/>
      <c r="B33" s="45" t="s">
        <v>72</v>
      </c>
      <c r="C33" s="46">
        <v>8.1165744368292678</v>
      </c>
      <c r="D33" s="138">
        <v>1446.1948205683618</v>
      </c>
      <c r="E33" s="138">
        <v>1449.0676496647552</v>
      </c>
      <c r="F33" s="138">
        <f t="shared" si="0"/>
        <v>2.8728290963933887</v>
      </c>
      <c r="G33" s="189">
        <v>0.19864744746246238</v>
      </c>
    </row>
    <row r="34" spans="1:7" ht="18.75" customHeight="1" x14ac:dyDescent="0.25">
      <c r="A34" s="4"/>
      <c r="B34" s="47" t="s">
        <v>76</v>
      </c>
      <c r="C34" s="48">
        <v>5.6872517869195667</v>
      </c>
      <c r="D34" s="139">
        <v>13095.746913957846</v>
      </c>
      <c r="E34" s="139">
        <v>11714.395610382562</v>
      </c>
      <c r="F34" s="139">
        <f t="shared" si="0"/>
        <v>-1381.351303575284</v>
      </c>
      <c r="G34" s="190">
        <v>-10.548091014976761</v>
      </c>
    </row>
    <row r="35" spans="1:7" x14ac:dyDescent="0.25">
      <c r="A35" s="196"/>
    </row>
    <row r="36" spans="1:7" ht="15.75" customHeight="1" x14ac:dyDescent="0.25">
      <c r="A36" s="196"/>
      <c r="B36" s="125"/>
      <c r="C36" s="126"/>
      <c r="D36" s="127"/>
      <c r="E36" s="127"/>
      <c r="F36" s="127"/>
      <c r="G36" s="128"/>
    </row>
    <row r="37" spans="1:7" ht="15.75" customHeight="1" x14ac:dyDescent="0.25">
      <c r="A37" s="196"/>
      <c r="B37" s="125"/>
      <c r="C37" s="126"/>
      <c r="D37" s="127"/>
      <c r="E37" s="127"/>
      <c r="F37" s="127"/>
      <c r="G37" s="128"/>
    </row>
    <row r="38" spans="1:7" x14ac:dyDescent="0.25">
      <c r="A38" s="196"/>
      <c r="B38" s="125"/>
      <c r="C38" s="126"/>
      <c r="D38" s="127"/>
      <c r="E38" s="127"/>
      <c r="F38" s="127"/>
      <c r="G38" s="128"/>
    </row>
  </sheetData>
  <mergeCells count="8">
    <mergeCell ref="A24:A27"/>
    <mergeCell ref="A29:A32"/>
    <mergeCell ref="A3:A4"/>
    <mergeCell ref="A2:G2"/>
    <mergeCell ref="F3:G3"/>
    <mergeCell ref="A6:A9"/>
    <mergeCell ref="A11:A14"/>
    <mergeCell ref="A17:A20"/>
  </mergeCells>
  <phoneticPr fontId="35" type="noConversion"/>
  <pageMargins left="0.7" right="0.7" top="0.75" bottom="0.75" header="0.3" footer="0.3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5"/>
  <sheetViews>
    <sheetView showGridLines="0" zoomScale="86" zoomScaleNormal="86" workbookViewId="0">
      <selection sqref="A1:F1"/>
    </sheetView>
  </sheetViews>
  <sheetFormatPr baseColWidth="10" defaultRowHeight="15" x14ac:dyDescent="0.25"/>
  <cols>
    <col min="1" max="1" width="33.5703125" customWidth="1"/>
    <col min="2" max="8" width="10.7109375" customWidth="1"/>
  </cols>
  <sheetData>
    <row r="1" spans="1:8" x14ac:dyDescent="0.25">
      <c r="A1" s="217" t="s">
        <v>103</v>
      </c>
      <c r="B1" s="218"/>
      <c r="C1" s="218"/>
      <c r="D1" s="218"/>
      <c r="E1" s="218"/>
      <c r="F1" s="218"/>
      <c r="G1" s="170"/>
      <c r="H1" s="170"/>
    </row>
    <row r="2" spans="1:8" ht="75.75" customHeight="1" x14ac:dyDescent="0.25">
      <c r="A2" s="219" t="s">
        <v>79</v>
      </c>
      <c r="B2" s="220"/>
      <c r="C2" s="220"/>
      <c r="D2" s="220"/>
      <c r="E2" s="220"/>
      <c r="F2" s="220"/>
      <c r="G2" s="170"/>
      <c r="H2" s="170"/>
    </row>
    <row r="3" spans="1:8" ht="30" customHeight="1" x14ac:dyDescent="0.25">
      <c r="A3" s="59" t="s">
        <v>11</v>
      </c>
      <c r="B3" s="62">
        <v>2016</v>
      </c>
      <c r="C3" s="62">
        <v>2017</v>
      </c>
      <c r="D3" s="62">
        <v>2018</v>
      </c>
      <c r="E3" s="62">
        <v>2019</v>
      </c>
      <c r="F3" s="174">
        <v>2020</v>
      </c>
      <c r="G3" s="62">
        <v>2021</v>
      </c>
      <c r="H3" s="62">
        <v>2022</v>
      </c>
    </row>
    <row r="4" spans="1:8" x14ac:dyDescent="0.25">
      <c r="A4" s="60" t="s">
        <v>14</v>
      </c>
      <c r="B4" s="57">
        <v>100</v>
      </c>
      <c r="C4" s="57">
        <v>102.42978821235326</v>
      </c>
      <c r="D4" s="57">
        <v>103.99502998151601</v>
      </c>
      <c r="E4" s="57">
        <v>103.22048291302013</v>
      </c>
      <c r="F4" s="175">
        <v>103.019889788052</v>
      </c>
      <c r="G4" s="57">
        <v>103.3203647717861</v>
      </c>
      <c r="H4" s="57">
        <v>104.73190895190838</v>
      </c>
    </row>
    <row r="5" spans="1:8" x14ac:dyDescent="0.25">
      <c r="A5" s="61" t="s">
        <v>80</v>
      </c>
      <c r="B5" s="58">
        <v>100</v>
      </c>
      <c r="C5" s="58">
        <v>102.55019981093973</v>
      </c>
      <c r="D5" s="58">
        <v>103.92130150428767</v>
      </c>
      <c r="E5" s="168">
        <v>103.8971674285912</v>
      </c>
      <c r="F5" s="176">
        <v>104.19861416289596</v>
      </c>
      <c r="G5" s="58">
        <v>104.61940050053289</v>
      </c>
      <c r="H5" s="58">
        <v>107.03941974597481</v>
      </c>
    </row>
    <row r="6" spans="1:8" x14ac:dyDescent="0.25">
      <c r="A6" s="61" t="s">
        <v>81</v>
      </c>
      <c r="B6" s="58">
        <v>100</v>
      </c>
      <c r="C6" s="58">
        <v>101.2535220260999</v>
      </c>
      <c r="D6" s="58">
        <v>102.82655176254511</v>
      </c>
      <c r="E6" s="58">
        <v>103.90445814124473</v>
      </c>
      <c r="F6" s="176">
        <v>104.04093837481416</v>
      </c>
      <c r="G6" s="58">
        <v>106.25081572004247</v>
      </c>
      <c r="H6" s="58">
        <v>107.82493205370021</v>
      </c>
    </row>
    <row r="7" spans="1:8" x14ac:dyDescent="0.25">
      <c r="A7" s="61" t="s">
        <v>82</v>
      </c>
      <c r="B7" s="58">
        <v>100</v>
      </c>
      <c r="C7" s="58">
        <v>101.69507470094865</v>
      </c>
      <c r="D7" s="58">
        <v>101.3080850626493</v>
      </c>
      <c r="E7" s="58">
        <v>103.24932768702377</v>
      </c>
      <c r="F7" s="176">
        <v>106.37045876528484</v>
      </c>
      <c r="G7" s="58">
        <v>105.11210688723384</v>
      </c>
      <c r="H7" s="58">
        <v>108.86833753739798</v>
      </c>
    </row>
    <row r="8" spans="1:8" x14ac:dyDescent="0.25">
      <c r="A8" s="61" t="s">
        <v>83</v>
      </c>
      <c r="B8" s="58">
        <v>100</v>
      </c>
      <c r="C8" s="58">
        <v>110.03760374478412</v>
      </c>
      <c r="D8" s="58">
        <v>107.29486660059011</v>
      </c>
      <c r="E8" s="58">
        <v>116.79655652152611</v>
      </c>
      <c r="F8" s="176">
        <v>125.73872004698944</v>
      </c>
      <c r="G8" s="58">
        <v>133.29006860080057</v>
      </c>
      <c r="H8" s="58">
        <v>148.91660374854666</v>
      </c>
    </row>
    <row r="9" spans="1:8" x14ac:dyDescent="0.25">
      <c r="A9" s="61" t="s">
        <v>84</v>
      </c>
      <c r="B9" s="58">
        <v>100</v>
      </c>
      <c r="C9" s="58">
        <v>100.27590227962591</v>
      </c>
      <c r="D9" s="58">
        <v>101.18447881177448</v>
      </c>
      <c r="E9" s="58">
        <v>104.83347449412163</v>
      </c>
      <c r="F9" s="176">
        <v>105.71022423684948</v>
      </c>
      <c r="G9" s="58">
        <v>105.26586936277025</v>
      </c>
      <c r="H9" s="58">
        <v>102.89526390820372</v>
      </c>
    </row>
    <row r="10" spans="1:8" x14ac:dyDescent="0.25">
      <c r="A10" s="61" t="s">
        <v>85</v>
      </c>
      <c r="B10" s="58">
        <v>100</v>
      </c>
      <c r="C10" s="58">
        <v>103.59741810724971</v>
      </c>
      <c r="D10" s="58">
        <v>104.33385002650455</v>
      </c>
      <c r="E10" s="58">
        <v>104.91764832028404</v>
      </c>
      <c r="F10" s="176">
        <v>109.18757110725348</v>
      </c>
      <c r="G10" s="58">
        <v>110.45788794174918</v>
      </c>
      <c r="H10" s="58">
        <v>113.84438597097106</v>
      </c>
    </row>
    <row r="11" spans="1:8" x14ac:dyDescent="0.25">
      <c r="A11" s="61" t="s">
        <v>86</v>
      </c>
      <c r="B11" s="58">
        <v>100</v>
      </c>
      <c r="C11" s="58">
        <v>99.501328998322506</v>
      </c>
      <c r="D11" s="58">
        <v>99.704723263110978</v>
      </c>
      <c r="E11" s="58">
        <v>99.216879425228484</v>
      </c>
      <c r="F11" s="176">
        <v>98.52877792870261</v>
      </c>
      <c r="G11" s="58">
        <v>98.338093635080611</v>
      </c>
      <c r="H11" s="58">
        <v>98.151789338772147</v>
      </c>
    </row>
    <row r="12" spans="1:8" x14ac:dyDescent="0.25">
      <c r="A12" s="61" t="s">
        <v>87</v>
      </c>
      <c r="B12" s="58">
        <v>100</v>
      </c>
      <c r="C12" s="58">
        <v>100.83979288308097</v>
      </c>
      <c r="D12" s="58">
        <v>106.4615035497981</v>
      </c>
      <c r="E12" s="58">
        <v>107.08757356353236</v>
      </c>
      <c r="F12" s="176">
        <v>106.56300430624566</v>
      </c>
      <c r="G12" s="58">
        <v>106.69469736854239</v>
      </c>
      <c r="H12" s="58">
        <v>108.69803835319725</v>
      </c>
    </row>
    <row r="13" spans="1:8" x14ac:dyDescent="0.25">
      <c r="A13" s="61" t="s">
        <v>88</v>
      </c>
      <c r="B13" s="58">
        <v>100</v>
      </c>
      <c r="C13" s="58">
        <v>103.09131698996325</v>
      </c>
      <c r="D13" s="58">
        <v>105.21612477331735</v>
      </c>
      <c r="E13" s="169">
        <v>100.3693010350443</v>
      </c>
      <c r="F13" s="176">
        <v>97.3319806599347</v>
      </c>
      <c r="G13" s="58">
        <v>96.031326806385295</v>
      </c>
      <c r="H13" s="58">
        <v>94.445016144951595</v>
      </c>
    </row>
    <row r="14" spans="1:8" x14ac:dyDescent="0.25">
      <c r="A14" s="60" t="s">
        <v>15</v>
      </c>
      <c r="B14" s="57">
        <v>100</v>
      </c>
      <c r="C14" s="57">
        <v>99.714781980201494</v>
      </c>
      <c r="D14" s="57">
        <v>99.339321661355171</v>
      </c>
      <c r="E14" s="57">
        <v>101.72607464311605</v>
      </c>
      <c r="F14" s="175">
        <v>99.168037481317612</v>
      </c>
      <c r="G14" s="57">
        <v>101.24211695936313</v>
      </c>
      <c r="H14" s="57">
        <v>98.816715444124114</v>
      </c>
    </row>
    <row r="15" spans="1:8" x14ac:dyDescent="0.25">
      <c r="A15" s="131" t="s">
        <v>64</v>
      </c>
      <c r="B15" s="75">
        <v>100</v>
      </c>
      <c r="C15" s="75">
        <v>102.02726676881386</v>
      </c>
      <c r="D15" s="75">
        <v>103.30478389237747</v>
      </c>
      <c r="E15" s="75">
        <v>102.99892490445458</v>
      </c>
      <c r="F15" s="177">
        <v>102.44882179842955</v>
      </c>
      <c r="G15" s="178">
        <v>103.01224786966537</v>
      </c>
      <c r="H15" s="178">
        <v>103.06376270318964</v>
      </c>
    </row>
  </sheetData>
  <sortState xmlns:xlrd2="http://schemas.microsoft.com/office/spreadsheetml/2017/richdata2" ref="A18:B26">
    <sortCondition descending="1" ref="B18:B26"/>
  </sortState>
  <mergeCells count="2">
    <mergeCell ref="A1:F1"/>
    <mergeCell ref="A2:F2"/>
  </mergeCells>
  <phoneticPr fontId="3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9"/>
  <sheetViews>
    <sheetView showGridLines="0" zoomScale="82" zoomScaleNormal="82" workbookViewId="0"/>
  </sheetViews>
  <sheetFormatPr baseColWidth="10" defaultRowHeight="15" x14ac:dyDescent="0.25"/>
  <cols>
    <col min="1" max="1" width="38.7109375" bestFit="1" customWidth="1"/>
    <col min="2" max="8" width="10.7109375" customWidth="1"/>
  </cols>
  <sheetData>
    <row r="1" spans="1:8" x14ac:dyDescent="0.25">
      <c r="B1" s="192"/>
      <c r="C1" s="191" t="s">
        <v>104</v>
      </c>
      <c r="E1" s="192"/>
      <c r="F1" s="192"/>
      <c r="G1" s="192"/>
      <c r="H1" s="192"/>
    </row>
    <row r="2" spans="1:8" ht="48.75" customHeight="1" x14ac:dyDescent="0.25">
      <c r="A2" s="219" t="s">
        <v>99</v>
      </c>
      <c r="B2" s="219"/>
      <c r="C2" s="219"/>
      <c r="D2" s="219"/>
      <c r="E2" s="219"/>
      <c r="F2" s="219"/>
      <c r="G2" s="219"/>
      <c r="H2" s="219"/>
    </row>
    <row r="3" spans="1:8" ht="15" customHeight="1" x14ac:dyDescent="0.25">
      <c r="A3" s="56" t="s">
        <v>11</v>
      </c>
      <c r="B3" s="62">
        <v>2016</v>
      </c>
      <c r="C3" s="62">
        <v>2017</v>
      </c>
      <c r="D3" s="62">
        <v>2018</v>
      </c>
      <c r="E3" s="62">
        <v>2019</v>
      </c>
      <c r="F3" s="62">
        <v>2020</v>
      </c>
      <c r="G3" s="62">
        <v>2021</v>
      </c>
      <c r="H3" s="62">
        <v>2022</v>
      </c>
    </row>
    <row r="4" spans="1:8" x14ac:dyDescent="0.25">
      <c r="A4" s="14" t="s">
        <v>97</v>
      </c>
      <c r="B4" s="75">
        <v>100</v>
      </c>
      <c r="C4" s="75">
        <v>102.72975018743945</v>
      </c>
      <c r="D4" s="75">
        <v>104.72301577222825</v>
      </c>
      <c r="E4" s="75">
        <v>103.66697622214564</v>
      </c>
      <c r="F4" s="75">
        <v>102.79121675918148</v>
      </c>
      <c r="G4" s="75">
        <v>102.17098935471635</v>
      </c>
      <c r="H4" s="75">
        <v>102.8632446207499</v>
      </c>
    </row>
    <row r="5" spans="1:8" x14ac:dyDescent="0.25">
      <c r="A5" s="136" t="s">
        <v>80</v>
      </c>
      <c r="B5" s="58">
        <v>100</v>
      </c>
      <c r="C5" s="58">
        <v>102.55019981093973</v>
      </c>
      <c r="D5" s="58">
        <v>103.92130150428767</v>
      </c>
      <c r="E5" s="58">
        <v>103.8971674285912</v>
      </c>
      <c r="F5" s="58">
        <v>104.19861416289596</v>
      </c>
      <c r="G5" s="58">
        <v>104.61940050053289</v>
      </c>
      <c r="H5" s="58">
        <v>107.03941974597483</v>
      </c>
    </row>
    <row r="6" spans="1:8" x14ac:dyDescent="0.25">
      <c r="A6" s="136" t="s">
        <v>91</v>
      </c>
      <c r="B6" s="58">
        <v>100</v>
      </c>
      <c r="C6" s="58">
        <v>99.989039804550757</v>
      </c>
      <c r="D6" s="58">
        <v>99.820413659463227</v>
      </c>
      <c r="E6" s="58">
        <v>101.09237767199942</v>
      </c>
      <c r="F6" s="58">
        <v>103.02289348143148</v>
      </c>
      <c r="G6" s="58">
        <v>102.31901748172261</v>
      </c>
      <c r="H6" s="58">
        <v>100.47409424268977</v>
      </c>
    </row>
    <row r="7" spans="1:8" x14ac:dyDescent="0.25">
      <c r="A7" s="136" t="s">
        <v>92</v>
      </c>
      <c r="B7" s="58">
        <v>100</v>
      </c>
      <c r="C7" s="58">
        <v>98.758147566991596</v>
      </c>
      <c r="D7" s="58">
        <v>104.93834761195336</v>
      </c>
      <c r="E7" s="58">
        <v>105.38643043958878</v>
      </c>
      <c r="F7" s="58">
        <v>104.34377821312813</v>
      </c>
      <c r="G7" s="58">
        <v>104.14409209072679</v>
      </c>
      <c r="H7" s="58">
        <v>104.53908064919962</v>
      </c>
    </row>
    <row r="8" spans="1:8" x14ac:dyDescent="0.25">
      <c r="A8" s="136" t="s">
        <v>93</v>
      </c>
      <c r="B8" s="58">
        <v>100</v>
      </c>
      <c r="C8" s="58">
        <v>104.31634563655572</v>
      </c>
      <c r="D8" s="58">
        <v>106.81317233427492</v>
      </c>
      <c r="E8" s="58">
        <v>103.14173591872419</v>
      </c>
      <c r="F8" s="58">
        <v>99.694765794188555</v>
      </c>
      <c r="G8" s="58">
        <v>96.981556565754801</v>
      </c>
      <c r="H8" s="58">
        <v>94.718257581333432</v>
      </c>
    </row>
    <row r="9" spans="1:8" x14ac:dyDescent="0.25">
      <c r="A9" s="135" t="s">
        <v>98</v>
      </c>
      <c r="B9" s="75">
        <v>100</v>
      </c>
      <c r="C9" s="75">
        <v>102.00399625782036</v>
      </c>
      <c r="D9" s="75">
        <v>102.96166402701299</v>
      </c>
      <c r="E9" s="75">
        <v>102.58669171757384</v>
      </c>
      <c r="F9" s="75">
        <v>103.34448805049433</v>
      </c>
      <c r="G9" s="75">
        <v>104.95188758458819</v>
      </c>
      <c r="H9" s="75">
        <v>107.31882247538294</v>
      </c>
    </row>
    <row r="10" spans="1:8" x14ac:dyDescent="0.25">
      <c r="A10" s="136" t="s">
        <v>81</v>
      </c>
      <c r="B10" s="58">
        <v>100</v>
      </c>
      <c r="C10" s="58">
        <v>101.25352202609966</v>
      </c>
      <c r="D10" s="58">
        <v>102.82655176254511</v>
      </c>
      <c r="E10" s="58">
        <v>103.90445814124473</v>
      </c>
      <c r="F10" s="58">
        <v>104.04093837481416</v>
      </c>
      <c r="G10" s="58">
        <v>106.25081572004247</v>
      </c>
      <c r="H10" s="58">
        <v>107.82493205370021</v>
      </c>
    </row>
    <row r="11" spans="1:8" x14ac:dyDescent="0.25">
      <c r="A11" s="136" t="s">
        <v>89</v>
      </c>
      <c r="B11" s="58">
        <v>100</v>
      </c>
      <c r="C11" s="58">
        <v>101.69507470094865</v>
      </c>
      <c r="D11" s="58">
        <v>101.3080850626493</v>
      </c>
      <c r="E11" s="58">
        <v>103.24932768702388</v>
      </c>
      <c r="F11" s="58">
        <v>106.37045876528484</v>
      </c>
      <c r="G11" s="58">
        <v>105.11210688723384</v>
      </c>
      <c r="H11" s="58">
        <v>108.33512017384992</v>
      </c>
    </row>
    <row r="12" spans="1:8" x14ac:dyDescent="0.25">
      <c r="A12" s="136" t="s">
        <v>83</v>
      </c>
      <c r="B12" s="58">
        <v>100</v>
      </c>
      <c r="C12" s="58">
        <v>110.03760374478398</v>
      </c>
      <c r="D12" s="58">
        <v>107.29486660059008</v>
      </c>
      <c r="E12" s="58">
        <v>116.79655652152609</v>
      </c>
      <c r="F12" s="58">
        <v>125.73872004698941</v>
      </c>
      <c r="G12" s="58">
        <v>133.29006860080054</v>
      </c>
      <c r="H12" s="58">
        <v>148.91660374854663</v>
      </c>
    </row>
    <row r="13" spans="1:8" x14ac:dyDescent="0.25">
      <c r="A13" s="136" t="s">
        <v>84</v>
      </c>
      <c r="B13" s="58">
        <v>100</v>
      </c>
      <c r="C13" s="58">
        <v>100.27590227962591</v>
      </c>
      <c r="D13" s="58">
        <v>101.18447881177448</v>
      </c>
      <c r="E13" s="58">
        <v>104.83347449412163</v>
      </c>
      <c r="F13" s="58">
        <v>105.71022423684948</v>
      </c>
      <c r="G13" s="58">
        <v>105.26586936277025</v>
      </c>
      <c r="H13" s="58">
        <v>102.8952639082037</v>
      </c>
    </row>
    <row r="14" spans="1:8" x14ac:dyDescent="0.25">
      <c r="A14" s="136" t="s">
        <v>85</v>
      </c>
      <c r="B14" s="58">
        <v>100</v>
      </c>
      <c r="C14" s="58">
        <v>103.59741810724971</v>
      </c>
      <c r="D14" s="58">
        <v>104.33385002650455</v>
      </c>
      <c r="E14" s="58">
        <v>104.91764832028404</v>
      </c>
      <c r="F14" s="58">
        <v>109.18757110725348</v>
      </c>
      <c r="G14" s="58">
        <v>110.45788794174918</v>
      </c>
      <c r="H14" s="58">
        <v>113.84438597097106</v>
      </c>
    </row>
    <row r="15" spans="1:8" x14ac:dyDescent="0.25">
      <c r="A15" s="136" t="s">
        <v>90</v>
      </c>
      <c r="B15" s="58">
        <v>100</v>
      </c>
      <c r="C15" s="58">
        <v>99.285123979659076</v>
      </c>
      <c r="D15" s="58">
        <v>99.653437041885041</v>
      </c>
      <c r="E15" s="58">
        <v>98.385460214770134</v>
      </c>
      <c r="F15" s="58">
        <v>96.536510534695879</v>
      </c>
      <c r="G15" s="58">
        <v>96.573327089887314</v>
      </c>
      <c r="H15" s="58">
        <v>97.067500796104838</v>
      </c>
    </row>
    <row r="16" spans="1:8" x14ac:dyDescent="0.25">
      <c r="A16" s="136" t="s">
        <v>94</v>
      </c>
      <c r="B16" s="58">
        <v>100</v>
      </c>
      <c r="C16" s="58">
        <v>105.17518820495597</v>
      </c>
      <c r="D16" s="58">
        <v>109.63374575473964</v>
      </c>
      <c r="E16" s="58">
        <v>110.6305056299994</v>
      </c>
      <c r="F16" s="58">
        <v>111.18493598111797</v>
      </c>
      <c r="G16" s="58">
        <v>112.0067849292432</v>
      </c>
      <c r="H16" s="58">
        <v>117.04068756161222</v>
      </c>
    </row>
    <row r="17" spans="1:8" x14ac:dyDescent="0.25">
      <c r="A17" s="136" t="s">
        <v>95</v>
      </c>
      <c r="B17" s="58">
        <v>100</v>
      </c>
      <c r="C17" s="58">
        <v>100.76363682014082</v>
      </c>
      <c r="D17" s="58">
        <v>102.18157048085685</v>
      </c>
      <c r="E17" s="58">
        <v>95.101390183476738</v>
      </c>
      <c r="F17" s="58">
        <v>92.842446380183631</v>
      </c>
      <c r="G17" s="58">
        <v>94.225792728621499</v>
      </c>
      <c r="H17" s="58">
        <v>93.901329644048644</v>
      </c>
    </row>
    <row r="18" spans="1:8" x14ac:dyDescent="0.25">
      <c r="A18" s="14" t="s">
        <v>15</v>
      </c>
      <c r="B18" s="133">
        <v>100</v>
      </c>
      <c r="C18" s="133">
        <v>99.714781980201494</v>
      </c>
      <c r="D18" s="133">
        <v>99.339321661355171</v>
      </c>
      <c r="E18" s="133">
        <v>101.72607464311605</v>
      </c>
      <c r="F18" s="133">
        <v>99.168037481317612</v>
      </c>
      <c r="G18" s="133">
        <v>101.24211695936313</v>
      </c>
      <c r="H18" s="133">
        <v>93.646978740512466</v>
      </c>
    </row>
    <row r="19" spans="1:8" x14ac:dyDescent="0.25">
      <c r="A19" s="134" t="s">
        <v>64</v>
      </c>
      <c r="B19" s="134">
        <v>100</v>
      </c>
      <c r="C19" s="134">
        <v>102.02726676881389</v>
      </c>
      <c r="D19" s="134">
        <v>103.30478389237751</v>
      </c>
      <c r="E19" s="134">
        <v>102.9989249044546</v>
      </c>
      <c r="F19" s="134">
        <v>102.44882179842955</v>
      </c>
      <c r="G19" s="179">
        <v>103.01224786966539</v>
      </c>
      <c r="H19" s="179">
        <v>103.85493408482633</v>
      </c>
    </row>
    <row r="23" spans="1:8" x14ac:dyDescent="0.25">
      <c r="A23" s="5"/>
    </row>
    <row r="24" spans="1:8" ht="15" customHeight="1" x14ac:dyDescent="0.25">
      <c r="A24" s="221"/>
      <c r="B24" s="221"/>
      <c r="C24" s="221"/>
      <c r="D24" s="221"/>
      <c r="E24" s="221"/>
      <c r="F24" s="221"/>
      <c r="G24" s="67"/>
      <c r="H24" s="67"/>
    </row>
    <row r="25" spans="1:8" x14ac:dyDescent="0.25">
      <c r="A25" s="132"/>
      <c r="B25" s="64"/>
      <c r="C25" s="65"/>
      <c r="D25" s="65"/>
      <c r="E25" s="65"/>
      <c r="F25" s="64"/>
      <c r="G25" s="64"/>
      <c r="H25" s="64"/>
    </row>
    <row r="26" spans="1:8" x14ac:dyDescent="0.25">
      <c r="A26" s="66"/>
      <c r="B26" s="67"/>
      <c r="C26" s="67"/>
      <c r="D26" s="67"/>
      <c r="E26" s="67"/>
      <c r="F26" s="67"/>
      <c r="G26" s="67"/>
      <c r="H26" s="67"/>
    </row>
    <row r="27" spans="1:8" x14ac:dyDescent="0.25">
      <c r="A27" s="66"/>
      <c r="B27" s="68"/>
      <c r="C27" s="69"/>
      <c r="D27" s="69"/>
      <c r="E27" s="69"/>
      <c r="F27" s="69"/>
      <c r="G27" s="69"/>
      <c r="H27" s="69"/>
    </row>
    <row r="28" spans="1:8" x14ac:dyDescent="0.25">
      <c r="A28" s="66"/>
      <c r="B28" s="68"/>
      <c r="C28" s="69"/>
      <c r="D28" s="69"/>
      <c r="E28" s="69"/>
      <c r="F28" s="69"/>
      <c r="G28" s="69"/>
      <c r="H28" s="69"/>
    </row>
    <row r="29" spans="1:8" x14ac:dyDescent="0.25">
      <c r="A29" s="66"/>
      <c r="B29" s="68"/>
      <c r="C29" s="69"/>
      <c r="D29" s="69"/>
      <c r="E29" s="69"/>
      <c r="F29" s="69"/>
      <c r="G29" s="69"/>
      <c r="H29" s="69"/>
    </row>
    <row r="30" spans="1:8" x14ac:dyDescent="0.25">
      <c r="A30" s="70"/>
      <c r="B30" s="71"/>
      <c r="C30" s="72"/>
      <c r="D30" s="72"/>
      <c r="E30" s="72"/>
      <c r="F30" s="72"/>
      <c r="G30" s="72"/>
      <c r="H30" s="72"/>
    </row>
    <row r="31" spans="1:8" x14ac:dyDescent="0.25">
      <c r="A31" s="70"/>
      <c r="B31" s="71"/>
      <c r="C31" s="72"/>
      <c r="D31" s="72"/>
      <c r="E31" s="72"/>
      <c r="F31" s="72"/>
      <c r="G31" s="72"/>
      <c r="H31" s="72"/>
    </row>
    <row r="32" spans="1:8" x14ac:dyDescent="0.25">
      <c r="A32" s="70"/>
      <c r="B32" s="71"/>
      <c r="C32" s="72"/>
      <c r="D32" s="72"/>
      <c r="E32" s="72"/>
      <c r="F32" s="72"/>
      <c r="G32" s="72"/>
      <c r="H32" s="72"/>
    </row>
    <row r="33" spans="1:8" x14ac:dyDescent="0.25">
      <c r="A33" s="66"/>
      <c r="B33" s="68"/>
      <c r="C33" s="69"/>
      <c r="D33" s="69"/>
      <c r="E33" s="69"/>
      <c r="F33" s="69"/>
      <c r="G33" s="69"/>
      <c r="H33" s="69"/>
    </row>
    <row r="34" spans="1:8" x14ac:dyDescent="0.25">
      <c r="A34" s="70"/>
      <c r="B34" s="63"/>
      <c r="C34" s="72"/>
      <c r="D34" s="72"/>
      <c r="E34" s="72"/>
      <c r="F34" s="72"/>
      <c r="G34" s="72"/>
      <c r="H34" s="72"/>
    </row>
    <row r="35" spans="1:8" x14ac:dyDescent="0.25">
      <c r="A35" s="70"/>
      <c r="B35" s="63"/>
      <c r="C35" s="72"/>
      <c r="D35" s="72"/>
      <c r="E35" s="72"/>
      <c r="F35" s="72"/>
      <c r="G35" s="72"/>
      <c r="H35" s="72"/>
    </row>
    <row r="36" spans="1:8" x14ac:dyDescent="0.25">
      <c r="A36" s="66"/>
      <c r="B36" s="68"/>
      <c r="C36" s="69"/>
      <c r="D36" s="69"/>
      <c r="E36" s="69"/>
      <c r="F36" s="69"/>
      <c r="G36" s="69"/>
      <c r="H36" s="69"/>
    </row>
    <row r="37" spans="1:8" x14ac:dyDescent="0.25">
      <c r="A37" s="70"/>
      <c r="B37" s="63"/>
      <c r="C37" s="72"/>
      <c r="D37" s="72"/>
      <c r="E37" s="72"/>
      <c r="F37" s="72"/>
      <c r="G37" s="72"/>
      <c r="H37" s="72"/>
    </row>
    <row r="38" spans="1:8" x14ac:dyDescent="0.25">
      <c r="A38" s="70"/>
      <c r="B38" s="71"/>
      <c r="C38" s="72"/>
      <c r="D38" s="72"/>
      <c r="E38" s="72"/>
      <c r="F38" s="72"/>
      <c r="G38" s="72"/>
      <c r="H38" s="72"/>
    </row>
    <row r="39" spans="1:8" x14ac:dyDescent="0.25">
      <c r="A39" s="66"/>
      <c r="B39" s="68"/>
      <c r="C39" s="69"/>
      <c r="D39" s="69"/>
      <c r="E39" s="69"/>
      <c r="F39" s="69"/>
      <c r="G39" s="69"/>
      <c r="H39" s="69"/>
    </row>
    <row r="40" spans="1:8" x14ac:dyDescent="0.25">
      <c r="A40" s="70"/>
      <c r="B40" s="71"/>
      <c r="C40" s="72"/>
      <c r="D40" s="72"/>
      <c r="E40" s="72"/>
      <c r="F40" s="72"/>
      <c r="G40" s="72"/>
      <c r="H40" s="72"/>
    </row>
    <row r="41" spans="1:8" x14ac:dyDescent="0.25">
      <c r="A41" s="70"/>
      <c r="B41" s="71"/>
      <c r="C41" s="72"/>
      <c r="D41" s="72"/>
      <c r="E41" s="72"/>
      <c r="F41" s="72"/>
      <c r="G41" s="72"/>
      <c r="H41" s="72"/>
    </row>
    <row r="42" spans="1:8" x14ac:dyDescent="0.25">
      <c r="A42" s="66"/>
      <c r="B42" s="68"/>
      <c r="C42" s="69"/>
      <c r="D42" s="69"/>
      <c r="E42" s="69"/>
      <c r="F42" s="69"/>
      <c r="G42" s="69"/>
      <c r="H42" s="69"/>
    </row>
    <row r="43" spans="1:8" x14ac:dyDescent="0.25">
      <c r="A43" s="66"/>
      <c r="B43" s="68"/>
      <c r="C43" s="69"/>
      <c r="D43" s="69"/>
      <c r="E43" s="69"/>
      <c r="F43" s="69"/>
      <c r="G43" s="69"/>
      <c r="H43" s="69"/>
    </row>
    <row r="44" spans="1:8" x14ac:dyDescent="0.25">
      <c r="A44" s="66"/>
      <c r="B44" s="68"/>
      <c r="C44" s="69"/>
      <c r="D44" s="69"/>
      <c r="E44" s="69"/>
      <c r="F44" s="69"/>
      <c r="G44" s="69"/>
      <c r="H44" s="69"/>
    </row>
    <row r="45" spans="1:8" x14ac:dyDescent="0.25">
      <c r="A45" s="66"/>
      <c r="B45" s="68"/>
      <c r="C45" s="69"/>
      <c r="D45" s="69"/>
      <c r="E45" s="69"/>
      <c r="F45" s="69"/>
      <c r="G45" s="69"/>
      <c r="H45" s="69"/>
    </row>
    <row r="46" spans="1:8" x14ac:dyDescent="0.25">
      <c r="A46" s="66"/>
      <c r="B46" s="68"/>
      <c r="C46" s="69"/>
      <c r="D46" s="69"/>
      <c r="E46" s="69"/>
      <c r="F46" s="69"/>
      <c r="G46" s="69"/>
      <c r="H46" s="69"/>
    </row>
    <row r="47" spans="1:8" x14ac:dyDescent="0.25">
      <c r="A47" s="66"/>
      <c r="B47" s="68"/>
      <c r="C47" s="69"/>
      <c r="D47" s="69"/>
      <c r="E47" s="69"/>
      <c r="F47" s="69"/>
      <c r="G47" s="69"/>
      <c r="H47" s="69"/>
    </row>
    <row r="48" spans="1:8" x14ac:dyDescent="0.25">
      <c r="A48" s="66"/>
      <c r="B48" s="68"/>
      <c r="C48" s="69"/>
      <c r="D48" s="69"/>
      <c r="E48" s="69"/>
      <c r="F48" s="69"/>
      <c r="G48" s="69"/>
      <c r="H48" s="69"/>
    </row>
    <row r="49" spans="1:8" x14ac:dyDescent="0.25">
      <c r="A49" s="70"/>
      <c r="B49" s="71"/>
      <c r="C49" s="72"/>
      <c r="D49" s="72"/>
      <c r="E49" s="72"/>
      <c r="F49" s="72"/>
      <c r="G49" s="72"/>
      <c r="H49" s="72"/>
    </row>
    <row r="50" spans="1:8" x14ac:dyDescent="0.25">
      <c r="A50" s="70"/>
      <c r="B50" s="71"/>
      <c r="C50" s="72"/>
      <c r="D50" s="72"/>
      <c r="E50" s="72"/>
      <c r="F50" s="72"/>
      <c r="G50" s="72"/>
      <c r="H50" s="72"/>
    </row>
    <row r="51" spans="1:8" x14ac:dyDescent="0.25">
      <c r="A51" s="70"/>
      <c r="B51" s="71"/>
      <c r="C51" s="72"/>
      <c r="D51" s="72"/>
      <c r="E51" s="72"/>
      <c r="F51" s="72"/>
      <c r="G51" s="72"/>
      <c r="H51" s="72"/>
    </row>
    <row r="52" spans="1:8" x14ac:dyDescent="0.25">
      <c r="A52" s="66"/>
      <c r="B52" s="68"/>
      <c r="C52" s="69"/>
      <c r="D52" s="69"/>
      <c r="E52" s="69"/>
      <c r="F52" s="69"/>
      <c r="G52" s="69"/>
      <c r="H52" s="69"/>
    </row>
    <row r="53" spans="1:8" x14ac:dyDescent="0.25">
      <c r="A53" s="70"/>
      <c r="B53" s="71"/>
      <c r="C53" s="72"/>
      <c r="D53" s="72"/>
      <c r="E53" s="72"/>
      <c r="F53" s="72"/>
      <c r="G53" s="72"/>
      <c r="H53" s="72"/>
    </row>
    <row r="54" spans="1:8" x14ac:dyDescent="0.25">
      <c r="A54" s="70"/>
      <c r="B54" s="71"/>
      <c r="C54" s="72"/>
      <c r="D54" s="72"/>
      <c r="E54" s="72"/>
      <c r="F54" s="72"/>
      <c r="G54" s="72"/>
      <c r="H54" s="72"/>
    </row>
    <row r="55" spans="1:8" x14ac:dyDescent="0.25">
      <c r="A55" s="66"/>
      <c r="B55" s="68"/>
      <c r="C55" s="69"/>
      <c r="D55" s="69"/>
      <c r="E55" s="69"/>
      <c r="F55" s="69"/>
      <c r="G55" s="69"/>
      <c r="H55" s="69"/>
    </row>
    <row r="56" spans="1:8" x14ac:dyDescent="0.25">
      <c r="A56" s="70"/>
      <c r="B56" s="71"/>
      <c r="C56" s="72"/>
      <c r="D56" s="72"/>
      <c r="E56" s="72"/>
      <c r="F56" s="72"/>
      <c r="G56" s="72"/>
      <c r="H56" s="72"/>
    </row>
    <row r="57" spans="1:8" x14ac:dyDescent="0.25">
      <c r="A57" s="73"/>
      <c r="B57" s="71"/>
      <c r="C57" s="72"/>
      <c r="D57" s="72"/>
      <c r="E57" s="72"/>
      <c r="F57" s="72"/>
      <c r="G57" s="72"/>
      <c r="H57" s="72"/>
    </row>
    <row r="58" spans="1:8" x14ac:dyDescent="0.25">
      <c r="A58" s="74"/>
      <c r="B58" s="68"/>
      <c r="C58" s="69"/>
      <c r="D58" s="69"/>
      <c r="E58" s="69"/>
      <c r="F58" s="69"/>
      <c r="G58" s="69"/>
      <c r="H58" s="69"/>
    </row>
    <row r="59" spans="1:8" x14ac:dyDescent="0.25">
      <c r="A59" s="66"/>
      <c r="B59" s="68"/>
      <c r="C59" s="69"/>
      <c r="D59" s="69"/>
      <c r="E59" s="69"/>
      <c r="F59" s="69"/>
      <c r="G59" s="69"/>
      <c r="H59" s="69"/>
    </row>
  </sheetData>
  <mergeCells count="2">
    <mergeCell ref="A24:F24"/>
    <mergeCell ref="A2:H2"/>
  </mergeCells>
  <phoneticPr fontId="3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showGridLines="0" workbookViewId="0">
      <selection sqref="A1:H1"/>
    </sheetView>
  </sheetViews>
  <sheetFormatPr baseColWidth="10" defaultRowHeight="15" x14ac:dyDescent="0.25"/>
  <cols>
    <col min="1" max="1" width="21.5703125" customWidth="1"/>
  </cols>
  <sheetData>
    <row r="1" spans="1:8" ht="18" customHeight="1" x14ac:dyDescent="0.25">
      <c r="A1" s="217" t="s">
        <v>105</v>
      </c>
      <c r="B1" s="217"/>
      <c r="C1" s="217"/>
      <c r="D1" s="217"/>
      <c r="E1" s="217"/>
      <c r="F1" s="217"/>
      <c r="G1" s="217"/>
      <c r="H1" s="217"/>
    </row>
    <row r="2" spans="1:8" ht="60.75" customHeight="1" x14ac:dyDescent="0.25">
      <c r="A2" s="222" t="s">
        <v>96</v>
      </c>
      <c r="B2" s="222"/>
      <c r="C2" s="222"/>
      <c r="D2" s="222"/>
      <c r="E2" s="222"/>
      <c r="F2" s="222"/>
      <c r="G2" s="222"/>
      <c r="H2" s="222"/>
    </row>
    <row r="3" spans="1:8" x14ac:dyDescent="0.25">
      <c r="A3" s="30"/>
      <c r="B3" s="86">
        <v>2016</v>
      </c>
      <c r="C3" s="62">
        <v>2017</v>
      </c>
      <c r="D3" s="62">
        <v>2018</v>
      </c>
      <c r="E3" s="62">
        <v>2019</v>
      </c>
      <c r="F3" s="62">
        <v>2020</v>
      </c>
      <c r="G3" s="62">
        <v>2021</v>
      </c>
      <c r="H3" s="62">
        <v>2022</v>
      </c>
    </row>
    <row r="4" spans="1:8" x14ac:dyDescent="0.25">
      <c r="A4" s="33" t="s">
        <v>51</v>
      </c>
      <c r="B4" s="87"/>
      <c r="C4" s="76"/>
      <c r="D4" s="76"/>
      <c r="E4" s="76"/>
      <c r="F4" s="76"/>
      <c r="G4" s="76"/>
      <c r="H4" s="76"/>
    </row>
    <row r="5" spans="1:8" x14ac:dyDescent="0.25">
      <c r="A5" s="89" t="s">
        <v>54</v>
      </c>
      <c r="B5" s="90">
        <v>100</v>
      </c>
      <c r="C5" s="78">
        <v>105.58743335104955</v>
      </c>
      <c r="D5" s="78">
        <v>109.96746442385714</v>
      </c>
      <c r="E5" s="78">
        <v>107.62229661567991</v>
      </c>
      <c r="F5" s="78">
        <v>107.33365286064836</v>
      </c>
      <c r="G5" s="78">
        <v>108.59347229732072</v>
      </c>
      <c r="H5" s="78">
        <v>98.638782114871574</v>
      </c>
    </row>
    <row r="6" spans="1:8" x14ac:dyDescent="0.25">
      <c r="A6" s="88" t="s">
        <v>56</v>
      </c>
      <c r="B6" s="83">
        <v>100</v>
      </c>
      <c r="C6" s="82">
        <v>100.00000000000001</v>
      </c>
      <c r="D6" s="82">
        <v>83.408419093689275</v>
      </c>
      <c r="E6" s="82">
        <v>86.886058022372666</v>
      </c>
      <c r="F6" s="82">
        <v>86.886058022372666</v>
      </c>
      <c r="G6" s="82">
        <v>81.56293307844841</v>
      </c>
      <c r="H6" s="82">
        <v>70.043922451744322</v>
      </c>
    </row>
    <row r="7" spans="1:8" x14ac:dyDescent="0.25">
      <c r="A7" s="89" t="s">
        <v>60</v>
      </c>
      <c r="B7" s="90">
        <v>100</v>
      </c>
      <c r="C7" s="78">
        <v>96.087772484481022</v>
      </c>
      <c r="D7" s="78">
        <v>96.087772484481022</v>
      </c>
      <c r="E7" s="78">
        <v>96.087772484481022</v>
      </c>
      <c r="F7" s="78">
        <v>68.175256243684132</v>
      </c>
      <c r="G7" s="78">
        <v>79.117944276021362</v>
      </c>
      <c r="H7" s="78">
        <v>69.793922332900252</v>
      </c>
    </row>
    <row r="8" spans="1:8" x14ac:dyDescent="0.25">
      <c r="A8" s="88" t="s">
        <v>65</v>
      </c>
      <c r="B8" s="83">
        <v>100</v>
      </c>
      <c r="C8" s="82">
        <v>96.526032133043287</v>
      </c>
      <c r="D8" s="82">
        <v>97.497944199593491</v>
      </c>
      <c r="E8" s="82">
        <v>98.017789465984023</v>
      </c>
      <c r="F8" s="82">
        <v>95.041161383814654</v>
      </c>
      <c r="G8" s="82">
        <v>94.397935228119138</v>
      </c>
      <c r="H8" s="82">
        <v>94.954303966418081</v>
      </c>
    </row>
    <row r="9" spans="1:8" x14ac:dyDescent="0.25">
      <c r="A9" s="89" t="s">
        <v>57</v>
      </c>
      <c r="B9" s="90">
        <v>100</v>
      </c>
      <c r="C9" s="78">
        <v>99.792705473323934</v>
      </c>
      <c r="D9" s="78">
        <v>101.06069281942338</v>
      </c>
      <c r="E9" s="78">
        <v>101.36476702037633</v>
      </c>
      <c r="F9" s="78">
        <v>103.60034494893252</v>
      </c>
      <c r="G9" s="78">
        <v>105.87069963420637</v>
      </c>
      <c r="H9" s="78">
        <v>107.32303018966245</v>
      </c>
    </row>
    <row r="10" spans="1:8" x14ac:dyDescent="0.25">
      <c r="A10" s="88" t="s">
        <v>59</v>
      </c>
      <c r="B10" s="83">
        <v>100</v>
      </c>
      <c r="C10" s="82">
        <v>106.85415127096871</v>
      </c>
      <c r="D10" s="82">
        <v>116.69165968851328</v>
      </c>
      <c r="E10" s="82">
        <v>120.35316320531028</v>
      </c>
      <c r="F10" s="82">
        <v>124.67058434934087</v>
      </c>
      <c r="G10" s="82">
        <v>126.71431947150613</v>
      </c>
      <c r="H10" s="82">
        <v>127.00187936944462</v>
      </c>
    </row>
    <row r="11" spans="1:8" x14ac:dyDescent="0.25">
      <c r="A11" s="89" t="s">
        <v>66</v>
      </c>
      <c r="B11" s="90">
        <v>100</v>
      </c>
      <c r="C11" s="78">
        <v>98.460324368661105</v>
      </c>
      <c r="D11" s="78">
        <v>101.39490188296713</v>
      </c>
      <c r="E11" s="78">
        <v>96.864897458932433</v>
      </c>
      <c r="F11" s="78">
        <v>95.105718147116306</v>
      </c>
      <c r="G11" s="78">
        <v>94.860256505203267</v>
      </c>
      <c r="H11" s="78">
        <v>94.787081122490804</v>
      </c>
    </row>
    <row r="12" spans="1:8" x14ac:dyDescent="0.25">
      <c r="A12" s="88" t="s">
        <v>53</v>
      </c>
      <c r="B12" s="83">
        <v>100</v>
      </c>
      <c r="C12" s="82">
        <v>99.565899682478687</v>
      </c>
      <c r="D12" s="82">
        <v>99.01423295721699</v>
      </c>
      <c r="E12" s="82">
        <v>100.74187539125356</v>
      </c>
      <c r="F12" s="82">
        <v>99.502088776531068</v>
      </c>
      <c r="G12" s="82">
        <v>99.1397084345964</v>
      </c>
      <c r="H12" s="82">
        <v>97.927953875073243</v>
      </c>
    </row>
    <row r="13" spans="1:8" x14ac:dyDescent="0.25">
      <c r="A13" s="89" t="s">
        <v>61</v>
      </c>
      <c r="B13" s="90">
        <v>100</v>
      </c>
      <c r="C13" s="78">
        <v>102.15352149353555</v>
      </c>
      <c r="D13" s="78">
        <v>104.04792441389824</v>
      </c>
      <c r="E13" s="78">
        <v>108.89059452373057</v>
      </c>
      <c r="F13" s="78">
        <v>105.58774470003095</v>
      </c>
      <c r="G13" s="78">
        <v>102.97602955564254</v>
      </c>
      <c r="H13" s="78">
        <v>106.57769509287931</v>
      </c>
    </row>
    <row r="14" spans="1:8" x14ac:dyDescent="0.25">
      <c r="A14" s="88" t="s">
        <v>67</v>
      </c>
      <c r="B14" s="83">
        <v>100</v>
      </c>
      <c r="C14" s="82">
        <v>102.29535399782138</v>
      </c>
      <c r="D14" s="82">
        <v>103.60403606980758</v>
      </c>
      <c r="E14" s="82">
        <v>104.31305479292934</v>
      </c>
      <c r="F14" s="82">
        <v>105.73161109119562</v>
      </c>
      <c r="G14" s="82">
        <v>107.60319323407431</v>
      </c>
      <c r="H14" s="82">
        <v>111.74458876329277</v>
      </c>
    </row>
    <row r="15" spans="1:8" x14ac:dyDescent="0.25">
      <c r="A15" s="89" t="s">
        <v>58</v>
      </c>
      <c r="B15" s="90">
        <v>100</v>
      </c>
      <c r="C15" s="78">
        <v>105.98834981355834</v>
      </c>
      <c r="D15" s="78">
        <v>99.047904574831307</v>
      </c>
      <c r="E15" s="78">
        <v>100.62460746464426</v>
      </c>
      <c r="F15" s="78">
        <v>91.311001672551882</v>
      </c>
      <c r="G15" s="78">
        <v>109.93181922061783</v>
      </c>
      <c r="H15" s="78">
        <v>113.27344370543184</v>
      </c>
    </row>
    <row r="16" spans="1:8" x14ac:dyDescent="0.25">
      <c r="A16" s="88" t="s">
        <v>69</v>
      </c>
      <c r="B16" s="83">
        <v>100</v>
      </c>
      <c r="C16" s="82">
        <v>101.46540028283084</v>
      </c>
      <c r="D16" s="82">
        <v>100.71528379450649</v>
      </c>
      <c r="E16" s="82">
        <v>101.47997573858886</v>
      </c>
      <c r="F16" s="82">
        <v>100.53381068570259</v>
      </c>
      <c r="G16" s="82">
        <v>100.81787816509356</v>
      </c>
      <c r="H16" s="82">
        <v>101.51030646782945</v>
      </c>
    </row>
    <row r="17" spans="1:8" x14ac:dyDescent="0.25">
      <c r="A17" s="89" t="s">
        <v>55</v>
      </c>
      <c r="B17" s="90">
        <v>100</v>
      </c>
      <c r="C17" s="78">
        <v>103.55120225611455</v>
      </c>
      <c r="D17" s="78">
        <v>102.54460459703239</v>
      </c>
      <c r="E17" s="78">
        <v>105.13710075399032</v>
      </c>
      <c r="F17" s="78">
        <v>106.0933626756904</v>
      </c>
      <c r="G17" s="78">
        <v>105.54332148695231</v>
      </c>
      <c r="H17" s="78">
        <v>103.24063820558173</v>
      </c>
    </row>
    <row r="18" spans="1:8" x14ac:dyDescent="0.25">
      <c r="A18" s="88" t="s">
        <v>70</v>
      </c>
      <c r="B18" s="83">
        <v>100</v>
      </c>
      <c r="C18" s="82">
        <v>105.14101257446114</v>
      </c>
      <c r="D18" s="82">
        <v>106.01908025039315</v>
      </c>
      <c r="E18" s="82">
        <v>106.31335622178509</v>
      </c>
      <c r="F18" s="82">
        <v>113.58722053555871</v>
      </c>
      <c r="G18" s="82">
        <v>115.2795210845197</v>
      </c>
      <c r="H18" s="82">
        <v>127.33586171916767</v>
      </c>
    </row>
    <row r="19" spans="1:8" x14ac:dyDescent="0.25">
      <c r="A19" s="89" t="s">
        <v>52</v>
      </c>
      <c r="B19" s="90">
        <v>100</v>
      </c>
      <c r="C19" s="78">
        <v>104.35392678142846</v>
      </c>
      <c r="D19" s="78">
        <v>106.74039183730491</v>
      </c>
      <c r="E19" s="78">
        <v>110.62741504881116</v>
      </c>
      <c r="F19" s="78">
        <v>115.08644759368292</v>
      </c>
      <c r="G19" s="78">
        <v>118.8339679984587</v>
      </c>
      <c r="H19" s="78">
        <v>123.39414020396964</v>
      </c>
    </row>
    <row r="20" spans="1:8" x14ac:dyDescent="0.25">
      <c r="A20" s="88" t="s">
        <v>68</v>
      </c>
      <c r="B20" s="83">
        <v>100</v>
      </c>
      <c r="C20" s="82">
        <v>102.36744076757532</v>
      </c>
      <c r="D20" s="82">
        <v>104.92506963214527</v>
      </c>
      <c r="E20" s="82">
        <v>103.00977576211493</v>
      </c>
      <c r="F20" s="82">
        <v>101.77586338931792</v>
      </c>
      <c r="G20" s="82">
        <v>101.43502550263572</v>
      </c>
      <c r="H20" s="82">
        <v>102.25099543269403</v>
      </c>
    </row>
    <row r="21" spans="1:8" x14ac:dyDescent="0.25">
      <c r="A21" s="91" t="s">
        <v>62</v>
      </c>
      <c r="B21" s="92">
        <v>100</v>
      </c>
      <c r="C21" s="79">
        <v>99.415006447401382</v>
      </c>
      <c r="D21" s="79">
        <v>101.38690428904805</v>
      </c>
      <c r="E21" s="79">
        <v>101.38690428904805</v>
      </c>
      <c r="F21" s="79">
        <v>91.248213860143252</v>
      </c>
      <c r="G21" s="79">
        <v>91.248213860143252</v>
      </c>
      <c r="H21" s="79">
        <v>96.212650335637321</v>
      </c>
    </row>
    <row r="22" spans="1:8" x14ac:dyDescent="0.25">
      <c r="A22" s="85"/>
      <c r="B22" s="80"/>
      <c r="C22" s="83"/>
      <c r="D22" s="83"/>
      <c r="E22" s="83"/>
      <c r="F22" s="83"/>
      <c r="G22" s="83"/>
      <c r="H22" s="83"/>
    </row>
    <row r="23" spans="1:8" x14ac:dyDescent="0.25">
      <c r="A23" s="77" t="s">
        <v>63</v>
      </c>
      <c r="B23" s="81">
        <v>100</v>
      </c>
      <c r="C23" s="84">
        <v>102.02726690359725</v>
      </c>
      <c r="D23" s="84">
        <v>103.30478407011223</v>
      </c>
      <c r="E23" s="84">
        <v>102.99892508166312</v>
      </c>
      <c r="F23" s="84">
        <v>102.44882197469164</v>
      </c>
      <c r="G23" s="84">
        <v>103.01224804689681</v>
      </c>
      <c r="H23" s="84">
        <v>103.85493426350759</v>
      </c>
    </row>
    <row r="25" spans="1:8" x14ac:dyDescent="0.25">
      <c r="A25" s="5"/>
    </row>
    <row r="26" spans="1:8" ht="67.5" customHeight="1" x14ac:dyDescent="0.25"/>
  </sheetData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Cuadro 0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Guardado Martín, Maria Victoria</dc:creator>
  <cp:lastModifiedBy>García Arévalo, Jesús</cp:lastModifiedBy>
  <cp:lastPrinted>2020-09-07T10:13:27Z</cp:lastPrinted>
  <dcterms:created xsi:type="dcterms:W3CDTF">2018-08-27T14:31:26Z</dcterms:created>
  <dcterms:modified xsi:type="dcterms:W3CDTF">2023-10-30T10:54:20Z</dcterms:modified>
</cp:coreProperties>
</file>