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ssectorial\ARCHIVOS CONSUMO Y DESPERDICIO\CONSUMO EXTRADOM\Extradoméstico para web\2016\T3 2016\"/>
    </mc:Choice>
  </mc:AlternateContent>
  <bookViews>
    <workbookView showSheetTabs="0" xWindow="-15" yWindow="4935" windowWidth="21630" windowHeight="4755" tabRatio="920"/>
  </bookViews>
  <sheets>
    <sheet name="BEBIDAS CALIENTES OOH" sheetId="17" r:id="rId1"/>
    <sheet name="TOTAL BEBIDAS CALIENTES" sheetId="19" r:id="rId2"/>
    <sheet name="datos" sheetId="3" state="hidden" r:id="rId3"/>
    <sheet name="Dtserver" sheetId="21" state="hidden" r:id="rId4"/>
    <sheet name="Resumen Fuera y Dentro" sheetId="20" r:id="rId5"/>
    <sheet name="FACTORES DE CONVERSIÓN" sheetId="11" r:id="rId6"/>
    <sheet name="Definiciones" sheetId="18" r:id="rId7"/>
    <sheet name="Weighted Households 10+" sheetId="22" state="hidden" r:id="rId8"/>
  </sheets>
  <definedNames>
    <definedName name="_xlnm._FilterDatabase" localSheetId="1" hidden="1">'TOTAL BEBIDAS CALIENTES'!$E$1:$E$69</definedName>
    <definedName name="_xlnm.Print_Area" localSheetId="5">'FACTORES DE CONVERSIÓN'!$A$1:$F$48</definedName>
    <definedName name="_xlnm.Print_Area" localSheetId="4">'Resumen Fuera y Dentro'!$A$1:$M$20</definedName>
    <definedName name="_xlnm.Print_Area" localSheetId="1">'TOTAL BEBIDAS CALIENTES'!$A$1:$L$70</definedName>
  </definedNames>
  <calcPr calcId="191029"/>
</workbook>
</file>

<file path=xl/calcChain.xml><?xml version="1.0" encoding="utf-8"?>
<calcChain xmlns="http://schemas.openxmlformats.org/spreadsheetml/2006/main">
  <c r="E10" i="21" l="1"/>
  <c r="B22" i="3" l="1"/>
  <c r="G9" i="20" l="1"/>
  <c r="F10" i="21" l="1"/>
  <c r="F6" i="21"/>
  <c r="C20" i="21"/>
  <c r="D20" i="21" s="1"/>
  <c r="E8" i="21" s="1"/>
  <c r="G7" i="20" s="1"/>
  <c r="C17" i="21"/>
  <c r="D17" i="21" s="1"/>
  <c r="E9" i="21" s="1"/>
  <c r="F8" i="21" l="1"/>
  <c r="I7" i="20" s="1"/>
  <c r="E7" i="21"/>
  <c r="G8" i="20"/>
  <c r="F9" i="21"/>
  <c r="I8" i="20" s="1"/>
  <c r="I9" i="20"/>
  <c r="H9" i="20"/>
  <c r="H8" i="20"/>
  <c r="H7" i="20"/>
  <c r="H6" i="20"/>
  <c r="G6" i="20" l="1"/>
  <c r="F7" i="21"/>
  <c r="I6" i="20" s="1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90" i="3"/>
  <c r="B28" i="3" l="1"/>
  <c r="B27" i="3"/>
  <c r="C9" i="19" s="1"/>
  <c r="E6" i="20" s="1"/>
  <c r="C22" i="3"/>
  <c r="J60" i="19"/>
  <c r="I60" i="19"/>
  <c r="H60" i="19"/>
  <c r="G60" i="19"/>
  <c r="F60" i="19"/>
  <c r="E60" i="19"/>
  <c r="D60" i="19"/>
  <c r="C60" i="19"/>
  <c r="J48" i="19"/>
  <c r="I48" i="19"/>
  <c r="H48" i="19"/>
  <c r="G48" i="19"/>
  <c r="F48" i="19"/>
  <c r="E48" i="19"/>
  <c r="D48" i="19"/>
  <c r="C48" i="19"/>
  <c r="J35" i="19"/>
  <c r="I35" i="19"/>
  <c r="H35" i="19"/>
  <c r="G35" i="19"/>
  <c r="F35" i="19"/>
  <c r="E35" i="19"/>
  <c r="D35" i="19"/>
  <c r="C35" i="19"/>
  <c r="J22" i="19"/>
  <c r="I22" i="19"/>
  <c r="H22" i="19"/>
  <c r="G22" i="19"/>
  <c r="F22" i="19"/>
  <c r="E22" i="19"/>
  <c r="D22" i="19"/>
  <c r="C22" i="19"/>
  <c r="D6" i="19"/>
  <c r="B7" i="20" s="1"/>
  <c r="E6" i="19"/>
  <c r="B8" i="20" s="1"/>
  <c r="F6" i="19"/>
  <c r="B9" i="20" s="1"/>
  <c r="G6" i="19"/>
  <c r="H6" i="19"/>
  <c r="I6" i="19"/>
  <c r="J6" i="19"/>
  <c r="C6" i="19"/>
  <c r="B6" i="20" s="1"/>
  <c r="B20" i="3" l="1"/>
  <c r="C20" i="3"/>
  <c r="D20" i="3"/>
  <c r="E20" i="3"/>
  <c r="F20" i="3"/>
  <c r="G20" i="3"/>
  <c r="H20" i="3"/>
  <c r="C25" i="3" s="1"/>
  <c r="E24" i="3" s="1"/>
  <c r="E25" i="3" s="1"/>
  <c r="I20" i="3"/>
  <c r="B12" i="22" l="1"/>
  <c r="D42" i="22" l="1"/>
  <c r="D43" i="22"/>
  <c r="D44" i="22"/>
  <c r="D41" i="22"/>
  <c r="D40" i="22"/>
  <c r="C39" i="22"/>
  <c r="K57" i="19" s="1"/>
  <c r="C40" i="22"/>
  <c r="K24" i="19" s="1"/>
  <c r="C41" i="22"/>
  <c r="K25" i="19" s="1"/>
  <c r="C42" i="22"/>
  <c r="K26" i="19" s="1"/>
  <c r="C43" i="22"/>
  <c r="K27" i="19" s="1"/>
  <c r="C44" i="22"/>
  <c r="K28" i="19" s="1"/>
  <c r="C45" i="22"/>
  <c r="K30" i="19" s="1"/>
  <c r="C46" i="22"/>
  <c r="K31" i="19" s="1"/>
  <c r="C32" i="22"/>
  <c r="K50" i="19" s="1"/>
  <c r="C33" i="22"/>
  <c r="K51" i="19" s="1"/>
  <c r="C34" i="22"/>
  <c r="K52" i="19" s="1"/>
  <c r="C35" i="22"/>
  <c r="K53" i="19" s="1"/>
  <c r="C36" i="22"/>
  <c r="K54" i="19" s="1"/>
  <c r="C37" i="22"/>
  <c r="K55" i="19" s="1"/>
  <c r="C38" i="22"/>
  <c r="K56" i="19" s="1"/>
  <c r="C31" i="22"/>
  <c r="E43" i="22" l="1"/>
  <c r="E42" i="22"/>
  <c r="E41" i="22"/>
  <c r="E40" i="22"/>
  <c r="E44" i="22"/>
  <c r="B23" i="22" l="1"/>
  <c r="D22" i="3" l="1"/>
  <c r="E22" i="3" s="1"/>
  <c r="F22" i="3" s="1"/>
  <c r="G22" i="3" s="1"/>
  <c r="H22" i="3" s="1"/>
  <c r="I22" i="3" s="1"/>
  <c r="B29" i="3" l="1"/>
  <c r="C10" i="19" s="1"/>
  <c r="B35" i="3" l="1"/>
  <c r="B111" i="3" l="1"/>
  <c r="B125" i="3"/>
  <c r="C125" i="3"/>
  <c r="D125" i="3"/>
  <c r="E125" i="3"/>
  <c r="F125" i="3"/>
  <c r="G125" i="3"/>
  <c r="H125" i="3"/>
  <c r="I125" i="3"/>
  <c r="B126" i="3"/>
  <c r="C126" i="3"/>
  <c r="D126" i="3"/>
  <c r="E126" i="3"/>
  <c r="F126" i="3"/>
  <c r="G126" i="3"/>
  <c r="H126" i="3"/>
  <c r="I126" i="3"/>
  <c r="B112" i="3"/>
  <c r="C112" i="3"/>
  <c r="D112" i="3"/>
  <c r="E112" i="3"/>
  <c r="F112" i="3"/>
  <c r="G112" i="3"/>
  <c r="H112" i="3"/>
  <c r="I112" i="3"/>
  <c r="B113" i="3"/>
  <c r="C113" i="3"/>
  <c r="D113" i="3"/>
  <c r="E113" i="3"/>
  <c r="F113" i="3"/>
  <c r="G113" i="3"/>
  <c r="H113" i="3"/>
  <c r="I113" i="3"/>
  <c r="B114" i="3"/>
  <c r="C114" i="3"/>
  <c r="D114" i="3"/>
  <c r="E114" i="3"/>
  <c r="F114" i="3"/>
  <c r="G114" i="3"/>
  <c r="H114" i="3"/>
  <c r="I114" i="3"/>
  <c r="B115" i="3"/>
  <c r="C115" i="3"/>
  <c r="D115" i="3"/>
  <c r="E115" i="3"/>
  <c r="F115" i="3"/>
  <c r="G115" i="3"/>
  <c r="H115" i="3"/>
  <c r="I115" i="3"/>
  <c r="B116" i="3"/>
  <c r="C116" i="3"/>
  <c r="D116" i="3"/>
  <c r="E116" i="3"/>
  <c r="F116" i="3"/>
  <c r="G116" i="3"/>
  <c r="H116" i="3"/>
  <c r="I116" i="3"/>
  <c r="B117" i="3"/>
  <c r="C117" i="3"/>
  <c r="D117" i="3"/>
  <c r="E117" i="3"/>
  <c r="F117" i="3"/>
  <c r="G117" i="3"/>
  <c r="H117" i="3"/>
  <c r="I117" i="3"/>
  <c r="B118" i="3"/>
  <c r="C118" i="3"/>
  <c r="D118" i="3"/>
  <c r="E118" i="3"/>
  <c r="F118" i="3"/>
  <c r="G118" i="3"/>
  <c r="H118" i="3"/>
  <c r="I118" i="3"/>
  <c r="B119" i="3"/>
  <c r="C119" i="3"/>
  <c r="D119" i="3"/>
  <c r="E119" i="3"/>
  <c r="F119" i="3"/>
  <c r="G119" i="3"/>
  <c r="H119" i="3"/>
  <c r="I119" i="3"/>
  <c r="B120" i="3"/>
  <c r="C120" i="3"/>
  <c r="D120" i="3"/>
  <c r="E120" i="3"/>
  <c r="F120" i="3"/>
  <c r="G120" i="3"/>
  <c r="H120" i="3"/>
  <c r="I120" i="3"/>
  <c r="B121" i="3"/>
  <c r="C121" i="3"/>
  <c r="D121" i="3"/>
  <c r="E121" i="3"/>
  <c r="F121" i="3"/>
  <c r="G121" i="3"/>
  <c r="H121" i="3"/>
  <c r="I121" i="3"/>
  <c r="B122" i="3"/>
  <c r="C122" i="3"/>
  <c r="D122" i="3"/>
  <c r="E122" i="3"/>
  <c r="F122" i="3"/>
  <c r="G122" i="3"/>
  <c r="H122" i="3"/>
  <c r="I122" i="3"/>
  <c r="B123" i="3"/>
  <c r="C123" i="3"/>
  <c r="D123" i="3"/>
  <c r="E123" i="3"/>
  <c r="F123" i="3"/>
  <c r="G123" i="3"/>
  <c r="H123" i="3"/>
  <c r="I123" i="3"/>
  <c r="B124" i="3"/>
  <c r="C124" i="3"/>
  <c r="D124" i="3"/>
  <c r="E124" i="3"/>
  <c r="F124" i="3"/>
  <c r="G124" i="3"/>
  <c r="H124" i="3"/>
  <c r="I124" i="3"/>
  <c r="C111" i="3"/>
  <c r="D111" i="3"/>
  <c r="E111" i="3"/>
  <c r="F111" i="3"/>
  <c r="G111" i="3"/>
  <c r="H111" i="3"/>
  <c r="I111" i="3"/>
  <c r="C35" i="3"/>
  <c r="D35" i="3"/>
  <c r="E35" i="3"/>
  <c r="F35" i="3"/>
  <c r="G35" i="3"/>
  <c r="H35" i="3"/>
  <c r="I35" i="3"/>
  <c r="I29" i="3"/>
  <c r="J10" i="19" s="1"/>
  <c r="H29" i="3"/>
  <c r="I10" i="19" s="1"/>
  <c r="G29" i="3"/>
  <c r="H10" i="19" s="1"/>
  <c r="F29" i="3"/>
  <c r="G10" i="19" s="1"/>
  <c r="E29" i="3"/>
  <c r="F10" i="19" s="1"/>
  <c r="D29" i="3"/>
  <c r="E10" i="19" s="1"/>
  <c r="C29" i="3"/>
  <c r="D10" i="19" s="1"/>
  <c r="C91" i="3"/>
  <c r="D91" i="3"/>
  <c r="E91" i="3"/>
  <c r="F91" i="3"/>
  <c r="G91" i="3"/>
  <c r="H91" i="3"/>
  <c r="I91" i="3"/>
  <c r="C92" i="3"/>
  <c r="D92" i="3"/>
  <c r="E92" i="3"/>
  <c r="F51" i="19" s="1"/>
  <c r="F92" i="3"/>
  <c r="G92" i="3"/>
  <c r="H92" i="3"/>
  <c r="I92" i="3"/>
  <c r="C93" i="3"/>
  <c r="D93" i="3"/>
  <c r="E93" i="3"/>
  <c r="F52" i="19" s="1"/>
  <c r="F93" i="3"/>
  <c r="G93" i="3"/>
  <c r="H93" i="3"/>
  <c r="I93" i="3"/>
  <c r="C94" i="3"/>
  <c r="D94" i="3"/>
  <c r="E94" i="3"/>
  <c r="F53" i="19" s="1"/>
  <c r="F94" i="3"/>
  <c r="G94" i="3"/>
  <c r="H94" i="3"/>
  <c r="I94" i="3"/>
  <c r="C95" i="3"/>
  <c r="D95" i="3"/>
  <c r="E95" i="3"/>
  <c r="F54" i="19" s="1"/>
  <c r="F95" i="3"/>
  <c r="G95" i="3"/>
  <c r="H95" i="3"/>
  <c r="I95" i="3"/>
  <c r="C96" i="3"/>
  <c r="D96" i="3"/>
  <c r="E96" i="3"/>
  <c r="F55" i="19" s="1"/>
  <c r="F96" i="3"/>
  <c r="G96" i="3"/>
  <c r="H96" i="3"/>
  <c r="I96" i="3"/>
  <c r="C97" i="3"/>
  <c r="D97" i="3"/>
  <c r="E97" i="3"/>
  <c r="F56" i="19" s="1"/>
  <c r="F97" i="3"/>
  <c r="G97" i="3"/>
  <c r="H97" i="3"/>
  <c r="I97" i="3"/>
  <c r="C98" i="3"/>
  <c r="D98" i="3"/>
  <c r="E98" i="3"/>
  <c r="F98" i="3"/>
  <c r="G98" i="3"/>
  <c r="H98" i="3"/>
  <c r="I98" i="3"/>
  <c r="C99" i="3"/>
  <c r="D99" i="3"/>
  <c r="E99" i="3"/>
  <c r="F24" i="19" s="1"/>
  <c r="F99" i="3"/>
  <c r="G99" i="3"/>
  <c r="H99" i="3"/>
  <c r="I99" i="3"/>
  <c r="C100" i="3"/>
  <c r="D100" i="3"/>
  <c r="E100" i="3"/>
  <c r="F25" i="19" s="1"/>
  <c r="F100" i="3"/>
  <c r="G100" i="3"/>
  <c r="H100" i="3"/>
  <c r="I100" i="3"/>
  <c r="C101" i="3"/>
  <c r="D101" i="3"/>
  <c r="E101" i="3"/>
  <c r="F26" i="19" s="1"/>
  <c r="F101" i="3"/>
  <c r="G101" i="3"/>
  <c r="H101" i="3"/>
  <c r="I101" i="3"/>
  <c r="C102" i="3"/>
  <c r="D102" i="3"/>
  <c r="E102" i="3"/>
  <c r="F27" i="19" s="1"/>
  <c r="F102" i="3"/>
  <c r="G102" i="3"/>
  <c r="H102" i="3"/>
  <c r="I102" i="3"/>
  <c r="C103" i="3"/>
  <c r="D103" i="3"/>
  <c r="E103" i="3"/>
  <c r="F28" i="19" s="1"/>
  <c r="F103" i="3"/>
  <c r="G103" i="3"/>
  <c r="H103" i="3"/>
  <c r="I103" i="3"/>
  <c r="C104" i="3"/>
  <c r="D104" i="3"/>
  <c r="E104" i="3"/>
  <c r="F30" i="19" s="1"/>
  <c r="F104" i="3"/>
  <c r="G104" i="3"/>
  <c r="H104" i="3"/>
  <c r="I104" i="3"/>
  <c r="C105" i="3"/>
  <c r="D105" i="3"/>
  <c r="E105" i="3"/>
  <c r="F31" i="19" s="1"/>
  <c r="F105" i="3"/>
  <c r="G105" i="3"/>
  <c r="H105" i="3"/>
  <c r="I105" i="3"/>
  <c r="C90" i="3"/>
  <c r="C132" i="3" s="1"/>
  <c r="D90" i="3"/>
  <c r="D132" i="3" s="1"/>
  <c r="E90" i="3"/>
  <c r="F90" i="3"/>
  <c r="F132" i="3" s="1"/>
  <c r="G90" i="3"/>
  <c r="G132" i="3" s="1"/>
  <c r="H90" i="3"/>
  <c r="H132" i="3" s="1"/>
  <c r="I90" i="3"/>
  <c r="I132" i="3" s="1"/>
  <c r="C28" i="3"/>
  <c r="D28" i="3"/>
  <c r="E28" i="3"/>
  <c r="F7" i="19" s="1"/>
  <c r="F28" i="3"/>
  <c r="G28" i="3"/>
  <c r="H28" i="3"/>
  <c r="I28" i="3"/>
  <c r="C30" i="3"/>
  <c r="D30" i="3"/>
  <c r="E30" i="3"/>
  <c r="F30" i="3"/>
  <c r="G30" i="3"/>
  <c r="H30" i="3"/>
  <c r="I30" i="3"/>
  <c r="C31" i="3"/>
  <c r="D12" i="19" s="1"/>
  <c r="D31" i="3"/>
  <c r="E12" i="19" s="1"/>
  <c r="E31" i="3"/>
  <c r="F12" i="19" s="1"/>
  <c r="F31" i="3"/>
  <c r="G12" i="19" s="1"/>
  <c r="G31" i="3"/>
  <c r="H12" i="19" s="1"/>
  <c r="H31" i="3"/>
  <c r="I12" i="19" s="1"/>
  <c r="I31" i="3"/>
  <c r="J12" i="19" s="1"/>
  <c r="C32" i="3"/>
  <c r="D11" i="19" s="1"/>
  <c r="D32" i="3"/>
  <c r="E11" i="19" s="1"/>
  <c r="E32" i="3"/>
  <c r="F11" i="19" s="1"/>
  <c r="F32" i="3"/>
  <c r="G11" i="19" s="1"/>
  <c r="G32" i="3"/>
  <c r="H11" i="19" s="1"/>
  <c r="H32" i="3"/>
  <c r="I11" i="19" s="1"/>
  <c r="I32" i="3"/>
  <c r="J11" i="19" s="1"/>
  <c r="C33" i="3"/>
  <c r="D33" i="3"/>
  <c r="E33" i="3"/>
  <c r="F33" i="3"/>
  <c r="G33" i="3"/>
  <c r="H33" i="3"/>
  <c r="I33" i="3"/>
  <c r="C34" i="3"/>
  <c r="D14" i="19" s="1"/>
  <c r="D34" i="3"/>
  <c r="E14" i="19" s="1"/>
  <c r="E34" i="3"/>
  <c r="F14" i="19" s="1"/>
  <c r="F34" i="3"/>
  <c r="G14" i="19" s="1"/>
  <c r="G34" i="3"/>
  <c r="H14" i="19" s="1"/>
  <c r="H34" i="3"/>
  <c r="I14" i="19" s="1"/>
  <c r="I34" i="3"/>
  <c r="J14" i="19" s="1"/>
  <c r="D27" i="3"/>
  <c r="E9" i="19" s="1"/>
  <c r="E8" i="20" s="1"/>
  <c r="F27" i="3"/>
  <c r="G9" i="19" s="1"/>
  <c r="G27" i="3"/>
  <c r="H9" i="19" s="1"/>
  <c r="H27" i="3"/>
  <c r="I27" i="3"/>
  <c r="J9" i="19" s="1"/>
  <c r="B30" i="3"/>
  <c r="B31" i="3"/>
  <c r="C12" i="19" s="1"/>
  <c r="B32" i="3"/>
  <c r="C11" i="19" s="1"/>
  <c r="B33" i="3"/>
  <c r="B34" i="3"/>
  <c r="C14" i="19" s="1"/>
  <c r="J30" i="19" l="1"/>
  <c r="I146" i="3"/>
  <c r="I166" i="3" s="1"/>
  <c r="J43" i="19" s="1"/>
  <c r="I28" i="19"/>
  <c r="H145" i="3"/>
  <c r="H27" i="19"/>
  <c r="G144" i="3"/>
  <c r="G26" i="19"/>
  <c r="F143" i="3"/>
  <c r="D141" i="3"/>
  <c r="E24" i="19"/>
  <c r="D57" i="19"/>
  <c r="C140" i="3"/>
  <c r="I158" i="3"/>
  <c r="J67" i="19" s="1"/>
  <c r="I138" i="3"/>
  <c r="J55" i="19"/>
  <c r="I54" i="19"/>
  <c r="H137" i="3"/>
  <c r="H53" i="19"/>
  <c r="G136" i="3"/>
  <c r="F135" i="3"/>
  <c r="G52" i="19"/>
  <c r="D133" i="3"/>
  <c r="E50" i="19"/>
  <c r="I147" i="3"/>
  <c r="J31" i="19"/>
  <c r="H146" i="3"/>
  <c r="I30" i="19"/>
  <c r="H28" i="19"/>
  <c r="G145" i="3"/>
  <c r="G27" i="19"/>
  <c r="F144" i="3"/>
  <c r="D142" i="3"/>
  <c r="E25" i="19"/>
  <c r="C141" i="3"/>
  <c r="D24" i="19"/>
  <c r="I139" i="3"/>
  <c r="J56" i="19"/>
  <c r="H138" i="3"/>
  <c r="I55" i="19"/>
  <c r="H54" i="19"/>
  <c r="G137" i="3"/>
  <c r="G53" i="19"/>
  <c r="F136" i="3"/>
  <c r="D134" i="3"/>
  <c r="E51" i="19"/>
  <c r="C133" i="3"/>
  <c r="D50" i="19"/>
  <c r="I9" i="19"/>
  <c r="E27" i="3"/>
  <c r="F9" i="19" s="1"/>
  <c r="E9" i="20" s="1"/>
  <c r="C27" i="3"/>
  <c r="D9" i="19" s="1"/>
  <c r="E7" i="20" s="1"/>
  <c r="H147" i="3"/>
  <c r="I31" i="19"/>
  <c r="G146" i="3"/>
  <c r="H30" i="19"/>
  <c r="G28" i="19"/>
  <c r="F145" i="3"/>
  <c r="D143" i="3"/>
  <c r="E26" i="19"/>
  <c r="D25" i="19"/>
  <c r="C142" i="3"/>
  <c r="I140" i="3"/>
  <c r="J57" i="19"/>
  <c r="H139" i="3"/>
  <c r="I56" i="19"/>
  <c r="G138" i="3"/>
  <c r="H55" i="19"/>
  <c r="G54" i="19"/>
  <c r="F137" i="3"/>
  <c r="E137" i="3" s="1"/>
  <c r="D135" i="3"/>
  <c r="E52" i="19"/>
  <c r="D51" i="19"/>
  <c r="C134" i="3"/>
  <c r="D144" i="3"/>
  <c r="E27" i="19"/>
  <c r="C143" i="3"/>
  <c r="D26" i="19"/>
  <c r="J24" i="19"/>
  <c r="I141" i="3"/>
  <c r="H140" i="3"/>
  <c r="I57" i="19"/>
  <c r="G139" i="3"/>
  <c r="H56" i="19"/>
  <c r="F138" i="3"/>
  <c r="E138" i="3" s="1"/>
  <c r="G55" i="19"/>
  <c r="E53" i="19"/>
  <c r="D136" i="3"/>
  <c r="D52" i="19"/>
  <c r="C135" i="3"/>
  <c r="J50" i="19"/>
  <c r="I133" i="3"/>
  <c r="I153" i="3" s="1"/>
  <c r="J62" i="19" s="1"/>
  <c r="G147" i="3"/>
  <c r="H31" i="19"/>
  <c r="F147" i="3"/>
  <c r="E147" i="3" s="1"/>
  <c r="G31" i="19"/>
  <c r="E28" i="19"/>
  <c r="D145" i="3"/>
  <c r="C144" i="3"/>
  <c r="D27" i="19"/>
  <c r="J25" i="19"/>
  <c r="I142" i="3"/>
  <c r="I162" i="3" s="1"/>
  <c r="J38" i="19" s="1"/>
  <c r="I24" i="19"/>
  <c r="H141" i="3"/>
  <c r="G140" i="3"/>
  <c r="H57" i="19"/>
  <c r="F139" i="3"/>
  <c r="E139" i="3" s="1"/>
  <c r="G56" i="19"/>
  <c r="E54" i="19"/>
  <c r="D137" i="3"/>
  <c r="C136" i="3"/>
  <c r="D53" i="19"/>
  <c r="J51" i="19"/>
  <c r="I134" i="3"/>
  <c r="I154" i="3" s="1"/>
  <c r="J63" i="19" s="1"/>
  <c r="H133" i="3"/>
  <c r="I50" i="19"/>
  <c r="E132" i="3"/>
  <c r="B132" i="3" s="1"/>
  <c r="D146" i="3"/>
  <c r="E30" i="19"/>
  <c r="C145" i="3"/>
  <c r="D28" i="19"/>
  <c r="I143" i="3"/>
  <c r="J26" i="19"/>
  <c r="I25" i="19"/>
  <c r="H142" i="3"/>
  <c r="H24" i="19"/>
  <c r="G141" i="3"/>
  <c r="G57" i="19"/>
  <c r="F140" i="3"/>
  <c r="E140" i="3" s="1"/>
  <c r="D138" i="3"/>
  <c r="E55" i="19"/>
  <c r="C137" i="3"/>
  <c r="B137" i="3" s="1"/>
  <c r="D54" i="19"/>
  <c r="I135" i="3"/>
  <c r="J52" i="19"/>
  <c r="I51" i="19"/>
  <c r="H134" i="3"/>
  <c r="G133" i="3"/>
  <c r="H50" i="19"/>
  <c r="F146" i="3"/>
  <c r="E146" i="3" s="1"/>
  <c r="G30" i="19"/>
  <c r="E31" i="19"/>
  <c r="D147" i="3"/>
  <c r="D30" i="19"/>
  <c r="C146" i="3"/>
  <c r="I144" i="3"/>
  <c r="J27" i="19"/>
  <c r="H143" i="3"/>
  <c r="I26" i="19"/>
  <c r="H25" i="19"/>
  <c r="G142" i="3"/>
  <c r="F141" i="3"/>
  <c r="E141" i="3" s="1"/>
  <c r="G24" i="19"/>
  <c r="F57" i="19"/>
  <c r="E56" i="19"/>
  <c r="D139" i="3"/>
  <c r="D159" i="3" s="1"/>
  <c r="E68" i="19" s="1"/>
  <c r="D55" i="19"/>
  <c r="C138" i="3"/>
  <c r="I136" i="3"/>
  <c r="J53" i="19"/>
  <c r="H135" i="3"/>
  <c r="I52" i="19"/>
  <c r="G134" i="3"/>
  <c r="H51" i="19"/>
  <c r="F133" i="3"/>
  <c r="G50" i="19"/>
  <c r="D31" i="19"/>
  <c r="C147" i="3"/>
  <c r="B147" i="3" s="1"/>
  <c r="I145" i="3"/>
  <c r="J28" i="19"/>
  <c r="I27" i="19"/>
  <c r="H144" i="3"/>
  <c r="G143" i="3"/>
  <c r="H26" i="19"/>
  <c r="F142" i="3"/>
  <c r="G25" i="19"/>
  <c r="E57" i="19"/>
  <c r="D140" i="3"/>
  <c r="D56" i="19"/>
  <c r="C139" i="3"/>
  <c r="B139" i="3" s="1"/>
  <c r="J54" i="19"/>
  <c r="I137" i="3"/>
  <c r="I53" i="19"/>
  <c r="H136" i="3"/>
  <c r="G135" i="3"/>
  <c r="H52" i="19"/>
  <c r="F134" i="3"/>
  <c r="E134" i="3" s="1"/>
  <c r="G51" i="19"/>
  <c r="F50" i="19"/>
  <c r="I7" i="19"/>
  <c r="H36" i="3"/>
  <c r="I8" i="19" s="1"/>
  <c r="D36" i="3"/>
  <c r="D38" i="3" s="1"/>
  <c r="E17" i="19" s="1"/>
  <c r="E7" i="19"/>
  <c r="G36" i="3"/>
  <c r="H8" i="19" s="1"/>
  <c r="H7" i="19"/>
  <c r="C36" i="3"/>
  <c r="C38" i="3" s="1"/>
  <c r="D17" i="19" s="1"/>
  <c r="D7" i="19"/>
  <c r="F36" i="3"/>
  <c r="G7" i="19"/>
  <c r="J7" i="19"/>
  <c r="I36" i="3"/>
  <c r="J8" i="19" s="1"/>
  <c r="I165" i="3"/>
  <c r="J41" i="19" s="1"/>
  <c r="I161" i="3"/>
  <c r="J37" i="19" s="1"/>
  <c r="I157" i="3"/>
  <c r="J66" i="19" s="1"/>
  <c r="I164" i="3"/>
  <c r="J40" i="19" s="1"/>
  <c r="I160" i="3"/>
  <c r="J69" i="19" s="1"/>
  <c r="I156" i="3"/>
  <c r="J65" i="19" s="1"/>
  <c r="I163" i="3"/>
  <c r="J39" i="19" s="1"/>
  <c r="I159" i="3"/>
  <c r="J68" i="19" s="1"/>
  <c r="I155" i="3"/>
  <c r="J64" i="19" s="1"/>
  <c r="I167" i="3"/>
  <c r="J44" i="19" s="1"/>
  <c r="D152" i="3"/>
  <c r="F167" i="3"/>
  <c r="G44" i="19" s="1"/>
  <c r="F165" i="3"/>
  <c r="G41" i="19" s="1"/>
  <c r="F164" i="3"/>
  <c r="G40" i="19" s="1"/>
  <c r="F163" i="3"/>
  <c r="G39" i="19" s="1"/>
  <c r="F162" i="3"/>
  <c r="G38" i="19" s="1"/>
  <c r="F161" i="3"/>
  <c r="G37" i="19" s="1"/>
  <c r="F160" i="3"/>
  <c r="G69" i="19" s="1"/>
  <c r="F159" i="3"/>
  <c r="G68" i="19" s="1"/>
  <c r="F158" i="3"/>
  <c r="G67" i="19" s="1"/>
  <c r="F157" i="3"/>
  <c r="G66" i="19" s="1"/>
  <c r="F156" i="3"/>
  <c r="G65" i="19" s="1"/>
  <c r="F155" i="3"/>
  <c r="G64" i="19" s="1"/>
  <c r="F154" i="3"/>
  <c r="G63" i="19" s="1"/>
  <c r="F153" i="3"/>
  <c r="G62" i="19" s="1"/>
  <c r="G152" i="3"/>
  <c r="C152" i="3"/>
  <c r="D167" i="3"/>
  <c r="E44" i="19" s="1"/>
  <c r="D166" i="3"/>
  <c r="E43" i="19" s="1"/>
  <c r="D165" i="3"/>
  <c r="E41" i="19" s="1"/>
  <c r="D164" i="3"/>
  <c r="E40" i="19" s="1"/>
  <c r="D163" i="3"/>
  <c r="E39" i="19" s="1"/>
  <c r="D162" i="3"/>
  <c r="E38" i="19" s="1"/>
  <c r="D161" i="3"/>
  <c r="E37" i="19" s="1"/>
  <c r="D160" i="3"/>
  <c r="E69" i="19" s="1"/>
  <c r="D158" i="3"/>
  <c r="E67" i="19" s="1"/>
  <c r="D157" i="3"/>
  <c r="E66" i="19" s="1"/>
  <c r="D156" i="3"/>
  <c r="E65" i="19" s="1"/>
  <c r="D155" i="3"/>
  <c r="E64" i="19" s="1"/>
  <c r="D154" i="3"/>
  <c r="E63" i="19" s="1"/>
  <c r="D153" i="3"/>
  <c r="E62" i="19" s="1"/>
  <c r="I152" i="3"/>
  <c r="F152" i="3"/>
  <c r="G167" i="3"/>
  <c r="H44" i="19" s="1"/>
  <c r="C167" i="3"/>
  <c r="D44" i="19" s="1"/>
  <c r="G166" i="3"/>
  <c r="H43" i="19" s="1"/>
  <c r="C166" i="3"/>
  <c r="D43" i="19" s="1"/>
  <c r="G165" i="3"/>
  <c r="H41" i="19" s="1"/>
  <c r="C165" i="3"/>
  <c r="D41" i="19" s="1"/>
  <c r="G164" i="3"/>
  <c r="H40" i="19" s="1"/>
  <c r="C164" i="3"/>
  <c r="D40" i="19" s="1"/>
  <c r="G163" i="3"/>
  <c r="H39" i="19" s="1"/>
  <c r="C163" i="3"/>
  <c r="D39" i="19" s="1"/>
  <c r="G162" i="3"/>
  <c r="H38" i="19" s="1"/>
  <c r="C162" i="3"/>
  <c r="D38" i="19" s="1"/>
  <c r="G161" i="3"/>
  <c r="H37" i="19" s="1"/>
  <c r="C161" i="3"/>
  <c r="D37" i="19" s="1"/>
  <c r="G160" i="3"/>
  <c r="H69" i="19" s="1"/>
  <c r="C160" i="3"/>
  <c r="D69" i="19" s="1"/>
  <c r="G159" i="3"/>
  <c r="H68" i="19" s="1"/>
  <c r="C159" i="3"/>
  <c r="D68" i="19" s="1"/>
  <c r="G158" i="3"/>
  <c r="H67" i="19" s="1"/>
  <c r="C158" i="3"/>
  <c r="D67" i="19" s="1"/>
  <c r="G157" i="3"/>
  <c r="H66" i="19" s="1"/>
  <c r="C157" i="3"/>
  <c r="D66" i="19" s="1"/>
  <c r="G156" i="3"/>
  <c r="H65" i="19" s="1"/>
  <c r="C156" i="3"/>
  <c r="D65" i="19" s="1"/>
  <c r="G155" i="3"/>
  <c r="H64" i="19" s="1"/>
  <c r="C155" i="3"/>
  <c r="D64" i="19" s="1"/>
  <c r="G154" i="3"/>
  <c r="H63" i="19" s="1"/>
  <c r="C154" i="3"/>
  <c r="D63" i="19" s="1"/>
  <c r="G153" i="3"/>
  <c r="H62" i="19" s="1"/>
  <c r="C153" i="3"/>
  <c r="D62" i="19" s="1"/>
  <c r="H152" i="3"/>
  <c r="H164" i="3"/>
  <c r="I40" i="19" s="1"/>
  <c r="H162" i="3"/>
  <c r="I38" i="19" s="1"/>
  <c r="D40" i="3"/>
  <c r="E16" i="19" s="1"/>
  <c r="G40" i="3"/>
  <c r="H16" i="19" s="1"/>
  <c r="G38" i="3"/>
  <c r="H17" i="19" s="1"/>
  <c r="F40" i="3"/>
  <c r="G16" i="19" s="1"/>
  <c r="F38" i="3"/>
  <c r="G17" i="19" s="1"/>
  <c r="H40" i="3"/>
  <c r="I16" i="19" s="1"/>
  <c r="C40" i="3"/>
  <c r="D16" i="19" s="1"/>
  <c r="F39" i="3"/>
  <c r="G15" i="19" s="1"/>
  <c r="I40" i="3"/>
  <c r="J16" i="19" s="1"/>
  <c r="I38" i="3"/>
  <c r="J17" i="19" s="1"/>
  <c r="E40" i="3"/>
  <c r="F16" i="19" s="1"/>
  <c r="I37" i="3"/>
  <c r="J13" i="19" s="1"/>
  <c r="H38" i="3"/>
  <c r="I17" i="19" s="1"/>
  <c r="G37" i="3"/>
  <c r="H13" i="19" s="1"/>
  <c r="F37" i="3"/>
  <c r="G13" i="19" s="1"/>
  <c r="H165" i="3"/>
  <c r="I41" i="19" s="1"/>
  <c r="E167" i="3"/>
  <c r="F44" i="19" s="1"/>
  <c r="H163" i="3"/>
  <c r="I39" i="19" s="1"/>
  <c r="H153" i="3"/>
  <c r="I62" i="19" s="1"/>
  <c r="H158" i="3"/>
  <c r="I67" i="19" s="1"/>
  <c r="E161" i="3"/>
  <c r="F37" i="19" s="1"/>
  <c r="H157" i="3"/>
  <c r="I66" i="19" s="1"/>
  <c r="H161" i="3"/>
  <c r="I37" i="19" s="1"/>
  <c r="H154" i="3"/>
  <c r="I63" i="19" s="1"/>
  <c r="H160" i="3"/>
  <c r="I69" i="19" s="1"/>
  <c r="H159" i="3"/>
  <c r="I68" i="19" s="1"/>
  <c r="H155" i="3"/>
  <c r="I64" i="19" s="1"/>
  <c r="H156" i="3"/>
  <c r="I65" i="19" s="1"/>
  <c r="C7" i="19"/>
  <c r="H61" i="19" l="1"/>
  <c r="H36" i="19"/>
  <c r="E61" i="19"/>
  <c r="E36" i="19"/>
  <c r="E133" i="3"/>
  <c r="B133" i="3" s="1"/>
  <c r="B142" i="3"/>
  <c r="E135" i="3"/>
  <c r="B135" i="3" s="1"/>
  <c r="B140" i="3"/>
  <c r="E136" i="3"/>
  <c r="B146" i="3"/>
  <c r="B144" i="3"/>
  <c r="B141" i="3"/>
  <c r="I39" i="3"/>
  <c r="J15" i="19" s="1"/>
  <c r="G61" i="19"/>
  <c r="G36" i="19"/>
  <c r="F166" i="3"/>
  <c r="G43" i="19" s="1"/>
  <c r="E142" i="3"/>
  <c r="E162" i="3" s="1"/>
  <c r="F38" i="19" s="1"/>
  <c r="B134" i="3"/>
  <c r="E145" i="3"/>
  <c r="E165" i="3" s="1"/>
  <c r="F41" i="19" s="1"/>
  <c r="E143" i="3"/>
  <c r="E163" i="3" s="1"/>
  <c r="F39" i="19" s="1"/>
  <c r="I61" i="19"/>
  <c r="I36" i="19"/>
  <c r="J61" i="19"/>
  <c r="J36" i="19"/>
  <c r="D61" i="19"/>
  <c r="D36" i="19"/>
  <c r="B138" i="3"/>
  <c r="B136" i="3"/>
  <c r="E144" i="3"/>
  <c r="E164" i="3" s="1"/>
  <c r="F40" i="19" s="1"/>
  <c r="C37" i="3"/>
  <c r="D13" i="19" s="1"/>
  <c r="D39" i="3"/>
  <c r="E15" i="19" s="1"/>
  <c r="F8" i="20" s="1"/>
  <c r="E8" i="19"/>
  <c r="D8" i="20" s="1"/>
  <c r="D37" i="3"/>
  <c r="E13" i="19" s="1"/>
  <c r="G8" i="19"/>
  <c r="E36" i="3"/>
  <c r="F8" i="19" s="1"/>
  <c r="D9" i="20" s="1"/>
  <c r="D8" i="19"/>
  <c r="D7" i="20" s="1"/>
  <c r="C39" i="3"/>
  <c r="D15" i="19" s="1"/>
  <c r="F7" i="20" s="1"/>
  <c r="G39" i="3"/>
  <c r="H15" i="19" s="1"/>
  <c r="H37" i="3"/>
  <c r="I13" i="19" s="1"/>
  <c r="K9" i="20"/>
  <c r="K8" i="20"/>
  <c r="K7" i="20"/>
  <c r="C54" i="19"/>
  <c r="C56" i="19"/>
  <c r="C31" i="19"/>
  <c r="B40" i="3"/>
  <c r="C16" i="19" s="1"/>
  <c r="C30" i="19"/>
  <c r="C28" i="19"/>
  <c r="C26" i="19"/>
  <c r="C57" i="19"/>
  <c r="C27" i="19"/>
  <c r="C55" i="19"/>
  <c r="C50" i="19"/>
  <c r="C24" i="19"/>
  <c r="C25" i="19"/>
  <c r="C51" i="19"/>
  <c r="C52" i="19"/>
  <c r="C53" i="19"/>
  <c r="E155" i="3"/>
  <c r="F64" i="19" s="1"/>
  <c r="E157" i="3"/>
  <c r="F66" i="19" s="1"/>
  <c r="H167" i="3"/>
  <c r="I44" i="19" s="1"/>
  <c r="E160" i="3"/>
  <c r="F69" i="19" s="1"/>
  <c r="E156" i="3"/>
  <c r="F65" i="19" s="1"/>
  <c r="E166" i="3"/>
  <c r="F43" i="19" s="1"/>
  <c r="E154" i="3"/>
  <c r="F63" i="19" s="1"/>
  <c r="E152" i="3"/>
  <c r="E159" i="3"/>
  <c r="F68" i="19" s="1"/>
  <c r="H166" i="3"/>
  <c r="I43" i="19" s="1"/>
  <c r="E158" i="3"/>
  <c r="F67" i="19" s="1"/>
  <c r="E153" i="3"/>
  <c r="F62" i="19" s="1"/>
  <c r="H39" i="3"/>
  <c r="I15" i="19" s="1"/>
  <c r="B36" i="3" l="1"/>
  <c r="C8" i="19" s="1"/>
  <c r="D6" i="20" s="1"/>
  <c r="B145" i="3"/>
  <c r="F61" i="19"/>
  <c r="F36" i="19"/>
  <c r="E38" i="3"/>
  <c r="F17" i="19" s="1"/>
  <c r="E39" i="3"/>
  <c r="F15" i="19" s="1"/>
  <c r="F9" i="20" s="1"/>
  <c r="B143" i="3"/>
  <c r="E37" i="3"/>
  <c r="F13" i="19" s="1"/>
  <c r="K6" i="20"/>
  <c r="L8" i="20" l="1"/>
  <c r="J8" i="20"/>
  <c r="L7" i="20"/>
  <c r="J7" i="20"/>
  <c r="B39" i="3"/>
  <c r="C15" i="19" s="1"/>
  <c r="F6" i="20" s="1"/>
  <c r="B152" i="3"/>
  <c r="C36" i="19" s="1"/>
  <c r="B37" i="3"/>
  <c r="C13" i="19" s="1"/>
  <c r="B38" i="3"/>
  <c r="C17" i="19" s="1"/>
  <c r="B161" i="3"/>
  <c r="C37" i="19" s="1"/>
  <c r="B164" i="3"/>
  <c r="C40" i="19" s="1"/>
  <c r="B159" i="3"/>
  <c r="C68" i="19" s="1"/>
  <c r="B158" i="3"/>
  <c r="C67" i="19" s="1"/>
  <c r="B154" i="3"/>
  <c r="C63" i="19" s="1"/>
  <c r="B153" i="3"/>
  <c r="C62" i="19" s="1"/>
  <c r="B157" i="3"/>
  <c r="C66" i="19" s="1"/>
  <c r="B160" i="3"/>
  <c r="C69" i="19" s="1"/>
  <c r="B165" i="3"/>
  <c r="C41" i="19" s="1"/>
  <c r="B167" i="3"/>
  <c r="C44" i="19" s="1"/>
  <c r="B163" i="3"/>
  <c r="C39" i="19" s="1"/>
  <c r="B156" i="3"/>
  <c r="C65" i="19" s="1"/>
  <c r="B162" i="3"/>
  <c r="C38" i="19" s="1"/>
  <c r="B166" i="3"/>
  <c r="C43" i="19" s="1"/>
  <c r="B155" i="3"/>
  <c r="C64" i="19" s="1"/>
  <c r="J9" i="20" l="1"/>
  <c r="J6" i="20"/>
  <c r="L9" i="20"/>
  <c r="C61" i="19"/>
  <c r="L6" i="20" l="1"/>
</calcChain>
</file>

<file path=xl/comments1.xml><?xml version="1.0" encoding="utf-8"?>
<comments xmlns="http://schemas.openxmlformats.org/spreadsheetml/2006/main">
  <authors>
    <author>Uranga, Edurne (KWSTC)</author>
  </authors>
  <commentList>
    <comment ref="B22" authorId="0" shapeId="0">
      <text>
        <r>
          <rPr>
            <b/>
            <sz val="9"/>
            <color indexed="81"/>
            <rFont val="Tahoma"/>
            <family val="2"/>
          </rPr>
          <t>cambiar cada trim
Vinculado a pestaña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 xml:space="preserve">alcoh sobre pobl &gt;18
resto poblc &gt;10
</t>
        </r>
      </text>
    </comment>
  </commentList>
</comments>
</file>

<file path=xl/sharedStrings.xml><?xml version="1.0" encoding="utf-8"?>
<sst xmlns="http://schemas.openxmlformats.org/spreadsheetml/2006/main" count="409" uniqueCount="176">
  <si>
    <t>Frecuencia</t>
  </si>
  <si>
    <t>18-24 años</t>
  </si>
  <si>
    <t>25-34 años</t>
  </si>
  <si>
    <t>35-49 años</t>
  </si>
  <si>
    <t>50+ años</t>
  </si>
  <si>
    <t>Hombre</t>
  </si>
  <si>
    <t>Mujer</t>
  </si>
  <si>
    <t>TOTAL</t>
  </si>
  <si>
    <t>AMB</t>
  </si>
  <si>
    <t>Rto Cat Aragón</t>
  </si>
  <si>
    <t>Levante</t>
  </si>
  <si>
    <t>Andalucía</t>
  </si>
  <si>
    <t>AMM</t>
  </si>
  <si>
    <t>Resto Centro</t>
  </si>
  <si>
    <t>Norte Centro</t>
  </si>
  <si>
    <t>Noroeste</t>
  </si>
  <si>
    <t>Litros x individuo</t>
  </si>
  <si>
    <t>i121magr - table - 25/11/2014 23:26:51</t>
  </si>
  <si>
    <t>Weighted Euro</t>
  </si>
  <si>
    <t>Weighted Vol1</t>
  </si>
  <si>
    <t>Weighted Penetración %</t>
  </si>
  <si>
    <t>Weighted Gasto Medio</t>
  </si>
  <si>
    <t>Weighted Compra Media</t>
  </si>
  <si>
    <t>Weighted Frecuencia de Compra</t>
  </si>
  <si>
    <t>Weighted Gasto por Acto de Compra</t>
  </si>
  <si>
    <t>Weighted Cantidad Comprada por Acto</t>
  </si>
  <si>
    <t>Measures = Weighted Vol1</t>
  </si>
  <si>
    <t xml:space="preserve">T.ESPAÑA  </t>
  </si>
  <si>
    <t xml:space="preserve"> BCN AM  </t>
  </si>
  <si>
    <t xml:space="preserve"> REST.CAT ARAGON  </t>
  </si>
  <si>
    <t xml:space="preserve"> LEVANTE  </t>
  </si>
  <si>
    <t xml:space="preserve"> ANDALUCIA  </t>
  </si>
  <si>
    <t xml:space="preserve"> MDD AM  </t>
  </si>
  <si>
    <t xml:space="preserve"> RTO CENTRO  </t>
  </si>
  <si>
    <t xml:space="preserve"> NORTE-CENTRO  </t>
  </si>
  <si>
    <t xml:space="preserve"> NOROESTE  </t>
  </si>
  <si>
    <t xml:space="preserve"> DE 10 A 17 AÑOS  C.  </t>
  </si>
  <si>
    <t xml:space="preserve"> DE 18 A 24 AÑOS  C.  </t>
  </si>
  <si>
    <t xml:space="preserve"> DE 25 A 34 AÑOS  C.  </t>
  </si>
  <si>
    <t xml:space="preserve"> DE 35 A 49 AÑOS  C.  </t>
  </si>
  <si>
    <t xml:space="preserve"> DE 50 A 75 AÑOS  C.  </t>
  </si>
  <si>
    <t xml:space="preserve"> HOMBRE           C.  </t>
  </si>
  <si>
    <t xml:space="preserve"> MUJER            C.  </t>
  </si>
  <si>
    <t>i121magr - table - 25/11/2014 23:29:52</t>
  </si>
  <si>
    <t>period/perl</t>
  </si>
  <si>
    <t>en gris NO TOCAR</t>
  </si>
  <si>
    <t>factor conversion</t>
  </si>
  <si>
    <t>factores conversion (consumicion = X litros)</t>
  </si>
  <si>
    <t>volumen (litros)</t>
  </si>
  <si>
    <t>Weighted Buyers</t>
  </si>
  <si>
    <t>Weighted Households</t>
  </si>
  <si>
    <t>volumen x indiv(litros)</t>
  </si>
  <si>
    <t>Measures = Weighted Buyers</t>
  </si>
  <si>
    <t>CONSUMICIONE</t>
  </si>
  <si>
    <t>WEIGHTED BUYERS</t>
  </si>
  <si>
    <t>LITROS</t>
  </si>
  <si>
    <t>LITROS/INDIV</t>
  </si>
  <si>
    <t>*Población 10-75 años</t>
  </si>
  <si>
    <t>10-17 años</t>
  </si>
  <si>
    <t>% Población</t>
  </si>
  <si>
    <r>
      <t xml:space="preserve">Consumo Medio </t>
    </r>
    <r>
      <rPr>
        <sz val="12"/>
        <color theme="1"/>
        <rFont val="Calibri"/>
        <family val="2"/>
        <scheme val="minor"/>
      </rPr>
      <t>(consumiciones x indiv)</t>
    </r>
  </si>
  <si>
    <r>
      <t xml:space="preserve">Consumo Medio </t>
    </r>
    <r>
      <rPr>
        <sz val="12"/>
        <color theme="1"/>
        <rFont val="Calibri"/>
        <family val="2"/>
        <scheme val="minor"/>
      </rPr>
      <t>(litros x indiv)</t>
    </r>
  </si>
  <si>
    <r>
      <t>Consumo x acto</t>
    </r>
    <r>
      <rPr>
        <sz val="12"/>
        <color theme="1"/>
        <rFont val="Calibri"/>
        <family val="2"/>
        <scheme val="minor"/>
      </rPr>
      <t xml:space="preserve"> (consumiciones)</t>
    </r>
  </si>
  <si>
    <r>
      <t xml:space="preserve">Volumen </t>
    </r>
    <r>
      <rPr>
        <sz val="12"/>
        <color theme="1"/>
        <rFont val="Calibri"/>
        <family val="2"/>
        <scheme val="minor"/>
      </rPr>
      <t>(Mio consumiciones)</t>
    </r>
  </si>
  <si>
    <r>
      <t>Volumen</t>
    </r>
    <r>
      <rPr>
        <sz val="12"/>
        <color theme="1"/>
        <rFont val="Calibri"/>
        <family val="2"/>
        <scheme val="minor"/>
      </rPr>
      <t xml:space="preserve"> (Mio litros)</t>
    </r>
  </si>
  <si>
    <t>% Penetración: Porcentaje de Individuos que han consumido el producto/categoria a lo largo del periodo de estudio.</t>
  </si>
  <si>
    <t>AMB: Area Metropolitana Barcelona</t>
  </si>
  <si>
    <t>Rto Cat Aragón: Zaragoza, Huesca, Lerida, Islas Baleares, Tarragona, Lerida y Gerona</t>
  </si>
  <si>
    <t>Levante: Castellon, Valencia, Alicante, Murcia y Albacete.</t>
  </si>
  <si>
    <t>Andalucia: Cadiz, Málaga, Granada, Almeria, Jaen, Cordoba, Sevilla, Huelva y Badajoz.</t>
  </si>
  <si>
    <t>Resto Centro: Zamora, Valladolid, Soria, Segovia, Salamanca, Avila, Guadalajara, Teruel, Cuenca, Ciudad Real, Toledo y Caceres.</t>
  </si>
  <si>
    <t>Norte Centro: Cantabria, Palencia, Burgos, La Rioja, Alava, Navarra, Vizcaya y Guipuzcoa.</t>
  </si>
  <si>
    <t>Noroeste: La Coruña, Pontevedra, Orense, Lugo, Asturias y León.</t>
  </si>
  <si>
    <t>PRECIO MEDIO</t>
  </si>
  <si>
    <t>Precio Medio</t>
  </si>
  <si>
    <t>Consumo per capita</t>
  </si>
  <si>
    <t>Gasto per capita</t>
  </si>
  <si>
    <t>Gasto x Cápita</t>
  </si>
  <si>
    <t>Consumo x Cápita</t>
  </si>
  <si>
    <t>% Consumiciones</t>
  </si>
  <si>
    <r>
      <t>% Penetración</t>
    </r>
    <r>
      <rPr>
        <b/>
        <vertAlign val="superscript"/>
        <sz val="12"/>
        <color theme="1"/>
        <rFont val="Calibri"/>
        <family val="2"/>
        <scheme val="minor"/>
      </rPr>
      <t>*</t>
    </r>
  </si>
  <si>
    <t>Precio Medio €/litro</t>
  </si>
  <si>
    <r>
      <t xml:space="preserve">Valor </t>
    </r>
    <r>
      <rPr>
        <sz val="12"/>
        <color theme="1"/>
        <rFont val="Calibri"/>
        <family val="2"/>
        <scheme val="minor"/>
      </rPr>
      <t>(Mio Euros)</t>
    </r>
  </si>
  <si>
    <t>Litros (Mio)</t>
  </si>
  <si>
    <t>Valor (Mio €)</t>
  </si>
  <si>
    <t xml:space="preserve">Consumo x Cápita </t>
  </si>
  <si>
    <t>Analyzer Report</t>
  </si>
  <si>
    <t>CONSUMO X CAPITA</t>
  </si>
  <si>
    <t xml:space="preserve">   .TOTAL ALIMENTACION</t>
  </si>
  <si>
    <t>Frecuencia: Actos de consumo</t>
  </si>
  <si>
    <t>Consumo Medio (Consumiciones medias por individuo): Promedio de consumiciones por consumidor en el periodo de estudio.</t>
  </si>
  <si>
    <t>Consumo por acto (Consumiciones): Número de consumiciones por acto de consumo de fuera de casa</t>
  </si>
  <si>
    <t>Consumo per Cápita: Litros por individuo (ratio entre Volumen Total y Total Individuos)</t>
  </si>
  <si>
    <t>Gasto per Cápita: Euros por individuo (ratio entre Gasto Total y Total Individuos)</t>
  </si>
  <si>
    <t>Precio Medio: Precio Medio pagado por litro, €/Ltr.</t>
  </si>
  <si>
    <t>AMM: Area Metropolitana de Madrid.</t>
  </si>
  <si>
    <t>- Sin base estadística</t>
  </si>
  <si>
    <t>Measures = Weighted Households</t>
  </si>
  <si>
    <t>PEARL</t>
  </si>
  <si>
    <t>PERIODO</t>
  </si>
  <si>
    <t>ojo ¡¡¡¡ sacar porcentajes de población en cada trim¡¡¡  VA VINCULADO ¡  Y ES DE LA EXTRACCION PERIOD¡¡¡¡</t>
  </si>
  <si>
    <t>ESPAÑA SIN CANARIAS</t>
  </si>
  <si>
    <t>ojo poner españa sin canarias ¡¡¡¡ al cambio de año, pedir a estadistica el universo sin canarias</t>
  </si>
  <si>
    <t>Año 2015</t>
  </si>
  <si>
    <t>Consumo Medio (Litros por individuo): Promedio de litros consumidos por consumidor en el periodo de estudio.</t>
  </si>
  <si>
    <t>Volumen en Millones de consumiciones: Volumen total en consumiciones realizado por los individuos residentes en España.</t>
  </si>
  <si>
    <t>Volumen en Millones de litros consumidos: Volumen total de litros consumidos por los individuos residentes en España.</t>
  </si>
  <si>
    <t>Valor en Euros: Gasto total realizado por los individuos residentes en España.</t>
  </si>
  <si>
    <t>^Consumo Dentro del Hogar sin Canarias</t>
  </si>
  <si>
    <t>* No se incluye Canarias</t>
  </si>
  <si>
    <t xml:space="preserve">  BCN AM  </t>
  </si>
  <si>
    <t xml:space="preserve">  REST.CAT ARAGON  </t>
  </si>
  <si>
    <t xml:space="preserve">  LEVANTE  </t>
  </si>
  <si>
    <t xml:space="preserve">  ANDALUCIA  </t>
  </si>
  <si>
    <t xml:space="preserve">  MDD AM  </t>
  </si>
  <si>
    <t xml:space="preserve">  RTO CENTRO  </t>
  </si>
  <si>
    <t xml:space="preserve">  NORTE-CENTRO  </t>
  </si>
  <si>
    <t xml:space="preserve">  NOROESTE  </t>
  </si>
  <si>
    <t xml:space="preserve">  DE 10 A 17 AÑOS  C.  </t>
  </si>
  <si>
    <t xml:space="preserve">  DE 18 A 24 AÑOS  C.  </t>
  </si>
  <si>
    <t xml:space="preserve">  DE 25 A 34 AÑOS  C.  </t>
  </si>
  <si>
    <t xml:space="preserve">  DE 35 A 49 AÑOS  C.  </t>
  </si>
  <si>
    <t xml:space="preserve">  DE 50 A 75 AÑOS  C.  </t>
  </si>
  <si>
    <t xml:space="preserve">  HOMBRE           C.  </t>
  </si>
  <si>
    <t xml:space="preserve">  MUJER            C.  </t>
  </si>
  <si>
    <t>DEMOD = T.ESPAÑA\Total DEMOD</t>
  </si>
  <si>
    <t>Año 2016</t>
  </si>
  <si>
    <t>TRIMPERL = TRIM 2 2016\Total TRIMPERL</t>
  </si>
  <si>
    <t>i121magr - table - 27/07/2016 13:26:07</t>
  </si>
  <si>
    <t>i121magr - table - 27/07/2016 13:33:59</t>
  </si>
  <si>
    <t>i121magr - table - 27/07/2016 13:56:45</t>
  </si>
  <si>
    <t>i121magr - table - 27/07/2016 13:58:42</t>
  </si>
  <si>
    <t>i121magr - table - 27/07/2016 14:14:21</t>
  </si>
  <si>
    <t>Trim 3 2016: Periodo comprendido entre Julio y Septiembre 2016.</t>
  </si>
  <si>
    <t>.Total Bebidas Calientes</t>
  </si>
  <si>
    <t>Cafés</t>
  </si>
  <si>
    <t>Infusiones</t>
  </si>
  <si>
    <t>Leche</t>
  </si>
  <si>
    <t>Leche Sola</t>
  </si>
  <si>
    <t>Leche con cacao</t>
  </si>
  <si>
    <t>Leche con café</t>
  </si>
  <si>
    <t>Resto bebidas calientes</t>
  </si>
  <si>
    <t>TOTAL BEBIDAS CALIENTES</t>
  </si>
  <si>
    <t>CAFÉ</t>
  </si>
  <si>
    <t>INFUSIONES</t>
  </si>
  <si>
    <t>LECHE</t>
  </si>
  <si>
    <t>LECHE SOLA</t>
  </si>
  <si>
    <t>LECHE CON CACAO</t>
  </si>
  <si>
    <t>LECHE CON CAFÉ</t>
  </si>
  <si>
    <t>RESTO BEBIDAS CALIENTES</t>
  </si>
  <si>
    <t>TRIMPERI = TRIM 3 2016\Total TRIMPERI</t>
  </si>
  <si>
    <t>TRIMPERL = TRIM 3 2016\Total TRIMPERL</t>
  </si>
  <si>
    <t>TRIMPERL = TRIM 3 2016\Total TRIMPERI</t>
  </si>
  <si>
    <t>Weighted Households 10+</t>
  </si>
  <si>
    <t>TRIMESTRE 3 2016</t>
  </si>
  <si>
    <t xml:space="preserve">  CAFES  </t>
  </si>
  <si>
    <t xml:space="preserve">  TE&amp;INFUSIONES  </t>
  </si>
  <si>
    <t xml:space="preserve">  LECHE </t>
  </si>
  <si>
    <t xml:space="preserve">   LECHE SOLA</t>
  </si>
  <si>
    <t xml:space="preserve">   LECHE CON CACAO  </t>
  </si>
  <si>
    <t xml:space="preserve">   LECHE CON CAFÉ  </t>
  </si>
  <si>
    <t xml:space="preserve">  RESTO BEBIDAS CALIENTES  </t>
  </si>
  <si>
    <t>CAFÉS</t>
  </si>
  <si>
    <t>TOTAL LECHE LIQUIDA</t>
  </si>
  <si>
    <t>VOLUMEN (Millones Kgs)</t>
  </si>
  <si>
    <t>VALOR (Millones Euros)</t>
  </si>
  <si>
    <t>Población en miles</t>
  </si>
  <si>
    <t>VOLUMEN TRANSFORMADO</t>
  </si>
  <si>
    <t>Café: 8 gramos por 100 ml agua</t>
  </si>
  <si>
    <t>Infusiones: 15 gramos por 1 litro agua</t>
  </si>
  <si>
    <t>* Para transformar los Kilos de Café e Infusiones consumidos dentro del hogar en Litros utilizamos la proporción 8 gramos por 100 mililitros para Café y 15 gramos por litro para Infusiones</t>
  </si>
  <si>
    <t>Precio Medio café solo</t>
  </si>
  <si>
    <t>Precio Medio café con leche</t>
  </si>
  <si>
    <t>% Valor café</t>
  </si>
  <si>
    <t>% Valor Leche</t>
  </si>
  <si>
    <t>*Para el cálculo del valor, se asigna a Café el 92% del precio pagado por la consumición de Café con Leche y el restante 8% se asigna a Leche, tomando como referencia el diferencial de precio entre Café con Leche y Café solo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</si>
</sst>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0.0"/>
    <numFmt numFmtId="165" formatCode="_-* #,##0.0\ _€_-;\-* #,##0.0\ _€_-;_-* &quot;-&quot;??\ _€_-;_-@_-"/>
    <numFmt numFmtId="166" formatCode="_-* #,##0\ _€_-;\-* #,##0\ _€_-;_-* &quot;-&quot;??\ _€_-;_-@_-"/>
    <numFmt numFmtId="167" formatCode="0.0%"/>
    <numFmt numFmtId="168" formatCode="0.0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b/>
      <sz val="9"/>
      <color indexed="81"/>
      <name val="Tahoma"/>
      <family val="2"/>
    </font>
    <font>
      <b/>
      <sz val="22"/>
      <color rgb="FF92D050"/>
      <name val="Calibri"/>
      <family val="2"/>
      <scheme val="minor"/>
    </font>
    <font>
      <b/>
      <sz val="16"/>
      <color rgb="FF92D05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2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92D4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92D400"/>
      <name val="Calibri"/>
      <family val="2"/>
      <scheme val="minor"/>
    </font>
    <font>
      <b/>
      <sz val="11"/>
      <color theme="0"/>
      <name val="Calibri"/>
      <family val="2"/>
    </font>
    <font>
      <sz val="8"/>
      <color theme="1" tint="0.3499862666707357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92D05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6">
    <border>
      <left/>
      <right/>
      <top/>
      <bottom/>
      <diagonal/>
    </border>
    <border>
      <left style="medium">
        <color theme="0" tint="-0.24994659260841701"/>
      </left>
      <right style="dashed">
        <color theme="0" tint="-0.24994659260841701"/>
      </right>
      <top style="medium">
        <color theme="0" tint="-0.24994659260841701"/>
      </top>
      <bottom style="dashed">
        <color theme="0" tint="-0.24994659260841701"/>
      </bottom>
      <diagonal/>
    </border>
    <border>
      <left style="medium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dashed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dashed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dashed">
        <color theme="0" tint="-0.24994659260841701"/>
      </right>
      <top/>
      <bottom style="dashed">
        <color theme="0" tint="-0.24994659260841701"/>
      </bottom>
      <diagonal/>
    </border>
    <border>
      <left style="medium">
        <color theme="0" tint="-0.24994659260841701"/>
      </left>
      <right style="dashed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dashed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dashed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dashed">
        <color theme="0" tint="-0.24994659260841701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dashed">
        <color theme="0" tint="-0.24994659260841701"/>
      </bottom>
      <diagonal/>
    </border>
    <border>
      <left/>
      <right style="medium">
        <color theme="0" tint="-0.24994659260841701"/>
      </right>
      <top style="dashed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24994659260841701"/>
      </right>
      <top/>
      <bottom style="dashed">
        <color theme="0" tint="-0.24994659260841701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/>
      <top style="medium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right"/>
    </xf>
    <xf numFmtId="0" fontId="7" fillId="0" borderId="0" xfId="0" applyFont="1" applyBorder="1"/>
    <xf numFmtId="0" fontId="8" fillId="0" borderId="0" xfId="0" applyFont="1" applyBorder="1"/>
    <xf numFmtId="0" fontId="9" fillId="0" borderId="0" xfId="1" applyFont="1" applyBorder="1"/>
    <xf numFmtId="0" fontId="10" fillId="0" borderId="0" xfId="0" applyFont="1"/>
    <xf numFmtId="0" fontId="0" fillId="5" borderId="0" xfId="0" applyFill="1"/>
    <xf numFmtId="0" fontId="0" fillId="5" borderId="0" xfId="0" applyFill="1" applyAlignment="1">
      <alignment horizontal="center"/>
    </xf>
    <xf numFmtId="0" fontId="10" fillId="5" borderId="0" xfId="0" applyFont="1" applyFill="1"/>
    <xf numFmtId="0" fontId="7" fillId="5" borderId="0" xfId="0" applyFont="1" applyFill="1"/>
    <xf numFmtId="0" fontId="0" fillId="4" borderId="0" xfId="0" applyFill="1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8" fillId="4" borderId="0" xfId="0" applyFont="1" applyFill="1" applyBorder="1" applyAlignment="1">
      <alignment horizontal="center" wrapText="1"/>
    </xf>
    <xf numFmtId="164" fontId="10" fillId="5" borderId="0" xfId="0" applyNumberFormat="1" applyFont="1" applyFill="1"/>
    <xf numFmtId="164" fontId="0" fillId="5" borderId="0" xfId="0" applyNumberFormat="1" applyFill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" fillId="4" borderId="0" xfId="0" applyFont="1" applyFill="1" applyBorder="1" applyAlignment="1">
      <alignment horizontal="center"/>
    </xf>
    <xf numFmtId="165" fontId="10" fillId="0" borderId="0" xfId="2" applyNumberFormat="1" applyFont="1" applyBorder="1" applyAlignment="1">
      <alignment horizontal="right"/>
    </xf>
    <xf numFmtId="0" fontId="18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0" fillId="0" borderId="0" xfId="0" quotePrefix="1" applyFill="1"/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0" fillId="0" borderId="0" xfId="0" applyFont="1" applyFill="1"/>
    <xf numFmtId="0" fontId="10" fillId="2" borderId="5" xfId="0" applyFont="1" applyFill="1" applyBorder="1" applyAlignment="1">
      <alignment horizontal="left" indent="2"/>
    </xf>
    <xf numFmtId="0" fontId="10" fillId="2" borderId="6" xfId="0" applyFont="1" applyFill="1" applyBorder="1" applyAlignment="1">
      <alignment horizontal="left" indent="2"/>
    </xf>
    <xf numFmtId="0" fontId="19" fillId="4" borderId="9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left" vertical="center" indent="2"/>
    </xf>
    <xf numFmtId="0" fontId="10" fillId="2" borderId="5" xfId="0" applyFont="1" applyFill="1" applyBorder="1" applyAlignment="1">
      <alignment horizontal="left" vertical="center" indent="2"/>
    </xf>
    <xf numFmtId="0" fontId="10" fillId="2" borderId="6" xfId="0" applyFont="1" applyFill="1" applyBorder="1" applyAlignment="1">
      <alignment horizontal="left" vertical="center" indent="2"/>
    </xf>
    <xf numFmtId="0" fontId="10" fillId="2" borderId="4" xfId="0" applyFont="1" applyFill="1" applyBorder="1" applyAlignment="1">
      <alignment horizontal="left" vertical="center" indent="2"/>
    </xf>
    <xf numFmtId="0" fontId="0" fillId="0" borderId="0" xfId="0" applyFont="1" applyAlignment="1">
      <alignment horizontal="left" vertical="center" indent="2"/>
    </xf>
    <xf numFmtId="165" fontId="10" fillId="0" borderId="7" xfId="2" applyNumberFormat="1" applyFont="1" applyBorder="1" applyAlignment="1">
      <alignment horizontal="center" vertical="center"/>
    </xf>
    <xf numFmtId="165" fontId="10" fillId="0" borderId="2" xfId="2" applyNumberFormat="1" applyFont="1" applyBorder="1" applyAlignment="1">
      <alignment horizontal="center" vertical="center"/>
    </xf>
    <xf numFmtId="165" fontId="10" fillId="0" borderId="3" xfId="2" applyNumberFormat="1" applyFont="1" applyBorder="1" applyAlignment="1">
      <alignment horizontal="center" vertical="center"/>
    </xf>
    <xf numFmtId="165" fontId="21" fillId="0" borderId="11" xfId="2" applyNumberFormat="1" applyFont="1" applyBorder="1" applyAlignment="1">
      <alignment horizontal="center" vertical="center"/>
    </xf>
    <xf numFmtId="165" fontId="10" fillId="0" borderId="3" xfId="2" applyNumberFormat="1" applyFont="1" applyBorder="1" applyAlignment="1">
      <alignment horizontal="right" vertical="center" indent="1"/>
    </xf>
    <xf numFmtId="165" fontId="10" fillId="0" borderId="7" xfId="2" applyNumberFormat="1" applyFont="1" applyBorder="1" applyAlignment="1">
      <alignment horizontal="right" vertical="center" indent="1"/>
    </xf>
    <xf numFmtId="165" fontId="10" fillId="0" borderId="2" xfId="2" applyNumberFormat="1" applyFont="1" applyBorder="1" applyAlignment="1">
      <alignment horizontal="right" vertical="center" indent="1"/>
    </xf>
    <xf numFmtId="165" fontId="0" fillId="0" borderId="0" xfId="2" applyNumberFormat="1" applyFont="1" applyAlignment="1">
      <alignment horizontal="right" vertical="center" indent="1"/>
    </xf>
    <xf numFmtId="165" fontId="10" fillId="0" borderId="1" xfId="2" applyNumberFormat="1" applyFont="1" applyBorder="1" applyAlignment="1">
      <alignment horizontal="right" vertical="center" indent="1"/>
    </xf>
    <xf numFmtId="165" fontId="10" fillId="0" borderId="0" xfId="0" applyNumberFormat="1" applyFont="1"/>
    <xf numFmtId="165" fontId="10" fillId="5" borderId="0" xfId="0" applyNumberFormat="1" applyFont="1" applyFill="1"/>
    <xf numFmtId="165" fontId="0" fillId="0" borderId="0" xfId="0" applyNumberFormat="1"/>
    <xf numFmtId="165" fontId="0" fillId="5" borderId="0" xfId="0" applyNumberFormat="1" applyFill="1"/>
    <xf numFmtId="165" fontId="11" fillId="0" borderId="7" xfId="2" applyNumberFormat="1" applyFont="1" applyBorder="1" applyAlignment="1">
      <alignment horizontal="right" vertical="center" indent="1"/>
    </xf>
    <xf numFmtId="165" fontId="11" fillId="0" borderId="1" xfId="2" applyNumberFormat="1" applyFont="1" applyBorder="1" applyAlignment="1">
      <alignment horizontal="right" vertical="center" indent="1"/>
    </xf>
    <xf numFmtId="165" fontId="0" fillId="0" borderId="0" xfId="0" applyNumberFormat="1" applyAlignment="1">
      <alignment horizontal="center"/>
    </xf>
    <xf numFmtId="166" fontId="11" fillId="0" borderId="7" xfId="2" applyNumberFormat="1" applyFont="1" applyBorder="1" applyAlignment="1">
      <alignment horizontal="right" vertical="center" indent="1"/>
    </xf>
    <xf numFmtId="166" fontId="11" fillId="0" borderId="1" xfId="2" applyNumberFormat="1" applyFont="1" applyBorder="1" applyAlignment="1">
      <alignment horizontal="right" vertical="center" indent="1"/>
    </xf>
    <xf numFmtId="0" fontId="7" fillId="4" borderId="0" xfId="0" applyFont="1" applyFill="1"/>
    <xf numFmtId="0" fontId="23" fillId="0" borderId="0" xfId="0" applyFont="1"/>
    <xf numFmtId="0" fontId="23" fillId="0" borderId="0" xfId="0" applyFont="1" applyBorder="1"/>
    <xf numFmtId="0" fontId="24" fillId="0" borderId="0" xfId="0" applyFont="1" applyFill="1" applyBorder="1" applyAlignment="1">
      <alignment horizontal="center" vertical="center"/>
    </xf>
    <xf numFmtId="9" fontId="0" fillId="0" borderId="0" xfId="3" applyFont="1"/>
    <xf numFmtId="167" fontId="0" fillId="0" borderId="0" xfId="3" applyNumberFormat="1" applyFont="1"/>
    <xf numFmtId="0" fontId="17" fillId="5" borderId="17" xfId="0" applyFont="1" applyFill="1" applyBorder="1" applyAlignment="1">
      <alignment horizontal="center" vertical="center"/>
    </xf>
    <xf numFmtId="165" fontId="11" fillId="0" borderId="22" xfId="2" applyNumberFormat="1" applyFont="1" applyBorder="1" applyAlignment="1">
      <alignment horizontal="center" vertical="center"/>
    </xf>
    <xf numFmtId="165" fontId="10" fillId="0" borderId="18" xfId="2" applyNumberFormat="1" applyFont="1" applyBorder="1" applyAlignment="1">
      <alignment horizontal="center" vertical="center"/>
    </xf>
    <xf numFmtId="165" fontId="10" fillId="0" borderId="25" xfId="2" applyNumberFormat="1" applyFont="1" applyBorder="1" applyAlignment="1">
      <alignment horizontal="center" vertical="center"/>
    </xf>
    <xf numFmtId="165" fontId="11" fillId="0" borderId="23" xfId="2" applyNumberFormat="1" applyFont="1" applyBorder="1" applyAlignment="1">
      <alignment horizontal="center" vertical="center"/>
    </xf>
    <xf numFmtId="165" fontId="10" fillId="0" borderId="24" xfId="2" applyNumberFormat="1" applyFont="1" applyBorder="1" applyAlignment="1">
      <alignment horizontal="center" vertical="center"/>
    </xf>
    <xf numFmtId="165" fontId="10" fillId="0" borderId="26" xfId="2" applyNumberFormat="1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49" fontId="26" fillId="0" borderId="0" xfId="0" applyNumberFormat="1" applyFont="1" applyAlignment="1">
      <alignment horizontal="left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3" borderId="0" xfId="0" applyFont="1" applyFill="1"/>
    <xf numFmtId="0" fontId="28" fillId="3" borderId="0" xfId="0" applyFont="1" applyFill="1" applyAlignment="1">
      <alignment wrapText="1"/>
    </xf>
    <xf numFmtId="0" fontId="30" fillId="3" borderId="0" xfId="0" applyFont="1" applyFill="1" applyAlignment="1">
      <alignment wrapText="1"/>
    </xf>
    <xf numFmtId="0" fontId="28" fillId="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0" borderId="0" xfId="0" applyFont="1"/>
    <xf numFmtId="164" fontId="28" fillId="3" borderId="0" xfId="0" applyNumberFormat="1" applyFont="1" applyFill="1"/>
    <xf numFmtId="0" fontId="28" fillId="5" borderId="0" xfId="0" applyFont="1" applyFill="1"/>
    <xf numFmtId="2" fontId="28" fillId="5" borderId="0" xfId="0" applyNumberFormat="1" applyFont="1" applyFill="1"/>
    <xf numFmtId="3" fontId="28" fillId="3" borderId="0" xfId="0" applyNumberFormat="1" applyFont="1" applyFill="1"/>
    <xf numFmtId="164" fontId="28" fillId="5" borderId="0" xfId="0" applyNumberFormat="1" applyFont="1" applyFill="1" applyAlignment="1">
      <alignment horizontal="right" vertical="center"/>
    </xf>
    <xf numFmtId="0" fontId="31" fillId="0" borderId="0" xfId="0" applyFont="1"/>
    <xf numFmtId="165" fontId="20" fillId="0" borderId="31" xfId="2" applyNumberFormat="1" applyFont="1" applyBorder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0" fillId="8" borderId="0" xfId="0" applyNumberFormat="1" applyFill="1"/>
    <xf numFmtId="164" fontId="0" fillId="9" borderId="0" xfId="0" applyNumberFormat="1" applyFill="1"/>
    <xf numFmtId="164" fontId="0" fillId="10" borderId="0" xfId="0" applyNumberFormat="1" applyFill="1"/>
    <xf numFmtId="164" fontId="0" fillId="4" borderId="0" xfId="0" applyNumberFormat="1" applyFill="1"/>
    <xf numFmtId="164" fontId="0" fillId="11" borderId="0" xfId="0" applyNumberFormat="1" applyFill="1"/>
    <xf numFmtId="0" fontId="33" fillId="7" borderId="0" xfId="0" applyFont="1" applyFill="1"/>
    <xf numFmtId="0" fontId="33" fillId="0" borderId="0" xfId="0" applyFont="1"/>
    <xf numFmtId="43" fontId="0" fillId="5" borderId="0" xfId="0" applyNumberFormat="1" applyFill="1"/>
    <xf numFmtId="0" fontId="0" fillId="8" borderId="0" xfId="0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5" borderId="0" xfId="0" applyFill="1" applyAlignment="1">
      <alignment wrapText="1"/>
    </xf>
    <xf numFmtId="0" fontId="0" fillId="0" borderId="0" xfId="0" applyFont="1" applyAlignment="1">
      <alignment horizontal="left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21" fillId="0" borderId="0" xfId="0" applyFont="1"/>
    <xf numFmtId="0" fontId="28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8" fillId="3" borderId="0" xfId="0" applyNumberFormat="1" applyFont="1" applyFill="1"/>
    <xf numFmtId="43" fontId="10" fillId="0" borderId="2" xfId="2" applyNumberFormat="1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165" fontId="10" fillId="0" borderId="4" xfId="2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65" fontId="10" fillId="0" borderId="5" xfId="2" applyNumberFormat="1" applyFont="1" applyBorder="1" applyAlignment="1">
      <alignment horizontal="center" vertical="center"/>
    </xf>
    <xf numFmtId="43" fontId="10" fillId="0" borderId="5" xfId="2" applyNumberFormat="1" applyFont="1" applyBorder="1" applyAlignment="1">
      <alignment horizontal="center" vertical="center"/>
    </xf>
    <xf numFmtId="165" fontId="10" fillId="0" borderId="6" xfId="2" applyNumberFormat="1" applyFont="1" applyBorder="1" applyAlignment="1">
      <alignment horizontal="center" vertical="center"/>
    </xf>
    <xf numFmtId="166" fontId="19" fillId="0" borderId="34" xfId="2" applyNumberFormat="1" applyFont="1" applyBorder="1" applyAlignment="1">
      <alignment horizontal="center" vertical="center"/>
    </xf>
    <xf numFmtId="165" fontId="20" fillId="0" borderId="34" xfId="2" applyNumberFormat="1" applyFont="1" applyBorder="1" applyAlignment="1">
      <alignment horizontal="center" vertical="center"/>
    </xf>
    <xf numFmtId="166" fontId="11" fillId="0" borderId="4" xfId="2" applyNumberFormat="1" applyFont="1" applyBorder="1" applyAlignment="1">
      <alignment horizontal="right" vertical="center" indent="1"/>
    </xf>
    <xf numFmtId="165" fontId="10" fillId="0" borderId="10" xfId="2" applyNumberFormat="1" applyFont="1" applyBorder="1" applyAlignment="1">
      <alignment horizontal="right" vertical="center" indent="1"/>
    </xf>
    <xf numFmtId="165" fontId="10" fillId="0" borderId="5" xfId="2" applyNumberFormat="1" applyFont="1" applyBorder="1" applyAlignment="1">
      <alignment horizontal="right" vertical="center" indent="1"/>
    </xf>
    <xf numFmtId="165" fontId="10" fillId="0" borderId="6" xfId="2" applyNumberFormat="1" applyFont="1" applyBorder="1" applyAlignment="1">
      <alignment horizontal="right" vertical="center" indent="1"/>
    </xf>
    <xf numFmtId="165" fontId="20" fillId="0" borderId="29" xfId="2" applyNumberFormat="1" applyFont="1" applyBorder="1" applyAlignment="1">
      <alignment horizontal="center" vertical="center"/>
    </xf>
    <xf numFmtId="165" fontId="10" fillId="0" borderId="4" xfId="2" applyNumberFormat="1" applyFont="1" applyBorder="1" applyAlignment="1">
      <alignment horizontal="right" vertical="center" indent="1"/>
    </xf>
    <xf numFmtId="165" fontId="11" fillId="0" borderId="4" xfId="2" applyNumberFormat="1" applyFont="1" applyBorder="1" applyAlignment="1">
      <alignment horizontal="right" vertical="center" indent="1"/>
    </xf>
    <xf numFmtId="166" fontId="19" fillId="0" borderId="29" xfId="2" applyNumberFormat="1" applyFont="1" applyBorder="1" applyAlignment="1">
      <alignment horizontal="center" vertical="center"/>
    </xf>
    <xf numFmtId="0" fontId="15" fillId="5" borderId="35" xfId="0" applyFont="1" applyFill="1" applyBorder="1"/>
    <xf numFmtId="0" fontId="8" fillId="5" borderId="36" xfId="0" applyFont="1" applyFill="1" applyBorder="1" applyAlignment="1">
      <alignment horizontal="center"/>
    </xf>
    <xf numFmtId="0" fontId="10" fillId="0" borderId="37" xfId="0" applyFont="1" applyBorder="1" applyAlignment="1">
      <alignment horizontal="left" indent="3"/>
    </xf>
    <xf numFmtId="166" fontId="10" fillId="0" borderId="38" xfId="2" applyNumberFormat="1" applyFont="1" applyBorder="1" applyAlignment="1">
      <alignment horizontal="left" indent="1"/>
    </xf>
    <xf numFmtId="0" fontId="10" fillId="0" borderId="39" xfId="0" applyFont="1" applyBorder="1" applyAlignment="1">
      <alignment horizontal="left" indent="3"/>
    </xf>
    <xf numFmtId="166" fontId="10" fillId="0" borderId="40" xfId="2" applyNumberFormat="1" applyFont="1" applyBorder="1" applyAlignment="1">
      <alignment horizontal="left" indent="1"/>
    </xf>
    <xf numFmtId="0" fontId="0" fillId="0" borderId="0" xfId="0"/>
    <xf numFmtId="166" fontId="0" fillId="0" borderId="41" xfId="2" applyNumberFormat="1" applyFont="1" applyBorder="1"/>
    <xf numFmtId="166" fontId="0" fillId="0" borderId="42" xfId="2" applyNumberFormat="1" applyFont="1" applyBorder="1"/>
    <xf numFmtId="166" fontId="0" fillId="0" borderId="43" xfId="2" applyNumberFormat="1" applyFont="1" applyBorder="1"/>
    <xf numFmtId="166" fontId="0" fillId="0" borderId="44" xfId="2" applyNumberFormat="1" applyFont="1" applyBorder="1"/>
    <xf numFmtId="165" fontId="0" fillId="0" borderId="0" xfId="2" applyNumberFormat="1" applyFont="1"/>
    <xf numFmtId="166" fontId="0" fillId="0" borderId="0" xfId="0" applyNumberFormat="1"/>
    <xf numFmtId="0" fontId="0" fillId="8" borderId="0" xfId="0" applyFill="1" applyAlignment="1">
      <alignment horizontal="center"/>
    </xf>
    <xf numFmtId="165" fontId="0" fillId="0" borderId="0" xfId="2" applyNumberFormat="1" applyFont="1" applyAlignment="1">
      <alignment horizontal="center"/>
    </xf>
    <xf numFmtId="165" fontId="11" fillId="0" borderId="28" xfId="2" applyNumberFormat="1" applyFont="1" applyBorder="1" applyAlignment="1">
      <alignment horizontal="center" vertical="center"/>
    </xf>
    <xf numFmtId="165" fontId="10" fillId="0" borderId="32" xfId="2" applyNumberFormat="1" applyFont="1" applyBorder="1" applyAlignment="1">
      <alignment horizontal="center" vertical="center"/>
    </xf>
    <xf numFmtId="165" fontId="10" fillId="0" borderId="33" xfId="2" applyNumberFormat="1" applyFont="1" applyBorder="1" applyAlignment="1">
      <alignment horizontal="center" vertical="center"/>
    </xf>
    <xf numFmtId="165" fontId="11" fillId="0" borderId="50" xfId="2" applyNumberFormat="1" applyFont="1" applyBorder="1" applyAlignment="1">
      <alignment horizontal="center" vertical="center"/>
    </xf>
    <xf numFmtId="165" fontId="10" fillId="0" borderId="51" xfId="2" applyNumberFormat="1" applyFont="1" applyBorder="1" applyAlignment="1">
      <alignment horizontal="center" vertical="center"/>
    </xf>
    <xf numFmtId="165" fontId="10" fillId="0" borderId="52" xfId="2" applyNumberFormat="1" applyFont="1" applyBorder="1" applyAlignment="1">
      <alignment horizontal="center" vertical="center"/>
    </xf>
    <xf numFmtId="165" fontId="11" fillId="0" borderId="53" xfId="2" applyNumberFormat="1" applyFont="1" applyBorder="1" applyAlignment="1">
      <alignment horizontal="center" vertical="center"/>
    </xf>
    <xf numFmtId="165" fontId="10" fillId="0" borderId="54" xfId="2" applyNumberFormat="1" applyFont="1" applyBorder="1" applyAlignment="1">
      <alignment horizontal="center" vertical="center"/>
    </xf>
    <xf numFmtId="165" fontId="10" fillId="0" borderId="55" xfId="2" applyNumberFormat="1" applyFont="1" applyBorder="1" applyAlignment="1">
      <alignment horizontal="center" vertical="center"/>
    </xf>
    <xf numFmtId="168" fontId="28" fillId="0" borderId="0" xfId="0" applyNumberFormat="1" applyFont="1"/>
    <xf numFmtId="2" fontId="28" fillId="0" borderId="0" xfId="0" applyNumberFormat="1" applyFont="1" applyAlignment="1">
      <alignment horizontal="center"/>
    </xf>
    <xf numFmtId="165" fontId="0" fillId="0" borderId="0" xfId="2" applyNumberFormat="1" applyFont="1"/>
    <xf numFmtId="165" fontId="0" fillId="0" borderId="0" xfId="2" applyNumberFormat="1" applyFont="1"/>
    <xf numFmtId="165" fontId="0" fillId="0" borderId="0" xfId="0" applyNumberFormat="1"/>
    <xf numFmtId="0" fontId="0" fillId="0" borderId="0" xfId="0" applyFill="1" applyBorder="1" applyAlignment="1">
      <alignment horizontal="center"/>
    </xf>
    <xf numFmtId="0" fontId="12" fillId="4" borderId="0" xfId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0" fillId="6" borderId="45" xfId="0" applyFont="1" applyFill="1" applyBorder="1" applyAlignment="1">
      <alignment horizontal="left" vertical="center"/>
    </xf>
    <xf numFmtId="0" fontId="0" fillId="6" borderId="48" xfId="0" applyFont="1" applyFill="1" applyBorder="1" applyAlignment="1">
      <alignment horizontal="left" vertical="center"/>
    </xf>
    <xf numFmtId="0" fontId="0" fillId="6" borderId="46" xfId="0" applyFont="1" applyFill="1" applyBorder="1" applyAlignment="1">
      <alignment horizontal="left" vertical="center" wrapText="1"/>
    </xf>
    <xf numFmtId="0" fontId="0" fillId="6" borderId="49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 wrapText="1" readingOrder="1"/>
    </xf>
    <xf numFmtId="0" fontId="25" fillId="4" borderId="20" xfId="0" applyFont="1" applyFill="1" applyBorder="1" applyAlignment="1">
      <alignment horizontal="center" vertical="center" wrapText="1" readingOrder="1"/>
    </xf>
    <xf numFmtId="0" fontId="0" fillId="6" borderId="27" xfId="0" applyFont="1" applyFill="1" applyBorder="1" applyAlignment="1">
      <alignment horizontal="left" vertical="center"/>
    </xf>
    <xf numFmtId="0" fontId="0" fillId="6" borderId="47" xfId="0" applyFont="1" applyFill="1" applyBorder="1" applyAlignment="1">
      <alignment horizontal="left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CCECFF"/>
      <color rgb="FF92D400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efiniciones!A1"/><Relationship Id="rId2" Type="http://schemas.openxmlformats.org/officeDocument/2006/relationships/hyperlink" Target="#'FACTORES DE CONVERSI&#211;N'!A1"/><Relationship Id="rId1" Type="http://schemas.openxmlformats.org/officeDocument/2006/relationships/hyperlink" Target="#'TOTAL BEBIDAS CALIENTES'!A1"/><Relationship Id="rId5" Type="http://schemas.openxmlformats.org/officeDocument/2006/relationships/image" Target="../media/image1.png"/><Relationship Id="rId4" Type="http://schemas.openxmlformats.org/officeDocument/2006/relationships/hyperlink" Target="#'Resumen Fuera y Dentro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BEBIDAS CALIENTES OOH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BEBIDAS CALIENTES OOH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BEBIDAS CALIENTES OOH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BEBIDAS CALIENTES OOH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4</xdr:col>
      <xdr:colOff>653143</xdr:colOff>
      <xdr:row>1</xdr:row>
      <xdr:rowOff>666296</xdr:rowOff>
    </xdr:to>
    <xdr:sp macro="" textlink="">
      <xdr:nvSpPr>
        <xdr:cNvPr id="6" name="5 Rectángul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" y="0"/>
          <a:ext cx="4916713" cy="847725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bg1"/>
          </a:solidFill>
        </a:ln>
        <a:effectLst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slope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800" b="1" cap="none" spc="0">
              <a:ln w="12700">
                <a:noFill/>
                <a:prstDash val="solid"/>
              </a:ln>
              <a:solidFill>
                <a:srgbClr val="92D4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Informe Consumo Bebidas</a:t>
          </a:r>
          <a:r>
            <a:rPr lang="es-ES" sz="1800" b="1" cap="none" spc="0" baseline="0">
              <a:ln w="12700">
                <a:noFill/>
                <a:prstDash val="solid"/>
              </a:ln>
              <a:solidFill>
                <a:srgbClr val="92D4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Calientes Fuera Hogar</a:t>
          </a:r>
        </a:p>
        <a:p>
          <a:pPr algn="ctr"/>
          <a:r>
            <a:rPr lang="es-ES" sz="1800" b="1" cap="none" spc="0" baseline="0">
              <a:ln w="12700">
                <a:noFill/>
                <a:prstDash val="solid"/>
              </a:ln>
              <a:solidFill>
                <a:srgbClr val="92D4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Trimestre 3`2016</a:t>
          </a:r>
          <a:endParaRPr lang="es-ES" sz="1800" b="1" cap="none" spc="0">
            <a:ln w="12700">
              <a:noFill/>
              <a:prstDash val="solid"/>
            </a:ln>
            <a:solidFill>
              <a:srgbClr val="92D4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97968</xdr:colOff>
      <xdr:row>3</xdr:row>
      <xdr:rowOff>152400</xdr:rowOff>
    </xdr:from>
    <xdr:to>
      <xdr:col>7</xdr:col>
      <xdr:colOff>0</xdr:colOff>
      <xdr:row>5</xdr:row>
      <xdr:rowOff>0</xdr:rowOff>
    </xdr:to>
    <xdr:sp macro="" textlink="">
      <xdr:nvSpPr>
        <xdr:cNvPr id="8" name="7 Rectángul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1324312" y="1200150"/>
          <a:ext cx="5040000" cy="4320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800" b="1" u="none" cap="none" spc="0">
              <a:ln w="12700">
                <a:noFill/>
                <a:prstDash val="solid"/>
              </a:ln>
              <a:solidFill>
                <a:srgbClr val="92D400"/>
              </a:solidFill>
              <a:effectLst/>
            </a:rPr>
            <a:t>1</a:t>
          </a:r>
          <a:r>
            <a:rPr lang="es-ES" sz="1800" b="1" u="none" cap="none" spc="0" baseline="0">
              <a:ln w="12700">
                <a:noFill/>
                <a:prstDash val="solid"/>
              </a:ln>
              <a:solidFill>
                <a:sysClr val="windowText" lastClr="000000"/>
              </a:solidFill>
              <a:effectLst/>
            </a:rPr>
            <a:t> </a:t>
          </a:r>
          <a:r>
            <a:rPr lang="es-ES" sz="1800" b="1" u="sng" cap="none" spc="0">
              <a:ln w="12700">
                <a:noFill/>
                <a:prstDash val="solid"/>
              </a:ln>
              <a:solidFill>
                <a:sysClr val="windowText" lastClr="000000"/>
              </a:solidFill>
              <a:effectLst/>
            </a:rPr>
            <a:t>Total Bebidas</a:t>
          </a:r>
          <a:r>
            <a:rPr lang="es-ES" sz="1800" b="1" u="sng" cap="none" spc="0" baseline="0">
              <a:ln w="12700">
                <a:noFill/>
                <a:prstDash val="solid"/>
              </a:ln>
              <a:solidFill>
                <a:sysClr val="windowText" lastClr="000000"/>
              </a:solidFill>
              <a:effectLst/>
            </a:rPr>
            <a:t> Calientes </a:t>
          </a:r>
          <a:endParaRPr lang="es-ES" sz="1800" b="1" u="sng" cap="none" spc="0">
            <a:ln w="12700">
              <a:noFill/>
              <a:prstDash val="solid"/>
            </a:ln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95248</xdr:colOff>
      <xdr:row>7</xdr:row>
      <xdr:rowOff>190499</xdr:rowOff>
    </xdr:from>
    <xdr:to>
      <xdr:col>7</xdr:col>
      <xdr:colOff>0</xdr:colOff>
      <xdr:row>9</xdr:row>
      <xdr:rowOff>74811</xdr:rowOff>
    </xdr:to>
    <xdr:sp macro="" textlink="">
      <xdr:nvSpPr>
        <xdr:cNvPr id="16" name="15 Rectángulo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xfrm>
          <a:off x="1321592" y="6381749"/>
          <a:ext cx="5040000" cy="4320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800" b="1" u="sng" cap="none" spc="0">
              <a:ln w="12700">
                <a:noFill/>
                <a:prstDash val="solid"/>
              </a:ln>
              <a:solidFill>
                <a:sysClr val="windowText" lastClr="000000"/>
              </a:solidFill>
              <a:effectLst/>
            </a:rPr>
            <a:t>Factores de Conversiones</a:t>
          </a:r>
        </a:p>
      </xdr:txBody>
    </xdr:sp>
    <xdr:clientData/>
  </xdr:twoCellAnchor>
  <xdr:twoCellAnchor>
    <xdr:from>
      <xdr:col>2</xdr:col>
      <xdr:colOff>95248</xdr:colOff>
      <xdr:row>9</xdr:row>
      <xdr:rowOff>182333</xdr:rowOff>
    </xdr:from>
    <xdr:to>
      <xdr:col>7</xdr:col>
      <xdr:colOff>0</xdr:colOff>
      <xdr:row>11</xdr:row>
      <xdr:rowOff>161896</xdr:rowOff>
    </xdr:to>
    <xdr:sp macro="" textlink="">
      <xdr:nvSpPr>
        <xdr:cNvPr id="17" name="16 Rectángulo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xfrm>
          <a:off x="1321592" y="6921271"/>
          <a:ext cx="5040000" cy="4320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800" b="1" u="sng" cap="none" spc="0">
              <a:ln w="12700">
                <a:noFill/>
                <a:prstDash val="solid"/>
              </a:ln>
              <a:solidFill>
                <a:sysClr val="windowText" lastClr="000000"/>
              </a:solidFill>
              <a:effectLst/>
            </a:rPr>
            <a:t>Variables</a:t>
          </a:r>
        </a:p>
      </xdr:txBody>
    </xdr:sp>
    <xdr:clientData/>
  </xdr:twoCellAnchor>
  <xdr:twoCellAnchor>
    <xdr:from>
      <xdr:col>0</xdr:col>
      <xdr:colOff>500063</xdr:colOff>
      <xdr:row>8</xdr:row>
      <xdr:rowOff>0</xdr:rowOff>
    </xdr:from>
    <xdr:to>
      <xdr:col>2</xdr:col>
      <xdr:colOff>4622</xdr:colOff>
      <xdr:row>9</xdr:row>
      <xdr:rowOff>56030</xdr:rowOff>
    </xdr:to>
    <xdr:sp macro="" textlink="">
      <xdr:nvSpPr>
        <xdr:cNvPr id="18" name="17 CuadroTexto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00063" y="6381750"/>
          <a:ext cx="730903" cy="4132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i="1"/>
            <a:t>Anexo</a:t>
          </a:r>
          <a:r>
            <a:rPr lang="es-ES" sz="1400" i="1" baseline="0"/>
            <a:t> </a:t>
          </a:r>
          <a:endParaRPr lang="es-ES" sz="1400" i="1"/>
        </a:p>
      </xdr:txBody>
    </xdr:sp>
    <xdr:clientData/>
  </xdr:twoCellAnchor>
  <xdr:twoCellAnchor>
    <xdr:from>
      <xdr:col>2</xdr:col>
      <xdr:colOff>71437</xdr:colOff>
      <xdr:row>5</xdr:row>
      <xdr:rowOff>261938</xdr:rowOff>
    </xdr:from>
    <xdr:to>
      <xdr:col>6</xdr:col>
      <xdr:colOff>735469</xdr:colOff>
      <xdr:row>6</xdr:row>
      <xdr:rowOff>300038</xdr:rowOff>
    </xdr:to>
    <xdr:sp macro="" textlink="">
      <xdr:nvSpPr>
        <xdr:cNvPr id="9" name="8 Rectángulo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1297781" y="2071688"/>
          <a:ext cx="5021719" cy="4191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/>
          </a:solidFill>
        </a:ln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800" b="1" u="none" cap="none" spc="0" baseline="0">
              <a:ln w="12700">
                <a:noFill/>
                <a:prstDash val="solid"/>
              </a:ln>
              <a:solidFill>
                <a:srgbClr val="92D400"/>
              </a:solidFill>
              <a:effectLst/>
            </a:rPr>
            <a:t>2</a:t>
          </a:r>
          <a:r>
            <a:rPr lang="es-ES" sz="1800" b="1" u="none" cap="none" spc="0" baseline="0">
              <a:ln w="12700">
                <a:noFill/>
                <a:prstDash val="solid"/>
              </a:ln>
              <a:solidFill>
                <a:sysClr val="windowText" lastClr="000000"/>
              </a:solidFill>
              <a:effectLst/>
            </a:rPr>
            <a:t> </a:t>
          </a:r>
          <a:r>
            <a:rPr lang="es-ES" sz="1800" b="1" u="sng" cap="none" spc="0" baseline="0">
              <a:ln w="12700">
                <a:noFill/>
                <a:prstDash val="solid"/>
              </a:ln>
              <a:solidFill>
                <a:sysClr val="windowText" lastClr="000000"/>
              </a:solidFill>
              <a:effectLst/>
            </a:rPr>
            <a:t>Resumen Consumo Dentro y Fuera Hogar </a:t>
          </a:r>
          <a:endParaRPr lang="es-ES" sz="1800" b="1" u="sng" cap="none" spc="0">
            <a:ln w="12700">
              <a:noFill/>
              <a:prstDash val="solid"/>
            </a:ln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4</xdr:col>
      <xdr:colOff>734786</xdr:colOff>
      <xdr:row>0</xdr:row>
      <xdr:rowOff>0</xdr:rowOff>
    </xdr:from>
    <xdr:to>
      <xdr:col>9</xdr:col>
      <xdr:colOff>763</xdr:colOff>
      <xdr:row>1</xdr:row>
      <xdr:rowOff>653143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323037AA-3A8B-4F06-B3B1-70774E29E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98357" y="0"/>
          <a:ext cx="2948977" cy="8345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2214563</xdr:colOff>
      <xdr:row>0</xdr:row>
      <xdr:rowOff>40822</xdr:rowOff>
    </xdr:from>
    <xdr:to>
      <xdr:col>11</xdr:col>
      <xdr:colOff>430325</xdr:colOff>
      <xdr:row>0</xdr:row>
      <xdr:rowOff>636135</xdr:rowOff>
    </xdr:to>
    <xdr:sp macro="" textlink="">
      <xdr:nvSpPr>
        <xdr:cNvPr id="2" name="1 Rectángulo redondead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2389188" y="40822"/>
          <a:ext cx="9764825" cy="595313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 w="9525" cap="flat" cmpd="sng" algn="ctr">
          <a:solidFill>
            <a:schemeClr val="bg1">
              <a:lumMod val="5000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400" b="0" i="0" u="none" strike="noStrike" kern="0" cap="none" spc="0" normalizeH="0" baseline="0" noProof="0">
              <a:ln>
                <a:noFill/>
              </a:ln>
              <a:solidFill>
                <a:srgbClr val="92D400"/>
              </a:solidFill>
              <a:effectLst/>
              <a:uLnTx/>
              <a:uFillTx/>
              <a:latin typeface="+mn-lt"/>
              <a:ea typeface="+mn-ea"/>
              <a:cs typeface="+mn-cs"/>
            </a:rPr>
            <a:t>Informe Consumo Bebidas Calientes Fuera Hogar T3'16</a:t>
          </a:r>
        </a:p>
      </xdr:txBody>
    </xdr:sp>
    <xdr:clientData/>
  </xdr:twoCellAnchor>
  <xdr:twoCellAnchor>
    <xdr:from>
      <xdr:col>9</xdr:col>
      <xdr:colOff>231321</xdr:colOff>
      <xdr:row>1</xdr:row>
      <xdr:rowOff>20411</xdr:rowOff>
    </xdr:from>
    <xdr:to>
      <xdr:col>11</xdr:col>
      <xdr:colOff>367392</xdr:colOff>
      <xdr:row>3</xdr:row>
      <xdr:rowOff>3403</xdr:rowOff>
    </xdr:to>
    <xdr:sp macro="" textlink="">
      <xdr:nvSpPr>
        <xdr:cNvPr id="3" name="2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9337221" y="687161"/>
          <a:ext cx="2002971" cy="649742"/>
        </a:xfrm>
        <a:prstGeom prst="roundRect">
          <a:avLst/>
        </a:prstGeom>
        <a:solidFill>
          <a:srgbClr val="92D400"/>
        </a:solidFill>
        <a:ln w="9525" cap="flat" cmpd="sng" algn="ctr">
          <a:solidFill>
            <a:sysClr val="window" lastClr="FFFFFF">
              <a:lumMod val="95000"/>
            </a:sys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Volver a Menú</a:t>
          </a:r>
        </a:p>
      </xdr:txBody>
    </xdr:sp>
    <xdr:clientData/>
  </xdr:twoCellAnchor>
  <xdr:twoCellAnchor>
    <xdr:from>
      <xdr:col>1</xdr:col>
      <xdr:colOff>0</xdr:colOff>
      <xdr:row>3</xdr:row>
      <xdr:rowOff>42523</xdr:rowOff>
    </xdr:from>
    <xdr:to>
      <xdr:col>11</xdr:col>
      <xdr:colOff>406513</xdr:colOff>
      <xdr:row>4</xdr:row>
      <xdr:rowOff>140023</xdr:rowOff>
    </xdr:to>
    <xdr:sp macro="" textlink="">
      <xdr:nvSpPr>
        <xdr:cNvPr id="5" name="4 Rectángulo redondead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166688" y="1376023"/>
          <a:ext cx="12455638" cy="288000"/>
        </a:xfrm>
        <a:prstGeom prst="roundRect">
          <a:avLst/>
        </a:prstGeom>
        <a:solidFill>
          <a:schemeClr val="bg1">
            <a:lumMod val="65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200">
              <a:solidFill>
                <a:sysClr val="windowText" lastClr="000000"/>
              </a:solidFill>
            </a:rPr>
            <a:t>1.Dimensión</a:t>
          </a:r>
        </a:p>
      </xdr:txBody>
    </xdr:sp>
    <xdr:clientData/>
  </xdr:twoCellAnchor>
  <xdr:twoCellAnchor>
    <xdr:from>
      <xdr:col>1</xdr:col>
      <xdr:colOff>0</xdr:colOff>
      <xdr:row>19</xdr:row>
      <xdr:rowOff>81241</xdr:rowOff>
    </xdr:from>
    <xdr:to>
      <xdr:col>11</xdr:col>
      <xdr:colOff>398509</xdr:colOff>
      <xdr:row>20</xdr:row>
      <xdr:rowOff>12054</xdr:rowOff>
    </xdr:to>
    <xdr:sp macro="" textlink="">
      <xdr:nvSpPr>
        <xdr:cNvPr id="6" name="5 Rectángulo redondeado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166688" y="5343804"/>
          <a:ext cx="12447634" cy="288000"/>
        </a:xfrm>
        <a:prstGeom prst="roundRect">
          <a:avLst/>
        </a:prstGeom>
        <a:solidFill>
          <a:srgbClr val="92D400">
            <a:alpha val="65000"/>
          </a:srgb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200">
              <a:solidFill>
                <a:sysClr val="windowText" lastClr="000000"/>
              </a:solidFill>
            </a:rPr>
            <a:t>2. Perfil </a:t>
          </a:r>
        </a:p>
      </xdr:txBody>
    </xdr:sp>
    <xdr:clientData/>
  </xdr:twoCellAnchor>
  <xdr:twoCellAnchor>
    <xdr:from>
      <xdr:col>1</xdr:col>
      <xdr:colOff>751494</xdr:colOff>
      <xdr:row>20</xdr:row>
      <xdr:rowOff>41320</xdr:rowOff>
    </xdr:from>
    <xdr:to>
      <xdr:col>11</xdr:col>
      <xdr:colOff>398509</xdr:colOff>
      <xdr:row>20</xdr:row>
      <xdr:rowOff>309561</xdr:rowOff>
    </xdr:to>
    <xdr:sp macro="" textlink="">
      <xdr:nvSpPr>
        <xdr:cNvPr id="7" name="6 Rectángulo redondeado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918182" y="5661070"/>
          <a:ext cx="11696140" cy="268241"/>
        </a:xfrm>
        <a:prstGeom prst="roundRect">
          <a:avLst/>
        </a:prstGeom>
        <a:solidFill>
          <a:srgbClr val="CCFF99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200">
              <a:solidFill>
                <a:sysClr val="windowText" lastClr="000000"/>
              </a:solidFill>
            </a:rPr>
            <a:t>2.1. Perfil  de la</a:t>
          </a:r>
          <a:r>
            <a:rPr lang="es-ES" sz="1200" baseline="0">
              <a:solidFill>
                <a:sysClr val="windowText" lastClr="000000"/>
              </a:solidFill>
            </a:rPr>
            <a:t> Categoría</a:t>
          </a:r>
          <a:endParaRPr lang="es-E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751494</xdr:colOff>
      <xdr:row>32</xdr:row>
      <xdr:rowOff>184198</xdr:rowOff>
    </xdr:from>
    <xdr:to>
      <xdr:col>11</xdr:col>
      <xdr:colOff>398509</xdr:colOff>
      <xdr:row>33</xdr:row>
      <xdr:rowOff>263698</xdr:rowOff>
    </xdr:to>
    <xdr:sp macro="" textlink="">
      <xdr:nvSpPr>
        <xdr:cNvPr id="8" name="7 Rectángulo redondeado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918182" y="8935292"/>
          <a:ext cx="11696140" cy="270000"/>
        </a:xfrm>
        <a:prstGeom prst="roundRect">
          <a:avLst/>
        </a:prstGeom>
        <a:solidFill>
          <a:srgbClr val="CCFF99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200">
              <a:solidFill>
                <a:sysClr val="windowText" lastClr="000000"/>
              </a:solidFill>
            </a:rPr>
            <a:t>2.2. Consumo x Target</a:t>
          </a:r>
        </a:p>
      </xdr:txBody>
    </xdr:sp>
    <xdr:clientData/>
  </xdr:twoCellAnchor>
  <xdr:twoCellAnchor>
    <xdr:from>
      <xdr:col>1</xdr:col>
      <xdr:colOff>0</xdr:colOff>
      <xdr:row>45</xdr:row>
      <xdr:rowOff>75635</xdr:rowOff>
    </xdr:from>
    <xdr:to>
      <xdr:col>11</xdr:col>
      <xdr:colOff>398509</xdr:colOff>
      <xdr:row>46</xdr:row>
      <xdr:rowOff>6448</xdr:rowOff>
    </xdr:to>
    <xdr:sp macro="" textlink="">
      <xdr:nvSpPr>
        <xdr:cNvPr id="9" name="8 Rectángulo redondeado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166688" y="12160479"/>
          <a:ext cx="12447634" cy="288000"/>
        </a:xfrm>
        <a:prstGeom prst="roundRect">
          <a:avLst/>
        </a:prstGeom>
        <a:solidFill>
          <a:srgbClr val="92D400">
            <a:alpha val="65000"/>
          </a:srgb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200">
              <a:solidFill>
                <a:sysClr val="windowText" lastClr="000000"/>
              </a:solidFill>
            </a:rPr>
            <a:t>3. REGIONALIDAD  (No se incluye Canarias)</a:t>
          </a:r>
        </a:p>
      </xdr:txBody>
    </xdr:sp>
    <xdr:clientData/>
  </xdr:twoCellAnchor>
  <xdr:twoCellAnchor>
    <xdr:from>
      <xdr:col>1</xdr:col>
      <xdr:colOff>751494</xdr:colOff>
      <xdr:row>46</xdr:row>
      <xdr:rowOff>35713</xdr:rowOff>
    </xdr:from>
    <xdr:to>
      <xdr:col>11</xdr:col>
      <xdr:colOff>398509</xdr:colOff>
      <xdr:row>46</xdr:row>
      <xdr:rowOff>305713</xdr:rowOff>
    </xdr:to>
    <xdr:sp macro="" textlink="">
      <xdr:nvSpPr>
        <xdr:cNvPr id="10" name="9 Rectángulo redondeado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918182" y="12477744"/>
          <a:ext cx="11696140" cy="270000"/>
        </a:xfrm>
        <a:prstGeom prst="roundRect">
          <a:avLst/>
        </a:prstGeom>
        <a:solidFill>
          <a:srgbClr val="CCFF99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200">
              <a:solidFill>
                <a:sysClr val="windowText" lastClr="000000"/>
              </a:solidFill>
            </a:rPr>
            <a:t>3.1. Regionalidad de la categoría</a:t>
          </a:r>
        </a:p>
      </xdr:txBody>
    </xdr:sp>
    <xdr:clientData/>
  </xdr:twoCellAnchor>
  <xdr:twoCellAnchor>
    <xdr:from>
      <xdr:col>1</xdr:col>
      <xdr:colOff>762000</xdr:colOff>
      <xdr:row>58</xdr:row>
      <xdr:rowOff>47625</xdr:rowOff>
    </xdr:from>
    <xdr:to>
      <xdr:col>11</xdr:col>
      <xdr:colOff>409015</xdr:colOff>
      <xdr:row>58</xdr:row>
      <xdr:rowOff>317625</xdr:rowOff>
    </xdr:to>
    <xdr:sp macro="" textlink="">
      <xdr:nvSpPr>
        <xdr:cNvPr id="11" name="10 Rectángulo redondeado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928688" y="15704344"/>
          <a:ext cx="11696140" cy="270000"/>
        </a:xfrm>
        <a:prstGeom prst="roundRect">
          <a:avLst/>
        </a:prstGeom>
        <a:solidFill>
          <a:srgbClr val="CCFF99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200">
              <a:solidFill>
                <a:sysClr val="windowText" lastClr="000000"/>
              </a:solidFill>
            </a:rPr>
            <a:t>3.2</a:t>
          </a:r>
          <a:r>
            <a:rPr lang="es-ES" sz="1200" baseline="0">
              <a:solidFill>
                <a:sysClr val="windowText" lastClr="000000"/>
              </a:solidFill>
            </a:rPr>
            <a:t> Consumo por Región</a:t>
          </a:r>
          <a:endParaRPr lang="es-E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11907</xdr:colOff>
      <xdr:row>1</xdr:row>
      <xdr:rowOff>119063</xdr:rowOff>
    </xdr:from>
    <xdr:to>
      <xdr:col>3</xdr:col>
      <xdr:colOff>119064</xdr:colOff>
      <xdr:row>2</xdr:row>
      <xdr:rowOff>107157</xdr:rowOff>
    </xdr:to>
    <xdr:sp macro="" textlink="">
      <xdr:nvSpPr>
        <xdr:cNvPr id="12" name="11 CuadroTexto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78595" y="785813"/>
          <a:ext cx="3440907" cy="34528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Bebidas Calientes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2151225</xdr:colOff>
      <xdr:row>1</xdr:row>
      <xdr:rowOff>2792</xdr:rowOff>
    </xdr:to>
    <xdr:pic>
      <xdr:nvPicPr>
        <xdr:cNvPr id="13" name="Imagen 12">
          <a:extLst>
            <a:ext uri="{FF2B5EF4-FFF2-40B4-BE49-F238E27FC236}">
              <a16:creationId xmlns="" xmlns:a16="http://schemas.microsoft.com/office/drawing/2014/main" id="{FB994341-00D6-478E-A311-AB9DB5A4C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325850" cy="6695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41276</xdr:colOff>
      <xdr:row>2</xdr:row>
      <xdr:rowOff>163513</xdr:rowOff>
    </xdr:from>
    <xdr:to>
      <xdr:col>2</xdr:col>
      <xdr:colOff>654050</xdr:colOff>
      <xdr:row>4</xdr:row>
      <xdr:rowOff>44450</xdr:rowOff>
    </xdr:to>
    <xdr:sp macro="" textlink="">
      <xdr:nvSpPr>
        <xdr:cNvPr id="4" name="3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263526" y="750888"/>
          <a:ext cx="1374774" cy="492125"/>
        </a:xfrm>
        <a:prstGeom prst="roundRect">
          <a:avLst/>
        </a:prstGeom>
        <a:solidFill>
          <a:srgbClr val="92D400"/>
        </a:solidFill>
        <a:ln w="9525" cap="flat" cmpd="sng" algn="ctr">
          <a:solidFill>
            <a:sysClr val="window" lastClr="FFFFFF">
              <a:lumMod val="95000"/>
            </a:sys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Volver a Menú</a:t>
          </a:r>
        </a:p>
      </xdr:txBody>
    </xdr:sp>
    <xdr:clientData/>
  </xdr:twoCellAnchor>
  <xdr:twoCellAnchor>
    <xdr:from>
      <xdr:col>3</xdr:col>
      <xdr:colOff>0</xdr:colOff>
      <xdr:row>0</xdr:row>
      <xdr:rowOff>180976</xdr:rowOff>
    </xdr:from>
    <xdr:to>
      <xdr:col>5</xdr:col>
      <xdr:colOff>1019175</xdr:colOff>
      <xdr:row>1</xdr:row>
      <xdr:rowOff>342900</xdr:rowOff>
    </xdr:to>
    <xdr:sp macro="" textlink="">
      <xdr:nvSpPr>
        <xdr:cNvPr id="5" name="4 Rectángulo redondeado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1781175" y="180976"/>
          <a:ext cx="3114675" cy="361949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 w="9525" cap="flat" cmpd="sng" algn="ctr">
          <a:solidFill>
            <a:schemeClr val="bg1">
              <a:lumMod val="5000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0" i="0" u="none" strike="noStrike" kern="0" cap="none" spc="0" normalizeH="0" baseline="0" noProof="0">
              <a:ln>
                <a:noFill/>
              </a:ln>
              <a:solidFill>
                <a:srgbClr val="92D400"/>
              </a:solidFill>
              <a:effectLst/>
              <a:uLnTx/>
              <a:uFillTx/>
              <a:latin typeface="+mn-lt"/>
              <a:ea typeface="+mn-ea"/>
              <a:cs typeface="+mn-cs"/>
            </a:rPr>
            <a:t>Consumo Fuera del Hogar</a:t>
          </a:r>
        </a:p>
      </xdr:txBody>
    </xdr:sp>
    <xdr:clientData/>
  </xdr:twoCellAnchor>
  <xdr:twoCellAnchor>
    <xdr:from>
      <xdr:col>6</xdr:col>
      <xdr:colOff>9525</xdr:colOff>
      <xdr:row>0</xdr:row>
      <xdr:rowOff>180976</xdr:rowOff>
    </xdr:from>
    <xdr:to>
      <xdr:col>8</xdr:col>
      <xdr:colOff>1028700</xdr:colOff>
      <xdr:row>1</xdr:row>
      <xdr:rowOff>342900</xdr:rowOff>
    </xdr:to>
    <xdr:sp macro="" textlink="">
      <xdr:nvSpPr>
        <xdr:cNvPr id="6" name="5 Rectángulo redondeado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4933950" y="180976"/>
          <a:ext cx="3114675" cy="361949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 w="9525" cap="flat" cmpd="sng" algn="ctr">
          <a:solidFill>
            <a:schemeClr val="bg1">
              <a:lumMod val="5000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0" i="0" u="none" strike="noStrike" kern="0" cap="none" spc="0" normalizeH="0" baseline="0" noProof="0">
              <a:ln>
                <a:noFill/>
              </a:ln>
              <a:solidFill>
                <a:srgbClr val="92D400"/>
              </a:solidFill>
              <a:effectLst/>
              <a:uLnTx/>
              <a:uFillTx/>
              <a:latin typeface="+mn-lt"/>
              <a:ea typeface="+mn-ea"/>
              <a:cs typeface="+mn-cs"/>
            </a:rPr>
            <a:t>Consumo Dentro del Hogar^</a:t>
          </a:r>
        </a:p>
      </xdr:txBody>
    </xdr:sp>
    <xdr:clientData/>
  </xdr:twoCellAnchor>
  <xdr:twoCellAnchor>
    <xdr:from>
      <xdr:col>9</xdr:col>
      <xdr:colOff>57150</xdr:colOff>
      <xdr:row>0</xdr:row>
      <xdr:rowOff>190501</xdr:rowOff>
    </xdr:from>
    <xdr:to>
      <xdr:col>12</xdr:col>
      <xdr:colOff>28575</xdr:colOff>
      <xdr:row>1</xdr:row>
      <xdr:rowOff>352425</xdr:rowOff>
    </xdr:to>
    <xdr:sp macro="" textlink="">
      <xdr:nvSpPr>
        <xdr:cNvPr id="7" name="6 Rectángulo redondeado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>
        <a:xfrm>
          <a:off x="8124825" y="190501"/>
          <a:ext cx="3114675" cy="361949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 w="9525" cap="flat" cmpd="sng" algn="ctr">
          <a:solidFill>
            <a:schemeClr val="bg1">
              <a:lumMod val="5000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0" i="0" u="none" strike="noStrike" kern="0" cap="none" spc="0" normalizeH="0" baseline="0" noProof="0">
              <a:ln>
                <a:noFill/>
              </a:ln>
              <a:solidFill>
                <a:srgbClr val="92D400"/>
              </a:solidFill>
              <a:effectLst/>
              <a:uLnTx/>
              <a:uFillTx/>
              <a:latin typeface="+mn-lt"/>
              <a:ea typeface="+mn-ea"/>
              <a:cs typeface="+mn-cs"/>
            </a:rPr>
            <a:t>Total</a:t>
          </a:r>
        </a:p>
      </xdr:txBody>
    </xdr:sp>
    <xdr:clientData/>
  </xdr:twoCellAnchor>
  <xdr:twoCellAnchor>
    <xdr:from>
      <xdr:col>3</xdr:col>
      <xdr:colOff>0</xdr:colOff>
      <xdr:row>1</xdr:row>
      <xdr:rowOff>390525</xdr:rowOff>
    </xdr:from>
    <xdr:to>
      <xdr:col>12</xdr:col>
      <xdr:colOff>47626</xdr:colOff>
      <xdr:row>2</xdr:row>
      <xdr:rowOff>273844</xdr:rowOff>
    </xdr:to>
    <xdr:sp macro="" textlink="">
      <xdr:nvSpPr>
        <xdr:cNvPr id="8" name="7 Rectángulo redondeado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/>
      </xdr:nvSpPr>
      <xdr:spPr>
        <a:xfrm>
          <a:off x="3893344" y="592931"/>
          <a:ext cx="9477376" cy="288132"/>
        </a:xfrm>
        <a:prstGeom prst="roundRect">
          <a:avLst/>
        </a:prstGeom>
        <a:solidFill>
          <a:schemeClr val="bg1">
            <a:lumMod val="65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200" b="1" i="1">
              <a:solidFill>
                <a:schemeClr val="bg1"/>
              </a:solidFill>
            </a:rPr>
            <a:t>TRIMESTRE 3</a:t>
          </a:r>
          <a:r>
            <a:rPr lang="es-ES" sz="1200" b="1" i="1" baseline="0">
              <a:solidFill>
                <a:schemeClr val="bg1"/>
              </a:solidFill>
            </a:rPr>
            <a:t>  2016</a:t>
          </a:r>
          <a:endParaRPr lang="es-ES" sz="1200" b="1" i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1147158</xdr:colOff>
      <xdr:row>2</xdr:row>
      <xdr:rowOff>20949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BF990912-FF3F-4650-9896-206AB3562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131408" cy="6083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1928812</xdr:colOff>
      <xdr:row>0</xdr:row>
      <xdr:rowOff>0</xdr:rowOff>
    </xdr:from>
    <xdr:to>
      <xdr:col>5</xdr:col>
      <xdr:colOff>619125</xdr:colOff>
      <xdr:row>1</xdr:row>
      <xdr:rowOff>11907</xdr:rowOff>
    </xdr:to>
    <xdr:sp macro="" textlink="">
      <xdr:nvSpPr>
        <xdr:cNvPr id="2" name="1 Rectángulo redondead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2190750" y="0"/>
          <a:ext cx="4810125" cy="591345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 w="9525" cap="flat" cmpd="sng" algn="ctr">
          <a:solidFill>
            <a:schemeClr val="bg1">
              <a:lumMod val="5000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400" b="0" i="0" u="none" strike="noStrike" kern="0" cap="none" spc="0" normalizeH="0" baseline="0" noProof="0">
              <a:ln>
                <a:noFill/>
              </a:ln>
              <a:solidFill>
                <a:srgbClr val="92D400"/>
              </a:solidFill>
              <a:effectLst/>
              <a:uLnTx/>
              <a:uFillTx/>
              <a:latin typeface="Calibri"/>
              <a:ea typeface="+mn-ea"/>
              <a:cs typeface="+mn-cs"/>
            </a:rPr>
            <a:t>Factores de Conversión</a:t>
          </a:r>
        </a:p>
      </xdr:txBody>
    </xdr:sp>
    <xdr:clientData/>
  </xdr:twoCellAnchor>
  <xdr:twoCellAnchor>
    <xdr:from>
      <xdr:col>3</xdr:col>
      <xdr:colOff>166688</xdr:colOff>
      <xdr:row>1</xdr:row>
      <xdr:rowOff>83345</xdr:rowOff>
    </xdr:from>
    <xdr:to>
      <xdr:col>5</xdr:col>
      <xdr:colOff>642940</xdr:colOff>
      <xdr:row>2</xdr:row>
      <xdr:rowOff>107156</xdr:rowOff>
    </xdr:to>
    <xdr:sp macro="" textlink="">
      <xdr:nvSpPr>
        <xdr:cNvPr id="5" name="4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/>
      </xdr:nvSpPr>
      <xdr:spPr>
        <a:xfrm>
          <a:off x="4941094" y="666751"/>
          <a:ext cx="1547815" cy="369093"/>
        </a:xfrm>
        <a:prstGeom prst="roundRect">
          <a:avLst/>
        </a:prstGeom>
        <a:solidFill>
          <a:srgbClr val="92D400"/>
        </a:solidFill>
        <a:ln w="9525" cap="flat" cmpd="sng" algn="ctr">
          <a:solidFill>
            <a:sysClr val="window" lastClr="FFFFFF">
              <a:lumMod val="95000"/>
            </a:sys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Volver a Menú</a:t>
          </a:r>
        </a:p>
      </xdr:txBody>
    </xdr:sp>
    <xdr:clientData/>
  </xdr:twoCellAnchor>
  <xdr:twoCellAnchor>
    <xdr:from>
      <xdr:col>1</xdr:col>
      <xdr:colOff>59533</xdr:colOff>
      <xdr:row>2</xdr:row>
      <xdr:rowOff>142874</xdr:rowOff>
    </xdr:from>
    <xdr:to>
      <xdr:col>2</xdr:col>
      <xdr:colOff>1988344</xdr:colOff>
      <xdr:row>2</xdr:row>
      <xdr:rowOff>442472</xdr:rowOff>
    </xdr:to>
    <xdr:sp macro="" textlink="">
      <xdr:nvSpPr>
        <xdr:cNvPr id="9" name="8 CuadroTexto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59533" y="1071562"/>
          <a:ext cx="4702967" cy="29959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Factor Conversión: Ml x Consumición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1869470</xdr:colOff>
      <xdr:row>1</xdr:row>
      <xdr:rowOff>28886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C9437869-4E39-4213-A03F-6CBD43CD0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131408" cy="6083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1643062</xdr:colOff>
      <xdr:row>0</xdr:row>
      <xdr:rowOff>35719</xdr:rowOff>
    </xdr:from>
    <xdr:to>
      <xdr:col>1</xdr:col>
      <xdr:colOff>5191125</xdr:colOff>
      <xdr:row>2</xdr:row>
      <xdr:rowOff>11907</xdr:rowOff>
    </xdr:to>
    <xdr:sp macro="" textlink="">
      <xdr:nvSpPr>
        <xdr:cNvPr id="89" name="3 Rectángulo redondead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1726406" y="35719"/>
          <a:ext cx="3548063" cy="464344"/>
        </a:xfrm>
        <a:prstGeom prst="roundRect">
          <a:avLst/>
        </a:prstGeom>
        <a:solidFill>
          <a:schemeClr val="tx1">
            <a:lumMod val="85000"/>
            <a:lumOff val="15000"/>
          </a:schemeClr>
        </a:solidFill>
        <a:ln w="9525" cap="flat" cmpd="sng" algn="ctr">
          <a:solidFill>
            <a:schemeClr val="bg1">
              <a:lumMod val="5000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400" b="0" i="0" u="none" strike="noStrike" kern="0" cap="none" spc="0" normalizeH="0" baseline="0" noProof="0">
            <a:ln>
              <a:noFill/>
            </a:ln>
            <a:solidFill>
              <a:srgbClr val="92D4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1504950</xdr:colOff>
      <xdr:row>30</xdr:row>
      <xdr:rowOff>129953</xdr:rowOff>
    </xdr:from>
    <xdr:to>
      <xdr:col>1</xdr:col>
      <xdr:colOff>5743575</xdr:colOff>
      <xdr:row>47</xdr:row>
      <xdr:rowOff>57150</xdr:rowOff>
    </xdr:to>
    <xdr:grpSp>
      <xdr:nvGrpSpPr>
        <xdr:cNvPr id="3" name="5 Grupo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GrpSpPr/>
      </xdr:nvGrpSpPr>
      <xdr:grpSpPr>
        <a:xfrm>
          <a:off x="1588294" y="9333484"/>
          <a:ext cx="4238625" cy="3165697"/>
          <a:chOff x="2450483" y="941737"/>
          <a:chExt cx="6608172" cy="4643216"/>
        </a:xfrm>
        <a:noFill/>
      </xdr:grpSpPr>
      <xdr:grpSp>
        <xdr:nvGrpSpPr>
          <xdr:cNvPr id="4" name="Group 248">
            <a:extLst>
              <a:ext uri="{FF2B5EF4-FFF2-40B4-BE49-F238E27FC236}">
                <a16:creationId xmlns="" xmlns:a16="http://schemas.microsoft.com/office/drawing/2014/main" id="{00000000-0008-0000-0600-000004000000}"/>
              </a:ext>
            </a:extLst>
          </xdr:cNvPr>
          <xdr:cNvGrpSpPr>
            <a:grpSpLocks/>
          </xdr:cNvGrpSpPr>
        </xdr:nvGrpSpPr>
        <xdr:grpSpPr bwMode="auto">
          <a:xfrm>
            <a:off x="2450483" y="941737"/>
            <a:ext cx="6608172" cy="4643216"/>
            <a:chOff x="879" y="510"/>
            <a:chExt cx="3995" cy="3041"/>
          </a:xfrm>
          <a:grpFill/>
        </xdr:grpSpPr>
        <xdr:grpSp>
          <xdr:nvGrpSpPr>
            <xdr:cNvPr id="18" name="Group 19">
              <a:extLst>
                <a:ext uri="{FF2B5EF4-FFF2-40B4-BE49-F238E27FC236}">
                  <a16:creationId xmlns="" xmlns:a16="http://schemas.microsoft.com/office/drawing/2014/main" id="{00000000-0008-0000-0600-00001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915" y="1898"/>
              <a:ext cx="959" cy="497"/>
              <a:chOff x="3915" y="1898"/>
              <a:chExt cx="959" cy="497"/>
            </a:xfrm>
            <a:grpFill/>
          </xdr:grpSpPr>
          <xdr:sp macro="" textlink="">
            <xdr:nvSpPr>
              <xdr:cNvPr id="80" name="Freeform 20">
                <a:extLst>
                  <a:ext uri="{FF2B5EF4-FFF2-40B4-BE49-F238E27FC236}">
                    <a16:creationId xmlns="" xmlns:a16="http://schemas.microsoft.com/office/drawing/2014/main" id="{00000000-0008-0000-0600-000050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915" y="2292"/>
                <a:ext cx="151" cy="103"/>
              </a:xfrm>
              <a:custGeom>
                <a:avLst/>
                <a:gdLst>
                  <a:gd name="T0" fmla="*/ 30 w 151"/>
                  <a:gd name="T1" fmla="*/ 24 h 103"/>
                  <a:gd name="T2" fmla="*/ 99 w 151"/>
                  <a:gd name="T3" fmla="*/ 4 h 103"/>
                  <a:gd name="T4" fmla="*/ 144 w 151"/>
                  <a:gd name="T5" fmla="*/ 49 h 103"/>
                  <a:gd name="T6" fmla="*/ 54 w 151"/>
                  <a:gd name="T7" fmla="*/ 95 h 103"/>
                  <a:gd name="T8" fmla="*/ 8 w 151"/>
                  <a:gd name="T9" fmla="*/ 95 h 103"/>
                  <a:gd name="T10" fmla="*/ 8 w 151"/>
                  <a:gd name="T11" fmla="*/ 49 h 103"/>
                  <a:gd name="T12" fmla="*/ 30 w 151"/>
                  <a:gd name="T13" fmla="*/ 24 h 10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</a:cxnLst>
                <a:rect l="0" t="0" r="r" b="b"/>
                <a:pathLst>
                  <a:path w="151" h="103">
                    <a:moveTo>
                      <a:pt x="30" y="24"/>
                    </a:moveTo>
                    <a:cubicBezTo>
                      <a:pt x="45" y="17"/>
                      <a:pt x="80" y="0"/>
                      <a:pt x="99" y="4"/>
                    </a:cubicBezTo>
                    <a:cubicBezTo>
                      <a:pt x="118" y="8"/>
                      <a:pt x="151" y="34"/>
                      <a:pt x="144" y="49"/>
                    </a:cubicBezTo>
                    <a:cubicBezTo>
                      <a:pt x="137" y="64"/>
                      <a:pt x="77" y="87"/>
                      <a:pt x="54" y="95"/>
                    </a:cubicBezTo>
                    <a:cubicBezTo>
                      <a:pt x="31" y="103"/>
                      <a:pt x="16" y="103"/>
                      <a:pt x="8" y="95"/>
                    </a:cubicBezTo>
                    <a:cubicBezTo>
                      <a:pt x="0" y="87"/>
                      <a:pt x="4" y="61"/>
                      <a:pt x="8" y="49"/>
                    </a:cubicBezTo>
                    <a:cubicBezTo>
                      <a:pt x="12" y="37"/>
                      <a:pt x="15" y="31"/>
                      <a:pt x="30" y="24"/>
                    </a:cubicBezTo>
                    <a:close/>
                  </a:path>
                </a:pathLst>
              </a:custGeom>
              <a:grpFill/>
              <a:ln w="38100" cmpd="sng">
                <a:solidFill>
                  <a:srgbClr val="989898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chemeClr val="bg2"/>
                      </a:outerShdw>
                    </a:effectLst>
                  </a14:hiddenEffects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1pPr>
                <a:lvl2pPr marL="4572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2pPr>
                <a:lvl3pPr marL="9144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3pPr>
                <a:lvl4pPr marL="13716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4pPr>
                <a:lvl5pPr marL="18288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5pPr>
                <a:lvl6pPr marL="22860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6pPr>
                <a:lvl7pPr marL="27432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7pPr>
                <a:lvl8pPr marL="32004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8pPr>
                <a:lvl9pPr marL="36576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9pPr>
              </a:lstStyle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ES" sz="1800" b="0" i="0" u="none" strike="noStrike" kern="0" cap="none" spc="0" normalizeH="0" baseline="0">
                  <a:ln>
                    <a:noFill/>
                  </a:ln>
                  <a:solidFill>
                    <a:srgbClr val="989898"/>
                  </a:solidFill>
                  <a:effectLst/>
                  <a:uLnTx/>
                  <a:uFillTx/>
                  <a:latin typeface="Arial"/>
                  <a:ea typeface="ＭＳ Ｐゴシック"/>
                </a:endParaRPr>
              </a:p>
            </xdr:txBody>
          </xdr:sp>
          <xdr:sp macro="" textlink="">
            <xdr:nvSpPr>
              <xdr:cNvPr id="81" name="Freeform 21">
                <a:extLst>
                  <a:ext uri="{FF2B5EF4-FFF2-40B4-BE49-F238E27FC236}">
                    <a16:creationId xmlns="" xmlns:a16="http://schemas.microsoft.com/office/drawing/2014/main" id="{00000000-0008-0000-0600-000051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241" y="1979"/>
                <a:ext cx="408" cy="287"/>
              </a:xfrm>
              <a:custGeom>
                <a:avLst/>
                <a:gdLst>
                  <a:gd name="T0" fmla="*/ 0 w 408"/>
                  <a:gd name="T1" fmla="*/ 136 h 287"/>
                  <a:gd name="T2" fmla="*/ 91 w 408"/>
                  <a:gd name="T3" fmla="*/ 90 h 287"/>
                  <a:gd name="T4" fmla="*/ 181 w 408"/>
                  <a:gd name="T5" fmla="*/ 45 h 287"/>
                  <a:gd name="T6" fmla="*/ 272 w 408"/>
                  <a:gd name="T7" fmla="*/ 0 h 287"/>
                  <a:gd name="T8" fmla="*/ 272 w 408"/>
                  <a:gd name="T9" fmla="*/ 45 h 287"/>
                  <a:gd name="T10" fmla="*/ 317 w 408"/>
                  <a:gd name="T11" fmla="*/ 45 h 287"/>
                  <a:gd name="T12" fmla="*/ 408 w 408"/>
                  <a:gd name="T13" fmla="*/ 90 h 287"/>
                  <a:gd name="T14" fmla="*/ 317 w 408"/>
                  <a:gd name="T15" fmla="*/ 136 h 287"/>
                  <a:gd name="T16" fmla="*/ 227 w 408"/>
                  <a:gd name="T17" fmla="*/ 272 h 287"/>
                  <a:gd name="T18" fmla="*/ 181 w 408"/>
                  <a:gd name="T19" fmla="*/ 226 h 287"/>
                  <a:gd name="T20" fmla="*/ 136 w 408"/>
                  <a:gd name="T21" fmla="*/ 181 h 287"/>
                  <a:gd name="T22" fmla="*/ 91 w 408"/>
                  <a:gd name="T23" fmla="*/ 181 h 287"/>
                  <a:gd name="T24" fmla="*/ 0 w 408"/>
                  <a:gd name="T25" fmla="*/ 136 h 287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</a:cxnLst>
                <a:rect l="0" t="0" r="r" b="b"/>
                <a:pathLst>
                  <a:path w="408" h="287">
                    <a:moveTo>
                      <a:pt x="0" y="136"/>
                    </a:moveTo>
                    <a:cubicBezTo>
                      <a:pt x="0" y="121"/>
                      <a:pt x="61" y="105"/>
                      <a:pt x="91" y="90"/>
                    </a:cubicBezTo>
                    <a:cubicBezTo>
                      <a:pt x="121" y="75"/>
                      <a:pt x="151" y="60"/>
                      <a:pt x="181" y="45"/>
                    </a:cubicBezTo>
                    <a:cubicBezTo>
                      <a:pt x="211" y="30"/>
                      <a:pt x="257" y="0"/>
                      <a:pt x="272" y="0"/>
                    </a:cubicBezTo>
                    <a:cubicBezTo>
                      <a:pt x="287" y="0"/>
                      <a:pt x="265" y="38"/>
                      <a:pt x="272" y="45"/>
                    </a:cubicBezTo>
                    <a:cubicBezTo>
                      <a:pt x="279" y="52"/>
                      <a:pt x="294" y="38"/>
                      <a:pt x="317" y="45"/>
                    </a:cubicBezTo>
                    <a:cubicBezTo>
                      <a:pt x="340" y="52"/>
                      <a:pt x="408" y="75"/>
                      <a:pt x="408" y="90"/>
                    </a:cubicBezTo>
                    <a:cubicBezTo>
                      <a:pt x="408" y="105"/>
                      <a:pt x="347" y="106"/>
                      <a:pt x="317" y="136"/>
                    </a:cubicBezTo>
                    <a:cubicBezTo>
                      <a:pt x="287" y="166"/>
                      <a:pt x="250" y="257"/>
                      <a:pt x="227" y="272"/>
                    </a:cubicBezTo>
                    <a:cubicBezTo>
                      <a:pt x="204" y="287"/>
                      <a:pt x="196" y="241"/>
                      <a:pt x="181" y="226"/>
                    </a:cubicBezTo>
                    <a:cubicBezTo>
                      <a:pt x="166" y="211"/>
                      <a:pt x="151" y="188"/>
                      <a:pt x="136" y="181"/>
                    </a:cubicBezTo>
                    <a:cubicBezTo>
                      <a:pt x="121" y="174"/>
                      <a:pt x="114" y="188"/>
                      <a:pt x="91" y="181"/>
                    </a:cubicBezTo>
                    <a:cubicBezTo>
                      <a:pt x="68" y="174"/>
                      <a:pt x="0" y="151"/>
                      <a:pt x="0" y="136"/>
                    </a:cubicBezTo>
                    <a:close/>
                  </a:path>
                </a:pathLst>
              </a:custGeom>
              <a:grpFill/>
              <a:ln w="38100" cmpd="sng">
                <a:solidFill>
                  <a:srgbClr val="989898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chemeClr val="bg2"/>
                      </a:outerShdw>
                    </a:effectLst>
                  </a14:hiddenEffects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1pPr>
                <a:lvl2pPr marL="4572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2pPr>
                <a:lvl3pPr marL="9144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3pPr>
                <a:lvl4pPr marL="13716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4pPr>
                <a:lvl5pPr marL="18288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5pPr>
                <a:lvl6pPr marL="22860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6pPr>
                <a:lvl7pPr marL="27432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7pPr>
                <a:lvl8pPr marL="32004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8pPr>
                <a:lvl9pPr marL="36576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9pPr>
              </a:lstStyle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ES" sz="1800" b="0" i="0" u="none" strike="noStrike" kern="0" cap="none" spc="0" normalizeH="0" baseline="0">
                  <a:ln>
                    <a:noFill/>
                  </a:ln>
                  <a:solidFill>
                    <a:srgbClr val="989898"/>
                  </a:solidFill>
                  <a:effectLst/>
                  <a:uLnTx/>
                  <a:uFillTx/>
                  <a:latin typeface="Arial"/>
                  <a:ea typeface="ＭＳ Ｐゴシック"/>
                </a:endParaRPr>
              </a:p>
            </xdr:txBody>
          </xdr:sp>
          <xdr:sp macro="" textlink="">
            <xdr:nvSpPr>
              <xdr:cNvPr id="82" name="Freeform 22">
                <a:extLst>
                  <a:ext uri="{FF2B5EF4-FFF2-40B4-BE49-F238E27FC236}">
                    <a16:creationId xmlns="" xmlns:a16="http://schemas.microsoft.com/office/drawing/2014/main" id="{00000000-0008-0000-0600-000052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694" y="1898"/>
                <a:ext cx="180" cy="114"/>
              </a:xfrm>
              <a:custGeom>
                <a:avLst/>
                <a:gdLst>
                  <a:gd name="T0" fmla="*/ 30 w 180"/>
                  <a:gd name="T1" fmla="*/ 14 h 114"/>
                  <a:gd name="T2" fmla="*/ 88 w 180"/>
                  <a:gd name="T3" fmla="*/ 10 h 114"/>
                  <a:gd name="T4" fmla="*/ 172 w 180"/>
                  <a:gd name="T5" fmla="*/ 76 h 114"/>
                  <a:gd name="T6" fmla="*/ 136 w 180"/>
                  <a:gd name="T7" fmla="*/ 112 h 114"/>
                  <a:gd name="T8" fmla="*/ 54 w 180"/>
                  <a:gd name="T9" fmla="*/ 85 h 114"/>
                  <a:gd name="T10" fmla="*/ 8 w 180"/>
                  <a:gd name="T11" fmla="*/ 85 h 114"/>
                  <a:gd name="T12" fmla="*/ 8 w 180"/>
                  <a:gd name="T13" fmla="*/ 39 h 114"/>
                  <a:gd name="T14" fmla="*/ 30 w 180"/>
                  <a:gd name="T15" fmla="*/ 14 h 11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</a:cxnLst>
                <a:rect l="0" t="0" r="r" b="b"/>
                <a:pathLst>
                  <a:path w="180" h="114">
                    <a:moveTo>
                      <a:pt x="30" y="14"/>
                    </a:moveTo>
                    <a:cubicBezTo>
                      <a:pt x="43" y="9"/>
                      <a:pt x="64" y="0"/>
                      <a:pt x="88" y="10"/>
                    </a:cubicBezTo>
                    <a:cubicBezTo>
                      <a:pt x="112" y="20"/>
                      <a:pt x="164" y="59"/>
                      <a:pt x="172" y="76"/>
                    </a:cubicBezTo>
                    <a:cubicBezTo>
                      <a:pt x="180" y="93"/>
                      <a:pt x="156" y="110"/>
                      <a:pt x="136" y="112"/>
                    </a:cubicBezTo>
                    <a:cubicBezTo>
                      <a:pt x="116" y="114"/>
                      <a:pt x="75" y="90"/>
                      <a:pt x="54" y="85"/>
                    </a:cubicBezTo>
                    <a:cubicBezTo>
                      <a:pt x="33" y="80"/>
                      <a:pt x="16" y="93"/>
                      <a:pt x="8" y="85"/>
                    </a:cubicBezTo>
                    <a:cubicBezTo>
                      <a:pt x="0" y="77"/>
                      <a:pt x="4" y="51"/>
                      <a:pt x="8" y="39"/>
                    </a:cubicBezTo>
                    <a:cubicBezTo>
                      <a:pt x="12" y="27"/>
                      <a:pt x="15" y="21"/>
                      <a:pt x="30" y="14"/>
                    </a:cubicBezTo>
                    <a:close/>
                  </a:path>
                </a:pathLst>
              </a:custGeom>
              <a:grpFill/>
              <a:ln w="38100" cmpd="sng">
                <a:solidFill>
                  <a:srgbClr val="989898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chemeClr val="bg2"/>
                      </a:outerShdw>
                    </a:effectLst>
                  </a14:hiddenEffects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1pPr>
                <a:lvl2pPr marL="4572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2pPr>
                <a:lvl3pPr marL="9144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3pPr>
                <a:lvl4pPr marL="13716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4pPr>
                <a:lvl5pPr marL="1828800" algn="l" defTabSz="457200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5pPr>
                <a:lvl6pPr marL="22860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6pPr>
                <a:lvl7pPr marL="27432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7pPr>
                <a:lvl8pPr marL="32004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8pPr>
                <a:lvl9pPr marL="3657600" algn="l" defTabSz="457200" rtl="0" eaLnBrk="1" latinLnBrk="0" hangingPunct="1">
                  <a:defRPr kern="1200">
                    <a:solidFill>
                      <a:schemeClr val="tx1"/>
                    </a:solidFill>
                    <a:latin typeface="Arial" pitchFamily="-65" charset="0"/>
                    <a:ea typeface="ＭＳ Ｐゴシック" pitchFamily="-65" charset="-128"/>
                    <a:cs typeface="ＭＳ Ｐゴシック" pitchFamily="-65" charset="-128"/>
                  </a:defRPr>
                </a:lvl9pPr>
              </a:lstStyle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0" lang="es-ES" sz="1800" b="0" i="0" u="none" strike="noStrike" kern="0" cap="none" spc="0" normalizeH="0" baseline="0">
                  <a:ln>
                    <a:noFill/>
                  </a:ln>
                  <a:solidFill>
                    <a:srgbClr val="989898"/>
                  </a:solidFill>
                  <a:effectLst/>
                  <a:uLnTx/>
                  <a:uFillTx/>
                  <a:latin typeface="Arial"/>
                  <a:ea typeface="ＭＳ Ｐゴシック"/>
                </a:endParaRPr>
              </a:p>
            </xdr:txBody>
          </xdr:sp>
        </xdr:grpSp>
        <xdr:grpSp>
          <xdr:nvGrpSpPr>
            <xdr:cNvPr id="19" name="Group 247">
              <a:extLst>
                <a:ext uri="{FF2B5EF4-FFF2-40B4-BE49-F238E27FC236}">
                  <a16:creationId xmlns="" xmlns:a16="http://schemas.microsoft.com/office/drawing/2014/main" id="{00000000-0008-0000-0600-00001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9" y="510"/>
              <a:ext cx="3596" cy="3041"/>
              <a:chOff x="879" y="510"/>
              <a:chExt cx="3596" cy="3041"/>
            </a:xfrm>
            <a:grpFill/>
          </xdr:grpSpPr>
          <xdr:grpSp>
            <xdr:nvGrpSpPr>
              <xdr:cNvPr id="20" name="Group 8">
                <a:extLst>
                  <a:ext uri="{FF2B5EF4-FFF2-40B4-BE49-F238E27FC236}">
                    <a16:creationId xmlns="" xmlns:a16="http://schemas.microsoft.com/office/drawing/2014/main" id="{00000000-0008-0000-0600-000014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062" y="658"/>
                <a:ext cx="1218" cy="762"/>
                <a:chOff x="2062" y="658"/>
                <a:chExt cx="1218" cy="762"/>
              </a:xfrm>
              <a:grpFill/>
            </xdr:grpSpPr>
            <xdr:sp macro="" textlink="">
              <xdr:nvSpPr>
                <xdr:cNvPr id="70" name="Freeform 9">
                  <a:extLst>
                    <a:ext uri="{FF2B5EF4-FFF2-40B4-BE49-F238E27FC236}">
                      <a16:creationId xmlns="" xmlns:a16="http://schemas.microsoft.com/office/drawing/2014/main" id="{00000000-0008-0000-0600-000046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2062" y="658"/>
                  <a:ext cx="1218" cy="762"/>
                </a:xfrm>
                <a:custGeom>
                  <a:avLst/>
                  <a:gdLst>
                    <a:gd name="T0" fmla="*/ 89 w 1218"/>
                    <a:gd name="T1" fmla="*/ 197 h 762"/>
                    <a:gd name="T2" fmla="*/ 137 w 1218"/>
                    <a:gd name="T3" fmla="*/ 29 h 762"/>
                    <a:gd name="T4" fmla="*/ 272 w 1218"/>
                    <a:gd name="T5" fmla="*/ 38 h 762"/>
                    <a:gd name="T6" fmla="*/ 391 w 1218"/>
                    <a:gd name="T7" fmla="*/ 5 h 762"/>
                    <a:gd name="T8" fmla="*/ 551 w 1218"/>
                    <a:gd name="T9" fmla="*/ 67 h 762"/>
                    <a:gd name="T10" fmla="*/ 674 w 1218"/>
                    <a:gd name="T11" fmla="*/ 20 h 762"/>
                    <a:gd name="T12" fmla="*/ 782 w 1218"/>
                    <a:gd name="T13" fmla="*/ 62 h 762"/>
                    <a:gd name="T14" fmla="*/ 938 w 1218"/>
                    <a:gd name="T15" fmla="*/ 44 h 762"/>
                    <a:gd name="T16" fmla="*/ 1064 w 1218"/>
                    <a:gd name="T17" fmla="*/ 98 h 762"/>
                    <a:gd name="T18" fmla="*/ 1070 w 1218"/>
                    <a:gd name="T19" fmla="*/ 170 h 762"/>
                    <a:gd name="T20" fmla="*/ 1214 w 1218"/>
                    <a:gd name="T21" fmla="*/ 224 h 762"/>
                    <a:gd name="T22" fmla="*/ 1094 w 1218"/>
                    <a:gd name="T23" fmla="*/ 368 h 762"/>
                    <a:gd name="T24" fmla="*/ 1052 w 1218"/>
                    <a:gd name="T25" fmla="*/ 596 h 762"/>
                    <a:gd name="T26" fmla="*/ 800 w 1218"/>
                    <a:gd name="T27" fmla="*/ 530 h 762"/>
                    <a:gd name="T28" fmla="*/ 710 w 1218"/>
                    <a:gd name="T29" fmla="*/ 572 h 762"/>
                    <a:gd name="T30" fmla="*/ 620 w 1218"/>
                    <a:gd name="T31" fmla="*/ 578 h 762"/>
                    <a:gd name="T32" fmla="*/ 542 w 1218"/>
                    <a:gd name="T33" fmla="*/ 650 h 762"/>
                    <a:gd name="T34" fmla="*/ 415 w 1218"/>
                    <a:gd name="T35" fmla="*/ 731 h 762"/>
                    <a:gd name="T36" fmla="*/ 324 w 1218"/>
                    <a:gd name="T37" fmla="*/ 748 h 762"/>
                    <a:gd name="T38" fmla="*/ 253 w 1218"/>
                    <a:gd name="T39" fmla="*/ 647 h 762"/>
                    <a:gd name="T40" fmla="*/ 170 w 1218"/>
                    <a:gd name="T41" fmla="*/ 626 h 762"/>
                    <a:gd name="T42" fmla="*/ 38 w 1218"/>
                    <a:gd name="T43" fmla="*/ 608 h 762"/>
                    <a:gd name="T44" fmla="*/ 62 w 1218"/>
                    <a:gd name="T45" fmla="*/ 530 h 762"/>
                    <a:gd name="T46" fmla="*/ 7 w 1218"/>
                    <a:gd name="T47" fmla="*/ 430 h 762"/>
                    <a:gd name="T48" fmla="*/ 20 w 1218"/>
                    <a:gd name="T49" fmla="*/ 374 h 762"/>
                    <a:gd name="T50" fmla="*/ 56 w 1218"/>
                    <a:gd name="T51" fmla="*/ 308 h 762"/>
                    <a:gd name="T52" fmla="*/ 89 w 1218"/>
                    <a:gd name="T53" fmla="*/ 197 h 762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</a:cxnLst>
                  <a:rect l="0" t="0" r="r" b="b"/>
                  <a:pathLst>
                    <a:path w="1218" h="762">
                      <a:moveTo>
                        <a:pt x="89" y="197"/>
                      </a:moveTo>
                      <a:cubicBezTo>
                        <a:pt x="102" y="150"/>
                        <a:pt x="107" y="55"/>
                        <a:pt x="137" y="29"/>
                      </a:cubicBezTo>
                      <a:cubicBezTo>
                        <a:pt x="167" y="3"/>
                        <a:pt x="230" y="42"/>
                        <a:pt x="272" y="38"/>
                      </a:cubicBezTo>
                      <a:cubicBezTo>
                        <a:pt x="314" y="34"/>
                        <a:pt x="345" y="0"/>
                        <a:pt x="391" y="5"/>
                      </a:cubicBezTo>
                      <a:cubicBezTo>
                        <a:pt x="437" y="10"/>
                        <a:pt x="504" y="65"/>
                        <a:pt x="551" y="67"/>
                      </a:cubicBezTo>
                      <a:cubicBezTo>
                        <a:pt x="598" y="69"/>
                        <a:pt x="636" y="21"/>
                        <a:pt x="674" y="20"/>
                      </a:cubicBezTo>
                      <a:cubicBezTo>
                        <a:pt x="712" y="19"/>
                        <a:pt x="738" y="58"/>
                        <a:pt x="782" y="62"/>
                      </a:cubicBezTo>
                      <a:cubicBezTo>
                        <a:pt x="826" y="66"/>
                        <a:pt x="891" y="38"/>
                        <a:pt x="938" y="44"/>
                      </a:cubicBezTo>
                      <a:cubicBezTo>
                        <a:pt x="985" y="50"/>
                        <a:pt x="1042" y="77"/>
                        <a:pt x="1064" y="98"/>
                      </a:cubicBezTo>
                      <a:cubicBezTo>
                        <a:pt x="1086" y="119"/>
                        <a:pt x="1045" y="149"/>
                        <a:pt x="1070" y="170"/>
                      </a:cubicBezTo>
                      <a:cubicBezTo>
                        <a:pt x="1095" y="191"/>
                        <a:pt x="1210" y="191"/>
                        <a:pt x="1214" y="224"/>
                      </a:cubicBezTo>
                      <a:cubicBezTo>
                        <a:pt x="1218" y="257"/>
                        <a:pt x="1121" y="306"/>
                        <a:pt x="1094" y="368"/>
                      </a:cubicBezTo>
                      <a:cubicBezTo>
                        <a:pt x="1067" y="430"/>
                        <a:pt x="1101" y="569"/>
                        <a:pt x="1052" y="596"/>
                      </a:cubicBezTo>
                      <a:cubicBezTo>
                        <a:pt x="1003" y="623"/>
                        <a:pt x="857" y="534"/>
                        <a:pt x="800" y="530"/>
                      </a:cubicBezTo>
                      <a:cubicBezTo>
                        <a:pt x="743" y="526"/>
                        <a:pt x="740" y="564"/>
                        <a:pt x="710" y="572"/>
                      </a:cubicBezTo>
                      <a:cubicBezTo>
                        <a:pt x="680" y="580"/>
                        <a:pt x="648" y="565"/>
                        <a:pt x="620" y="578"/>
                      </a:cubicBezTo>
                      <a:cubicBezTo>
                        <a:pt x="592" y="591"/>
                        <a:pt x="576" y="625"/>
                        <a:pt x="542" y="650"/>
                      </a:cubicBezTo>
                      <a:cubicBezTo>
                        <a:pt x="508" y="675"/>
                        <a:pt x="451" y="715"/>
                        <a:pt x="415" y="731"/>
                      </a:cubicBezTo>
                      <a:cubicBezTo>
                        <a:pt x="379" y="747"/>
                        <a:pt x="351" y="762"/>
                        <a:pt x="324" y="748"/>
                      </a:cubicBezTo>
                      <a:cubicBezTo>
                        <a:pt x="297" y="734"/>
                        <a:pt x="279" y="667"/>
                        <a:pt x="253" y="647"/>
                      </a:cubicBezTo>
                      <a:cubicBezTo>
                        <a:pt x="227" y="627"/>
                        <a:pt x="206" y="632"/>
                        <a:pt x="170" y="626"/>
                      </a:cubicBezTo>
                      <a:cubicBezTo>
                        <a:pt x="134" y="620"/>
                        <a:pt x="56" y="624"/>
                        <a:pt x="38" y="608"/>
                      </a:cubicBezTo>
                      <a:cubicBezTo>
                        <a:pt x="20" y="592"/>
                        <a:pt x="67" y="560"/>
                        <a:pt x="62" y="530"/>
                      </a:cubicBezTo>
                      <a:cubicBezTo>
                        <a:pt x="57" y="500"/>
                        <a:pt x="14" y="456"/>
                        <a:pt x="7" y="430"/>
                      </a:cubicBezTo>
                      <a:cubicBezTo>
                        <a:pt x="0" y="404"/>
                        <a:pt x="12" y="394"/>
                        <a:pt x="20" y="374"/>
                      </a:cubicBezTo>
                      <a:cubicBezTo>
                        <a:pt x="28" y="354"/>
                        <a:pt x="45" y="337"/>
                        <a:pt x="56" y="308"/>
                      </a:cubicBezTo>
                      <a:cubicBezTo>
                        <a:pt x="67" y="279"/>
                        <a:pt x="77" y="243"/>
                        <a:pt x="89" y="197"/>
                      </a:cubicBezTo>
                      <a:close/>
                    </a:path>
                  </a:pathLst>
                </a:custGeom>
                <a:grpFill/>
                <a:ln w="38100" cmpd="sng">
                  <a:solidFill>
                    <a:srgbClr val="989898"/>
                  </a:solidFill>
                  <a:round/>
                  <a:headEnd/>
                  <a:tailEnd/>
                </a:ln>
                <a:effectLst/>
                <a:extLs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chemeClr val="bg2"/>
                        </a:outerShdw>
                      </a:effectLst>
                    </a14:hiddenEffects>
                  </a:ext>
                </a:extLst>
              </xdr:spPr>
              <xdr:txBody>
                <a:bodyPr wrap="square"/>
                <a:lstStyle>
                  <a:defPPr>
                    <a:defRPr lang="en-US"/>
                  </a:defPPr>
                  <a:lvl1pPr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1pPr>
                  <a:lvl2pPr marL="4572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2pPr>
                  <a:lvl3pPr marL="9144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3pPr>
                  <a:lvl4pPr marL="13716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4pPr>
                  <a:lvl5pPr marL="18288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5pPr>
                  <a:lvl6pPr marL="22860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6pPr>
                  <a:lvl7pPr marL="27432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7pPr>
                  <a:lvl8pPr marL="32004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8pPr>
                  <a:lvl9pPr marL="36576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9pPr>
                </a:lstStyle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ES" sz="1800" b="0" i="0" u="none" strike="noStrike" kern="0" cap="none" spc="0" normalizeH="0" baseline="0">
                    <a:ln>
                      <a:noFill/>
                    </a:ln>
                    <a:solidFill>
                      <a:srgbClr val="989898"/>
                    </a:solidFill>
                    <a:effectLst/>
                    <a:uLnTx/>
                    <a:uFillTx/>
                    <a:latin typeface="Arial"/>
                    <a:ea typeface="ＭＳ Ｐゴシック"/>
                  </a:endParaRPr>
                </a:p>
              </xdr:txBody>
            </xdr:sp>
            <xdr:grpSp>
              <xdr:nvGrpSpPr>
                <xdr:cNvPr id="71" name="Group 10">
                  <a:extLst>
                    <a:ext uri="{FF2B5EF4-FFF2-40B4-BE49-F238E27FC236}">
                      <a16:creationId xmlns="" xmlns:a16="http://schemas.microsoft.com/office/drawing/2014/main" id="{00000000-0008-0000-0600-000047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2154" y="709"/>
                  <a:ext cx="907" cy="635"/>
                  <a:chOff x="2154" y="709"/>
                  <a:chExt cx="907" cy="635"/>
                </a:xfrm>
                <a:grpFill/>
              </xdr:grpSpPr>
              <xdr:sp macro="" textlink="">
                <xdr:nvSpPr>
                  <xdr:cNvPr id="72" name="Freeform 11">
                    <a:extLst>
                      <a:ext uri="{FF2B5EF4-FFF2-40B4-BE49-F238E27FC236}">
                        <a16:creationId xmlns="" xmlns:a16="http://schemas.microsoft.com/office/drawing/2014/main" id="{00000000-0008-0000-0600-000048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154" y="799"/>
                    <a:ext cx="227" cy="545"/>
                  </a:xfrm>
                  <a:custGeom>
                    <a:avLst/>
                    <a:gdLst>
                      <a:gd name="T0" fmla="*/ 0 w 227"/>
                      <a:gd name="T1" fmla="*/ 0 h 545"/>
                      <a:gd name="T2" fmla="*/ 91 w 227"/>
                      <a:gd name="T3" fmla="*/ 46 h 545"/>
                      <a:gd name="T4" fmla="*/ 136 w 227"/>
                      <a:gd name="T5" fmla="*/ 46 h 545"/>
                      <a:gd name="T6" fmla="*/ 182 w 227"/>
                      <a:gd name="T7" fmla="*/ 91 h 545"/>
                      <a:gd name="T8" fmla="*/ 182 w 227"/>
                      <a:gd name="T9" fmla="*/ 182 h 545"/>
                      <a:gd name="T10" fmla="*/ 136 w 227"/>
                      <a:gd name="T11" fmla="*/ 272 h 545"/>
                      <a:gd name="T12" fmla="*/ 182 w 227"/>
                      <a:gd name="T13" fmla="*/ 408 h 545"/>
                      <a:gd name="T14" fmla="*/ 227 w 227"/>
                      <a:gd name="T15" fmla="*/ 454 h 545"/>
                      <a:gd name="T16" fmla="*/ 182 w 227"/>
                      <a:gd name="T17" fmla="*/ 545 h 545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</a:cxnLst>
                    <a:rect l="0" t="0" r="r" b="b"/>
                    <a:pathLst>
                      <a:path w="227" h="545">
                        <a:moveTo>
                          <a:pt x="0" y="0"/>
                        </a:moveTo>
                        <a:cubicBezTo>
                          <a:pt x="34" y="19"/>
                          <a:pt x="68" y="38"/>
                          <a:pt x="91" y="46"/>
                        </a:cubicBezTo>
                        <a:cubicBezTo>
                          <a:pt x="114" y="54"/>
                          <a:pt x="121" y="39"/>
                          <a:pt x="136" y="46"/>
                        </a:cubicBezTo>
                        <a:cubicBezTo>
                          <a:pt x="151" y="53"/>
                          <a:pt x="174" y="68"/>
                          <a:pt x="182" y="91"/>
                        </a:cubicBezTo>
                        <a:cubicBezTo>
                          <a:pt x="190" y="114"/>
                          <a:pt x="190" y="152"/>
                          <a:pt x="182" y="182"/>
                        </a:cubicBezTo>
                        <a:cubicBezTo>
                          <a:pt x="174" y="212"/>
                          <a:pt x="136" y="234"/>
                          <a:pt x="136" y="272"/>
                        </a:cubicBezTo>
                        <a:cubicBezTo>
                          <a:pt x="136" y="310"/>
                          <a:pt x="167" y="378"/>
                          <a:pt x="182" y="408"/>
                        </a:cubicBezTo>
                        <a:cubicBezTo>
                          <a:pt x="197" y="438"/>
                          <a:pt x="227" y="431"/>
                          <a:pt x="227" y="454"/>
                        </a:cubicBezTo>
                        <a:cubicBezTo>
                          <a:pt x="227" y="477"/>
                          <a:pt x="204" y="511"/>
                          <a:pt x="182" y="545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73" name="Freeform 12">
                    <a:extLst>
                      <a:ext uri="{FF2B5EF4-FFF2-40B4-BE49-F238E27FC236}">
                        <a16:creationId xmlns="" xmlns:a16="http://schemas.microsoft.com/office/drawing/2014/main" id="{00000000-0008-0000-0600-000049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336" y="720"/>
                    <a:ext cx="250" cy="177"/>
                  </a:xfrm>
                  <a:custGeom>
                    <a:avLst/>
                    <a:gdLst>
                      <a:gd name="T0" fmla="*/ 0 w 250"/>
                      <a:gd name="T1" fmla="*/ 170 h 177"/>
                      <a:gd name="T2" fmla="*/ 90 w 250"/>
                      <a:gd name="T3" fmla="*/ 170 h 177"/>
                      <a:gd name="T4" fmla="*/ 90 w 250"/>
                      <a:gd name="T5" fmla="*/ 125 h 177"/>
                      <a:gd name="T6" fmla="*/ 136 w 250"/>
                      <a:gd name="T7" fmla="*/ 79 h 177"/>
                      <a:gd name="T8" fmla="*/ 226 w 250"/>
                      <a:gd name="T9" fmla="*/ 79 h 177"/>
                      <a:gd name="T10" fmla="*/ 226 w 250"/>
                      <a:gd name="T11" fmla="*/ 34 h 177"/>
                      <a:gd name="T12" fmla="*/ 250 w 250"/>
                      <a:gd name="T13" fmla="*/ 0 h 177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</a:cxnLst>
                    <a:rect l="0" t="0" r="r" b="b"/>
                    <a:pathLst>
                      <a:path w="250" h="177">
                        <a:moveTo>
                          <a:pt x="0" y="170"/>
                        </a:moveTo>
                        <a:cubicBezTo>
                          <a:pt x="37" y="173"/>
                          <a:pt x="75" y="177"/>
                          <a:pt x="90" y="170"/>
                        </a:cubicBezTo>
                        <a:cubicBezTo>
                          <a:pt x="105" y="163"/>
                          <a:pt x="82" y="140"/>
                          <a:pt x="90" y="125"/>
                        </a:cubicBezTo>
                        <a:cubicBezTo>
                          <a:pt x="98" y="110"/>
                          <a:pt x="113" y="87"/>
                          <a:pt x="136" y="79"/>
                        </a:cubicBezTo>
                        <a:cubicBezTo>
                          <a:pt x="159" y="71"/>
                          <a:pt x="211" y="86"/>
                          <a:pt x="226" y="79"/>
                        </a:cubicBezTo>
                        <a:cubicBezTo>
                          <a:pt x="241" y="72"/>
                          <a:pt x="222" y="47"/>
                          <a:pt x="226" y="34"/>
                        </a:cubicBezTo>
                        <a:cubicBezTo>
                          <a:pt x="230" y="21"/>
                          <a:pt x="245" y="7"/>
                          <a:pt x="250" y="0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74" name="Freeform 13">
                    <a:extLst>
                      <a:ext uri="{FF2B5EF4-FFF2-40B4-BE49-F238E27FC236}">
                        <a16:creationId xmlns="" xmlns:a16="http://schemas.microsoft.com/office/drawing/2014/main" id="{00000000-0008-0000-0600-00004A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426" y="791"/>
                    <a:ext cx="242" cy="151"/>
                  </a:xfrm>
                  <a:custGeom>
                    <a:avLst/>
                    <a:gdLst>
                      <a:gd name="T0" fmla="*/ 0 w 242"/>
                      <a:gd name="T1" fmla="*/ 99 h 151"/>
                      <a:gd name="T2" fmla="*/ 91 w 242"/>
                      <a:gd name="T3" fmla="*/ 144 h 151"/>
                      <a:gd name="T4" fmla="*/ 227 w 242"/>
                      <a:gd name="T5" fmla="*/ 54 h 151"/>
                      <a:gd name="T6" fmla="*/ 182 w 242"/>
                      <a:gd name="T7" fmla="*/ 8 h 151"/>
                      <a:gd name="T8" fmla="*/ 136 w 242"/>
                      <a:gd name="T9" fmla="*/ 8 h 151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</a:cxnLst>
                    <a:rect l="0" t="0" r="r" b="b"/>
                    <a:pathLst>
                      <a:path w="242" h="151">
                        <a:moveTo>
                          <a:pt x="0" y="99"/>
                        </a:moveTo>
                        <a:cubicBezTo>
                          <a:pt x="26" y="125"/>
                          <a:pt x="53" y="151"/>
                          <a:pt x="91" y="144"/>
                        </a:cubicBezTo>
                        <a:cubicBezTo>
                          <a:pt x="129" y="137"/>
                          <a:pt x="212" y="77"/>
                          <a:pt x="227" y="54"/>
                        </a:cubicBezTo>
                        <a:cubicBezTo>
                          <a:pt x="242" y="31"/>
                          <a:pt x="197" y="16"/>
                          <a:pt x="182" y="8"/>
                        </a:cubicBezTo>
                        <a:cubicBezTo>
                          <a:pt x="167" y="0"/>
                          <a:pt x="151" y="4"/>
                          <a:pt x="136" y="8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75" name="Freeform 14">
                    <a:extLst>
                      <a:ext uri="{FF2B5EF4-FFF2-40B4-BE49-F238E27FC236}">
                        <a16:creationId xmlns="" xmlns:a16="http://schemas.microsoft.com/office/drawing/2014/main" id="{00000000-0008-0000-0600-00004B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601" y="890"/>
                    <a:ext cx="101" cy="336"/>
                  </a:xfrm>
                  <a:custGeom>
                    <a:avLst/>
                    <a:gdLst>
                      <a:gd name="T0" fmla="*/ 101 w 101"/>
                      <a:gd name="T1" fmla="*/ 336 h 336"/>
                      <a:gd name="T2" fmla="*/ 52 w 101"/>
                      <a:gd name="T3" fmla="*/ 272 h 336"/>
                      <a:gd name="T4" fmla="*/ 52 w 101"/>
                      <a:gd name="T5" fmla="*/ 227 h 336"/>
                      <a:gd name="T6" fmla="*/ 52 w 101"/>
                      <a:gd name="T7" fmla="*/ 181 h 336"/>
                      <a:gd name="T8" fmla="*/ 7 w 101"/>
                      <a:gd name="T9" fmla="*/ 91 h 336"/>
                      <a:gd name="T10" fmla="*/ 7 w 101"/>
                      <a:gd name="T11" fmla="*/ 45 h 336"/>
                      <a:gd name="T12" fmla="*/ 7 w 101"/>
                      <a:gd name="T13" fmla="*/ 0 h 336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</a:cxnLst>
                    <a:rect l="0" t="0" r="r" b="b"/>
                    <a:pathLst>
                      <a:path w="101" h="336">
                        <a:moveTo>
                          <a:pt x="101" y="336"/>
                        </a:moveTo>
                        <a:cubicBezTo>
                          <a:pt x="93" y="326"/>
                          <a:pt x="60" y="290"/>
                          <a:pt x="52" y="272"/>
                        </a:cubicBezTo>
                        <a:cubicBezTo>
                          <a:pt x="44" y="254"/>
                          <a:pt x="52" y="242"/>
                          <a:pt x="52" y="227"/>
                        </a:cubicBezTo>
                        <a:cubicBezTo>
                          <a:pt x="52" y="212"/>
                          <a:pt x="59" y="204"/>
                          <a:pt x="52" y="181"/>
                        </a:cubicBezTo>
                        <a:cubicBezTo>
                          <a:pt x="45" y="158"/>
                          <a:pt x="14" y="114"/>
                          <a:pt x="7" y="91"/>
                        </a:cubicBezTo>
                        <a:cubicBezTo>
                          <a:pt x="0" y="68"/>
                          <a:pt x="7" y="60"/>
                          <a:pt x="7" y="45"/>
                        </a:cubicBezTo>
                        <a:cubicBezTo>
                          <a:pt x="7" y="30"/>
                          <a:pt x="7" y="15"/>
                          <a:pt x="7" y="0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76" name="Freeform 15">
                    <a:extLst>
                      <a:ext uri="{FF2B5EF4-FFF2-40B4-BE49-F238E27FC236}">
                        <a16:creationId xmlns="" xmlns:a16="http://schemas.microsoft.com/office/drawing/2014/main" id="{00000000-0008-0000-0600-00004C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653" y="709"/>
                    <a:ext cx="190" cy="144"/>
                  </a:xfrm>
                  <a:custGeom>
                    <a:avLst/>
                    <a:gdLst>
                      <a:gd name="T0" fmla="*/ 182 w 190"/>
                      <a:gd name="T1" fmla="*/ 0 h 144"/>
                      <a:gd name="T2" fmla="*/ 182 w 190"/>
                      <a:gd name="T3" fmla="*/ 90 h 144"/>
                      <a:gd name="T4" fmla="*/ 136 w 190"/>
                      <a:gd name="T5" fmla="*/ 136 h 144"/>
                      <a:gd name="T6" fmla="*/ 91 w 190"/>
                      <a:gd name="T7" fmla="*/ 136 h 144"/>
                      <a:gd name="T8" fmla="*/ 0 w 190"/>
                      <a:gd name="T9" fmla="*/ 136 h 144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</a:cxnLst>
                    <a:rect l="0" t="0" r="r" b="b"/>
                    <a:pathLst>
                      <a:path w="190" h="144">
                        <a:moveTo>
                          <a:pt x="182" y="0"/>
                        </a:moveTo>
                        <a:cubicBezTo>
                          <a:pt x="186" y="33"/>
                          <a:pt x="190" y="67"/>
                          <a:pt x="182" y="90"/>
                        </a:cubicBezTo>
                        <a:cubicBezTo>
                          <a:pt x="174" y="113"/>
                          <a:pt x="151" y="128"/>
                          <a:pt x="136" y="136"/>
                        </a:cubicBezTo>
                        <a:cubicBezTo>
                          <a:pt x="121" y="144"/>
                          <a:pt x="114" y="136"/>
                          <a:pt x="91" y="136"/>
                        </a:cubicBezTo>
                        <a:cubicBezTo>
                          <a:pt x="68" y="136"/>
                          <a:pt x="34" y="136"/>
                          <a:pt x="0" y="136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77" name="Freeform 16">
                    <a:extLst>
                      <a:ext uri="{FF2B5EF4-FFF2-40B4-BE49-F238E27FC236}">
                        <a16:creationId xmlns="" xmlns:a16="http://schemas.microsoft.com/office/drawing/2014/main" id="{00000000-0008-0000-0600-00004D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789" y="709"/>
                    <a:ext cx="272" cy="188"/>
                  </a:xfrm>
                  <a:custGeom>
                    <a:avLst/>
                    <a:gdLst>
                      <a:gd name="T0" fmla="*/ 272 w 272"/>
                      <a:gd name="T1" fmla="*/ 0 h 188"/>
                      <a:gd name="T2" fmla="*/ 227 w 272"/>
                      <a:gd name="T3" fmla="*/ 45 h 188"/>
                      <a:gd name="T4" fmla="*/ 182 w 272"/>
                      <a:gd name="T5" fmla="*/ 136 h 188"/>
                      <a:gd name="T6" fmla="*/ 91 w 272"/>
                      <a:gd name="T7" fmla="*/ 181 h 188"/>
                      <a:gd name="T8" fmla="*/ 46 w 272"/>
                      <a:gd name="T9" fmla="*/ 181 h 188"/>
                      <a:gd name="T10" fmla="*/ 0 w 272"/>
                      <a:gd name="T11" fmla="*/ 136 h 188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</a:cxnLst>
                    <a:rect l="0" t="0" r="r" b="b"/>
                    <a:pathLst>
                      <a:path w="272" h="188">
                        <a:moveTo>
                          <a:pt x="272" y="0"/>
                        </a:moveTo>
                        <a:cubicBezTo>
                          <a:pt x="257" y="11"/>
                          <a:pt x="242" y="22"/>
                          <a:pt x="227" y="45"/>
                        </a:cubicBezTo>
                        <a:cubicBezTo>
                          <a:pt x="212" y="68"/>
                          <a:pt x="205" y="113"/>
                          <a:pt x="182" y="136"/>
                        </a:cubicBezTo>
                        <a:cubicBezTo>
                          <a:pt x="159" y="159"/>
                          <a:pt x="114" y="174"/>
                          <a:pt x="91" y="181"/>
                        </a:cubicBezTo>
                        <a:cubicBezTo>
                          <a:pt x="68" y="188"/>
                          <a:pt x="61" y="188"/>
                          <a:pt x="46" y="181"/>
                        </a:cubicBezTo>
                        <a:cubicBezTo>
                          <a:pt x="31" y="174"/>
                          <a:pt x="15" y="155"/>
                          <a:pt x="0" y="136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78" name="Freeform 17">
                    <a:extLst>
                      <a:ext uri="{FF2B5EF4-FFF2-40B4-BE49-F238E27FC236}">
                        <a16:creationId xmlns="" xmlns:a16="http://schemas.microsoft.com/office/drawing/2014/main" id="{00000000-0008-0000-0600-00004E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782" y="890"/>
                    <a:ext cx="238" cy="342"/>
                  </a:xfrm>
                  <a:custGeom>
                    <a:avLst/>
                    <a:gdLst>
                      <a:gd name="T0" fmla="*/ 53 w 238"/>
                      <a:gd name="T1" fmla="*/ 0 h 342"/>
                      <a:gd name="T2" fmla="*/ 98 w 238"/>
                      <a:gd name="T3" fmla="*/ 91 h 342"/>
                      <a:gd name="T4" fmla="*/ 7 w 238"/>
                      <a:gd name="T5" fmla="*/ 136 h 342"/>
                      <a:gd name="T6" fmla="*/ 53 w 238"/>
                      <a:gd name="T7" fmla="*/ 181 h 342"/>
                      <a:gd name="T8" fmla="*/ 189 w 238"/>
                      <a:gd name="T9" fmla="*/ 227 h 342"/>
                      <a:gd name="T10" fmla="*/ 234 w 238"/>
                      <a:gd name="T11" fmla="*/ 272 h 342"/>
                      <a:gd name="T12" fmla="*/ 214 w 238"/>
                      <a:gd name="T13" fmla="*/ 342 h 342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</a:cxnLst>
                    <a:rect l="0" t="0" r="r" b="b"/>
                    <a:pathLst>
                      <a:path w="238" h="342">
                        <a:moveTo>
                          <a:pt x="53" y="0"/>
                        </a:moveTo>
                        <a:cubicBezTo>
                          <a:pt x="79" y="34"/>
                          <a:pt x="106" y="68"/>
                          <a:pt x="98" y="91"/>
                        </a:cubicBezTo>
                        <a:cubicBezTo>
                          <a:pt x="90" y="114"/>
                          <a:pt x="14" y="121"/>
                          <a:pt x="7" y="136"/>
                        </a:cubicBezTo>
                        <a:cubicBezTo>
                          <a:pt x="0" y="151"/>
                          <a:pt x="23" y="166"/>
                          <a:pt x="53" y="181"/>
                        </a:cubicBezTo>
                        <a:cubicBezTo>
                          <a:pt x="83" y="196"/>
                          <a:pt x="159" y="212"/>
                          <a:pt x="189" y="227"/>
                        </a:cubicBezTo>
                        <a:cubicBezTo>
                          <a:pt x="219" y="242"/>
                          <a:pt x="230" y="253"/>
                          <a:pt x="234" y="272"/>
                        </a:cubicBezTo>
                        <a:cubicBezTo>
                          <a:pt x="238" y="291"/>
                          <a:pt x="218" y="328"/>
                          <a:pt x="214" y="342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79" name="Freeform 18">
                    <a:extLst>
                      <a:ext uri="{FF2B5EF4-FFF2-40B4-BE49-F238E27FC236}">
                        <a16:creationId xmlns="" xmlns:a16="http://schemas.microsoft.com/office/drawing/2014/main" id="{00000000-0008-0000-0600-00004F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624" y="1006"/>
                    <a:ext cx="165" cy="23"/>
                  </a:xfrm>
                  <a:custGeom>
                    <a:avLst/>
                    <a:gdLst>
                      <a:gd name="T0" fmla="*/ 165 w 165"/>
                      <a:gd name="T1" fmla="*/ 20 h 23"/>
                      <a:gd name="T2" fmla="*/ 120 w 165"/>
                      <a:gd name="T3" fmla="*/ 20 h 23"/>
                      <a:gd name="T4" fmla="*/ 0 w 165"/>
                      <a:gd name="T5" fmla="*/ 0 h 23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</a:cxnLst>
                    <a:rect l="0" t="0" r="r" b="b"/>
                    <a:pathLst>
                      <a:path w="165" h="23">
                        <a:moveTo>
                          <a:pt x="165" y="20"/>
                        </a:moveTo>
                        <a:cubicBezTo>
                          <a:pt x="154" y="20"/>
                          <a:pt x="147" y="23"/>
                          <a:pt x="120" y="20"/>
                        </a:cubicBezTo>
                        <a:cubicBezTo>
                          <a:pt x="93" y="17"/>
                          <a:pt x="25" y="4"/>
                          <a:pt x="0" y="0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</xdr:grpSp>
          </xdr:grpSp>
          <xdr:grpSp>
            <xdr:nvGrpSpPr>
              <xdr:cNvPr id="21" name="Group 23">
                <a:extLst>
                  <a:ext uri="{FF2B5EF4-FFF2-40B4-BE49-F238E27FC236}">
                    <a16:creationId xmlns="" xmlns:a16="http://schemas.microsoft.com/office/drawing/2014/main" id="{00000000-0008-0000-0600-000015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879" y="510"/>
                <a:ext cx="1323" cy="788"/>
                <a:chOff x="879" y="510"/>
                <a:chExt cx="1323" cy="788"/>
              </a:xfrm>
              <a:grpFill/>
            </xdr:grpSpPr>
            <xdr:sp macro="" textlink="">
              <xdr:nvSpPr>
                <xdr:cNvPr id="63" name="Freeform 24">
                  <a:extLst>
                    <a:ext uri="{FF2B5EF4-FFF2-40B4-BE49-F238E27FC236}">
                      <a16:creationId xmlns="" xmlns:a16="http://schemas.microsoft.com/office/drawing/2014/main" id="{00000000-0008-0000-0600-00003F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879" y="510"/>
                  <a:ext cx="1323" cy="788"/>
                </a:xfrm>
                <a:custGeom>
                  <a:avLst/>
                  <a:gdLst>
                    <a:gd name="T0" fmla="*/ 141 w 1323"/>
                    <a:gd name="T1" fmla="*/ 153 h 788"/>
                    <a:gd name="T2" fmla="*/ 187 w 1323"/>
                    <a:gd name="T3" fmla="*/ 153 h 788"/>
                    <a:gd name="T4" fmla="*/ 277 w 1323"/>
                    <a:gd name="T5" fmla="*/ 153 h 788"/>
                    <a:gd name="T6" fmla="*/ 323 w 1323"/>
                    <a:gd name="T7" fmla="*/ 62 h 788"/>
                    <a:gd name="T8" fmla="*/ 435 w 1323"/>
                    <a:gd name="T9" fmla="*/ 0 h 788"/>
                    <a:gd name="T10" fmla="*/ 595 w 1323"/>
                    <a:gd name="T11" fmla="*/ 62 h 788"/>
                    <a:gd name="T12" fmla="*/ 640 w 1323"/>
                    <a:gd name="T13" fmla="*/ 108 h 788"/>
                    <a:gd name="T14" fmla="*/ 731 w 1323"/>
                    <a:gd name="T15" fmla="*/ 108 h 788"/>
                    <a:gd name="T16" fmla="*/ 987 w 1323"/>
                    <a:gd name="T17" fmla="*/ 96 h 788"/>
                    <a:gd name="T18" fmla="*/ 1139 w 1323"/>
                    <a:gd name="T19" fmla="*/ 153 h 788"/>
                    <a:gd name="T20" fmla="*/ 1299 w 1323"/>
                    <a:gd name="T21" fmla="*/ 168 h 788"/>
                    <a:gd name="T22" fmla="*/ 1281 w 1323"/>
                    <a:gd name="T23" fmla="*/ 297 h 788"/>
                    <a:gd name="T24" fmla="*/ 1239 w 1323"/>
                    <a:gd name="T25" fmla="*/ 450 h 788"/>
                    <a:gd name="T26" fmla="*/ 1137 w 1323"/>
                    <a:gd name="T27" fmla="*/ 618 h 788"/>
                    <a:gd name="T28" fmla="*/ 1029 w 1323"/>
                    <a:gd name="T29" fmla="*/ 666 h 788"/>
                    <a:gd name="T30" fmla="*/ 686 w 1323"/>
                    <a:gd name="T31" fmla="*/ 607 h 788"/>
                    <a:gd name="T32" fmla="*/ 561 w 1323"/>
                    <a:gd name="T33" fmla="*/ 768 h 788"/>
                    <a:gd name="T34" fmla="*/ 459 w 1323"/>
                    <a:gd name="T35" fmla="*/ 726 h 788"/>
                    <a:gd name="T36" fmla="*/ 368 w 1323"/>
                    <a:gd name="T37" fmla="*/ 743 h 788"/>
                    <a:gd name="T38" fmla="*/ 323 w 1323"/>
                    <a:gd name="T39" fmla="*/ 743 h 788"/>
                    <a:gd name="T40" fmla="*/ 297 w 1323"/>
                    <a:gd name="T41" fmla="*/ 642 h 788"/>
                    <a:gd name="T42" fmla="*/ 189 w 1323"/>
                    <a:gd name="T43" fmla="*/ 660 h 788"/>
                    <a:gd name="T44" fmla="*/ 96 w 1323"/>
                    <a:gd name="T45" fmla="*/ 697 h 788"/>
                    <a:gd name="T46" fmla="*/ 141 w 1323"/>
                    <a:gd name="T47" fmla="*/ 607 h 788"/>
                    <a:gd name="T48" fmla="*/ 187 w 1323"/>
                    <a:gd name="T49" fmla="*/ 561 h 788"/>
                    <a:gd name="T50" fmla="*/ 135 w 1323"/>
                    <a:gd name="T51" fmla="*/ 522 h 788"/>
                    <a:gd name="T52" fmla="*/ 51 w 1323"/>
                    <a:gd name="T53" fmla="*/ 425 h 788"/>
                    <a:gd name="T54" fmla="*/ 96 w 1323"/>
                    <a:gd name="T55" fmla="*/ 380 h 788"/>
                    <a:gd name="T56" fmla="*/ 3 w 1323"/>
                    <a:gd name="T57" fmla="*/ 294 h 788"/>
                    <a:gd name="T58" fmla="*/ 75 w 1323"/>
                    <a:gd name="T59" fmla="*/ 204 h 788"/>
                    <a:gd name="T60" fmla="*/ 141 w 1323"/>
                    <a:gd name="T61" fmla="*/ 153 h 78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</a:cxnLst>
                  <a:rect l="0" t="0" r="r" b="b"/>
                  <a:pathLst>
                    <a:path w="1323" h="788">
                      <a:moveTo>
                        <a:pt x="141" y="153"/>
                      </a:moveTo>
                      <a:cubicBezTo>
                        <a:pt x="164" y="145"/>
                        <a:pt x="164" y="153"/>
                        <a:pt x="187" y="153"/>
                      </a:cubicBezTo>
                      <a:cubicBezTo>
                        <a:pt x="210" y="153"/>
                        <a:pt x="254" y="168"/>
                        <a:pt x="277" y="153"/>
                      </a:cubicBezTo>
                      <a:cubicBezTo>
                        <a:pt x="300" y="138"/>
                        <a:pt x="297" y="88"/>
                        <a:pt x="323" y="62"/>
                      </a:cubicBezTo>
                      <a:cubicBezTo>
                        <a:pt x="349" y="36"/>
                        <a:pt x="390" y="0"/>
                        <a:pt x="435" y="0"/>
                      </a:cubicBezTo>
                      <a:cubicBezTo>
                        <a:pt x="480" y="0"/>
                        <a:pt x="561" y="44"/>
                        <a:pt x="595" y="62"/>
                      </a:cubicBezTo>
                      <a:cubicBezTo>
                        <a:pt x="629" y="80"/>
                        <a:pt x="617" y="100"/>
                        <a:pt x="640" y="108"/>
                      </a:cubicBezTo>
                      <a:cubicBezTo>
                        <a:pt x="663" y="116"/>
                        <a:pt x="673" y="110"/>
                        <a:pt x="731" y="108"/>
                      </a:cubicBezTo>
                      <a:cubicBezTo>
                        <a:pt x="789" y="106"/>
                        <a:pt x="919" y="88"/>
                        <a:pt x="987" y="96"/>
                      </a:cubicBezTo>
                      <a:cubicBezTo>
                        <a:pt x="1055" y="104"/>
                        <a:pt x="1087" y="141"/>
                        <a:pt x="1139" y="153"/>
                      </a:cubicBezTo>
                      <a:cubicBezTo>
                        <a:pt x="1191" y="165"/>
                        <a:pt x="1275" y="144"/>
                        <a:pt x="1299" y="168"/>
                      </a:cubicBezTo>
                      <a:cubicBezTo>
                        <a:pt x="1323" y="192"/>
                        <a:pt x="1291" y="250"/>
                        <a:pt x="1281" y="297"/>
                      </a:cubicBezTo>
                      <a:cubicBezTo>
                        <a:pt x="1271" y="344"/>
                        <a:pt x="1263" y="397"/>
                        <a:pt x="1239" y="450"/>
                      </a:cubicBezTo>
                      <a:cubicBezTo>
                        <a:pt x="1215" y="503"/>
                        <a:pt x="1172" y="582"/>
                        <a:pt x="1137" y="618"/>
                      </a:cubicBezTo>
                      <a:cubicBezTo>
                        <a:pt x="1102" y="654"/>
                        <a:pt x="1104" y="668"/>
                        <a:pt x="1029" y="666"/>
                      </a:cubicBezTo>
                      <a:cubicBezTo>
                        <a:pt x="954" y="664"/>
                        <a:pt x="764" y="590"/>
                        <a:pt x="686" y="607"/>
                      </a:cubicBezTo>
                      <a:cubicBezTo>
                        <a:pt x="608" y="624"/>
                        <a:pt x="599" y="748"/>
                        <a:pt x="561" y="768"/>
                      </a:cubicBezTo>
                      <a:cubicBezTo>
                        <a:pt x="523" y="788"/>
                        <a:pt x="491" y="730"/>
                        <a:pt x="459" y="726"/>
                      </a:cubicBezTo>
                      <a:cubicBezTo>
                        <a:pt x="427" y="722"/>
                        <a:pt x="391" y="740"/>
                        <a:pt x="368" y="743"/>
                      </a:cubicBezTo>
                      <a:cubicBezTo>
                        <a:pt x="345" y="746"/>
                        <a:pt x="335" y="760"/>
                        <a:pt x="323" y="743"/>
                      </a:cubicBezTo>
                      <a:cubicBezTo>
                        <a:pt x="311" y="726"/>
                        <a:pt x="319" y="656"/>
                        <a:pt x="297" y="642"/>
                      </a:cubicBezTo>
                      <a:cubicBezTo>
                        <a:pt x="275" y="628"/>
                        <a:pt x="222" y="651"/>
                        <a:pt x="189" y="660"/>
                      </a:cubicBezTo>
                      <a:cubicBezTo>
                        <a:pt x="156" y="669"/>
                        <a:pt x="104" y="706"/>
                        <a:pt x="96" y="697"/>
                      </a:cubicBezTo>
                      <a:cubicBezTo>
                        <a:pt x="88" y="688"/>
                        <a:pt x="126" y="630"/>
                        <a:pt x="141" y="607"/>
                      </a:cubicBezTo>
                      <a:cubicBezTo>
                        <a:pt x="156" y="584"/>
                        <a:pt x="188" y="575"/>
                        <a:pt x="187" y="561"/>
                      </a:cubicBezTo>
                      <a:cubicBezTo>
                        <a:pt x="186" y="547"/>
                        <a:pt x="158" y="545"/>
                        <a:pt x="135" y="522"/>
                      </a:cubicBezTo>
                      <a:cubicBezTo>
                        <a:pt x="112" y="499"/>
                        <a:pt x="57" y="449"/>
                        <a:pt x="51" y="425"/>
                      </a:cubicBezTo>
                      <a:cubicBezTo>
                        <a:pt x="45" y="401"/>
                        <a:pt x="104" y="402"/>
                        <a:pt x="96" y="380"/>
                      </a:cubicBezTo>
                      <a:cubicBezTo>
                        <a:pt x="88" y="358"/>
                        <a:pt x="6" y="323"/>
                        <a:pt x="3" y="294"/>
                      </a:cubicBezTo>
                      <a:cubicBezTo>
                        <a:pt x="0" y="265"/>
                        <a:pt x="52" y="228"/>
                        <a:pt x="75" y="204"/>
                      </a:cubicBezTo>
                      <a:cubicBezTo>
                        <a:pt x="98" y="180"/>
                        <a:pt x="127" y="164"/>
                        <a:pt x="141" y="153"/>
                      </a:cubicBezTo>
                      <a:close/>
                    </a:path>
                  </a:pathLst>
                </a:custGeom>
                <a:grpFill/>
                <a:ln w="38100" cmpd="sng">
                  <a:solidFill>
                    <a:srgbClr val="989898"/>
                  </a:solidFill>
                  <a:round/>
                  <a:headEnd/>
                  <a:tailEnd/>
                </a:ln>
                <a:effectLst/>
                <a:extLs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chemeClr val="bg2"/>
                        </a:outerShdw>
                      </a:effectLst>
                    </a14:hiddenEffects>
                  </a:ext>
                </a:extLst>
              </xdr:spPr>
              <xdr:txBody>
                <a:bodyPr wrap="square"/>
                <a:lstStyle>
                  <a:defPPr>
                    <a:defRPr lang="en-US"/>
                  </a:defPPr>
                  <a:lvl1pPr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1pPr>
                  <a:lvl2pPr marL="4572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2pPr>
                  <a:lvl3pPr marL="9144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3pPr>
                  <a:lvl4pPr marL="13716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4pPr>
                  <a:lvl5pPr marL="18288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5pPr>
                  <a:lvl6pPr marL="22860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6pPr>
                  <a:lvl7pPr marL="27432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7pPr>
                  <a:lvl8pPr marL="32004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8pPr>
                  <a:lvl9pPr marL="36576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9pPr>
                </a:lstStyle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ES" sz="1800" b="0" i="0" u="none" strike="noStrike" kern="0" cap="none" spc="0" normalizeH="0" baseline="0">
                    <a:ln>
                      <a:noFill/>
                    </a:ln>
                    <a:solidFill>
                      <a:srgbClr val="989898"/>
                    </a:solidFill>
                    <a:effectLst/>
                    <a:uLnTx/>
                    <a:uFillTx/>
                    <a:latin typeface="Arial"/>
                    <a:ea typeface="ＭＳ Ｐゴシック"/>
                  </a:endParaRPr>
                </a:p>
              </xdr:txBody>
            </xdr:sp>
            <xdr:grpSp>
              <xdr:nvGrpSpPr>
                <xdr:cNvPr id="64" name="Group 25">
                  <a:extLst>
                    <a:ext uri="{FF2B5EF4-FFF2-40B4-BE49-F238E27FC236}">
                      <a16:creationId xmlns="" xmlns:a16="http://schemas.microsoft.com/office/drawing/2014/main" id="{00000000-0008-0000-0600-000040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975" y="527"/>
                  <a:ext cx="1179" cy="619"/>
                  <a:chOff x="975" y="527"/>
                  <a:chExt cx="1179" cy="619"/>
                </a:xfrm>
                <a:grpFill/>
              </xdr:grpSpPr>
              <xdr:sp macro="" textlink="">
                <xdr:nvSpPr>
                  <xdr:cNvPr id="65" name="Freeform 26">
                    <a:extLst>
                      <a:ext uri="{FF2B5EF4-FFF2-40B4-BE49-F238E27FC236}">
                        <a16:creationId xmlns="" xmlns:a16="http://schemas.microsoft.com/office/drawing/2014/main" id="{00000000-0008-0000-0600-000041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975" y="527"/>
                    <a:ext cx="408" cy="454"/>
                  </a:xfrm>
                  <a:custGeom>
                    <a:avLst/>
                    <a:gdLst>
                      <a:gd name="T0" fmla="*/ 0 w 408"/>
                      <a:gd name="T1" fmla="*/ 454 h 454"/>
                      <a:gd name="T2" fmla="*/ 45 w 408"/>
                      <a:gd name="T3" fmla="*/ 408 h 454"/>
                      <a:gd name="T4" fmla="*/ 136 w 408"/>
                      <a:gd name="T5" fmla="*/ 363 h 454"/>
                      <a:gd name="T6" fmla="*/ 272 w 408"/>
                      <a:gd name="T7" fmla="*/ 318 h 454"/>
                      <a:gd name="T8" fmla="*/ 272 w 408"/>
                      <a:gd name="T9" fmla="*/ 272 h 454"/>
                      <a:gd name="T10" fmla="*/ 317 w 408"/>
                      <a:gd name="T11" fmla="*/ 136 h 454"/>
                      <a:gd name="T12" fmla="*/ 408 w 408"/>
                      <a:gd name="T13" fmla="*/ 0 h 454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</a:cxnLst>
                    <a:rect l="0" t="0" r="r" b="b"/>
                    <a:pathLst>
                      <a:path w="408" h="454">
                        <a:moveTo>
                          <a:pt x="0" y="454"/>
                        </a:moveTo>
                        <a:cubicBezTo>
                          <a:pt x="11" y="438"/>
                          <a:pt x="22" y="423"/>
                          <a:pt x="45" y="408"/>
                        </a:cubicBezTo>
                        <a:cubicBezTo>
                          <a:pt x="68" y="393"/>
                          <a:pt x="98" y="378"/>
                          <a:pt x="136" y="363"/>
                        </a:cubicBezTo>
                        <a:cubicBezTo>
                          <a:pt x="174" y="348"/>
                          <a:pt x="249" y="333"/>
                          <a:pt x="272" y="318"/>
                        </a:cubicBezTo>
                        <a:cubicBezTo>
                          <a:pt x="295" y="303"/>
                          <a:pt x="265" y="302"/>
                          <a:pt x="272" y="272"/>
                        </a:cubicBezTo>
                        <a:cubicBezTo>
                          <a:pt x="279" y="242"/>
                          <a:pt x="294" y="181"/>
                          <a:pt x="317" y="136"/>
                        </a:cubicBezTo>
                        <a:cubicBezTo>
                          <a:pt x="340" y="91"/>
                          <a:pt x="393" y="23"/>
                          <a:pt x="408" y="0"/>
                        </a:cubicBezTo>
                      </a:path>
                    </a:pathLst>
                  </a:custGeom>
                  <a:grpFill/>
                  <a:ln w="9525" cmpd="sng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66" name="Freeform 27">
                    <a:extLst>
                      <a:ext uri="{FF2B5EF4-FFF2-40B4-BE49-F238E27FC236}">
                        <a16:creationId xmlns="" xmlns:a16="http://schemas.microsoft.com/office/drawing/2014/main" id="{00000000-0008-0000-0600-000042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156" y="748"/>
                    <a:ext cx="138" cy="398"/>
                  </a:xfrm>
                  <a:custGeom>
                    <a:avLst/>
                    <a:gdLst>
                      <a:gd name="T0" fmla="*/ 14 w 138"/>
                      <a:gd name="T1" fmla="*/ 398 h 398"/>
                      <a:gd name="T2" fmla="*/ 46 w 138"/>
                      <a:gd name="T3" fmla="*/ 369 h 398"/>
                      <a:gd name="T4" fmla="*/ 0 w 138"/>
                      <a:gd name="T5" fmla="*/ 278 h 398"/>
                      <a:gd name="T6" fmla="*/ 46 w 138"/>
                      <a:gd name="T7" fmla="*/ 233 h 398"/>
                      <a:gd name="T8" fmla="*/ 91 w 138"/>
                      <a:gd name="T9" fmla="*/ 233 h 398"/>
                      <a:gd name="T10" fmla="*/ 136 w 138"/>
                      <a:gd name="T11" fmla="*/ 142 h 398"/>
                      <a:gd name="T12" fmla="*/ 106 w 138"/>
                      <a:gd name="T13" fmla="*/ 0 h 398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</a:cxnLst>
                    <a:rect l="0" t="0" r="r" b="b"/>
                    <a:pathLst>
                      <a:path w="138" h="398">
                        <a:moveTo>
                          <a:pt x="14" y="398"/>
                        </a:moveTo>
                        <a:cubicBezTo>
                          <a:pt x="19" y="394"/>
                          <a:pt x="48" y="389"/>
                          <a:pt x="46" y="369"/>
                        </a:cubicBezTo>
                        <a:cubicBezTo>
                          <a:pt x="44" y="349"/>
                          <a:pt x="0" y="301"/>
                          <a:pt x="0" y="278"/>
                        </a:cubicBezTo>
                        <a:cubicBezTo>
                          <a:pt x="0" y="255"/>
                          <a:pt x="31" y="240"/>
                          <a:pt x="46" y="233"/>
                        </a:cubicBezTo>
                        <a:cubicBezTo>
                          <a:pt x="61" y="226"/>
                          <a:pt x="76" y="248"/>
                          <a:pt x="91" y="233"/>
                        </a:cubicBezTo>
                        <a:cubicBezTo>
                          <a:pt x="106" y="218"/>
                          <a:pt x="134" y="181"/>
                          <a:pt x="136" y="142"/>
                        </a:cubicBezTo>
                        <a:cubicBezTo>
                          <a:pt x="138" y="103"/>
                          <a:pt x="112" y="30"/>
                          <a:pt x="106" y="0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67" name="Freeform 28">
                    <a:extLst>
                      <a:ext uri="{FF2B5EF4-FFF2-40B4-BE49-F238E27FC236}">
                        <a16:creationId xmlns="" xmlns:a16="http://schemas.microsoft.com/office/drawing/2014/main" id="{00000000-0008-0000-0600-000043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247" y="981"/>
                    <a:ext cx="363" cy="136"/>
                  </a:xfrm>
                  <a:custGeom>
                    <a:avLst/>
                    <a:gdLst>
                      <a:gd name="T0" fmla="*/ 0 w 363"/>
                      <a:gd name="T1" fmla="*/ 0 h 136"/>
                      <a:gd name="T2" fmla="*/ 45 w 363"/>
                      <a:gd name="T3" fmla="*/ 45 h 136"/>
                      <a:gd name="T4" fmla="*/ 91 w 363"/>
                      <a:gd name="T5" fmla="*/ 45 h 136"/>
                      <a:gd name="T6" fmla="*/ 182 w 363"/>
                      <a:gd name="T7" fmla="*/ 45 h 136"/>
                      <a:gd name="T8" fmla="*/ 227 w 363"/>
                      <a:gd name="T9" fmla="*/ 90 h 136"/>
                      <a:gd name="T10" fmla="*/ 272 w 363"/>
                      <a:gd name="T11" fmla="*/ 45 h 136"/>
                      <a:gd name="T12" fmla="*/ 318 w 363"/>
                      <a:gd name="T13" fmla="*/ 45 h 136"/>
                      <a:gd name="T14" fmla="*/ 363 w 363"/>
                      <a:gd name="T15" fmla="*/ 136 h 136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</a:cxnLst>
                    <a:rect l="0" t="0" r="r" b="b"/>
                    <a:pathLst>
                      <a:path w="363" h="136">
                        <a:moveTo>
                          <a:pt x="0" y="0"/>
                        </a:moveTo>
                        <a:cubicBezTo>
                          <a:pt x="15" y="19"/>
                          <a:pt x="30" y="38"/>
                          <a:pt x="45" y="45"/>
                        </a:cubicBezTo>
                        <a:cubicBezTo>
                          <a:pt x="60" y="52"/>
                          <a:pt x="68" y="45"/>
                          <a:pt x="91" y="45"/>
                        </a:cubicBezTo>
                        <a:cubicBezTo>
                          <a:pt x="114" y="45"/>
                          <a:pt x="159" y="38"/>
                          <a:pt x="182" y="45"/>
                        </a:cubicBezTo>
                        <a:cubicBezTo>
                          <a:pt x="205" y="52"/>
                          <a:pt x="212" y="90"/>
                          <a:pt x="227" y="90"/>
                        </a:cubicBezTo>
                        <a:cubicBezTo>
                          <a:pt x="242" y="90"/>
                          <a:pt x="257" y="52"/>
                          <a:pt x="272" y="45"/>
                        </a:cubicBezTo>
                        <a:cubicBezTo>
                          <a:pt x="287" y="38"/>
                          <a:pt x="303" y="30"/>
                          <a:pt x="318" y="45"/>
                        </a:cubicBezTo>
                        <a:cubicBezTo>
                          <a:pt x="333" y="60"/>
                          <a:pt x="356" y="121"/>
                          <a:pt x="363" y="136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68" name="Freeform 29">
                    <a:extLst>
                      <a:ext uri="{FF2B5EF4-FFF2-40B4-BE49-F238E27FC236}">
                        <a16:creationId xmlns="" xmlns:a16="http://schemas.microsoft.com/office/drawing/2014/main" id="{00000000-0008-0000-0600-000044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511" y="618"/>
                    <a:ext cx="62" cy="408"/>
                  </a:xfrm>
                  <a:custGeom>
                    <a:avLst/>
                    <a:gdLst>
                      <a:gd name="T0" fmla="*/ 8 w 62"/>
                      <a:gd name="T1" fmla="*/ 0 h 408"/>
                      <a:gd name="T2" fmla="*/ 8 w 62"/>
                      <a:gd name="T3" fmla="*/ 45 h 408"/>
                      <a:gd name="T4" fmla="*/ 8 w 62"/>
                      <a:gd name="T5" fmla="*/ 91 h 408"/>
                      <a:gd name="T6" fmla="*/ 54 w 62"/>
                      <a:gd name="T7" fmla="*/ 136 h 408"/>
                      <a:gd name="T8" fmla="*/ 54 w 62"/>
                      <a:gd name="T9" fmla="*/ 181 h 408"/>
                      <a:gd name="T10" fmla="*/ 8 w 62"/>
                      <a:gd name="T11" fmla="*/ 272 h 408"/>
                      <a:gd name="T12" fmla="*/ 8 w 62"/>
                      <a:gd name="T13" fmla="*/ 408 h 408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</a:cxnLst>
                    <a:rect l="0" t="0" r="r" b="b"/>
                    <a:pathLst>
                      <a:path w="62" h="408">
                        <a:moveTo>
                          <a:pt x="8" y="0"/>
                        </a:moveTo>
                        <a:cubicBezTo>
                          <a:pt x="8" y="15"/>
                          <a:pt x="8" y="30"/>
                          <a:pt x="8" y="45"/>
                        </a:cubicBezTo>
                        <a:cubicBezTo>
                          <a:pt x="8" y="60"/>
                          <a:pt x="0" y="76"/>
                          <a:pt x="8" y="91"/>
                        </a:cubicBezTo>
                        <a:cubicBezTo>
                          <a:pt x="16" y="106"/>
                          <a:pt x="46" y="121"/>
                          <a:pt x="54" y="136"/>
                        </a:cubicBezTo>
                        <a:cubicBezTo>
                          <a:pt x="62" y="151"/>
                          <a:pt x="62" y="158"/>
                          <a:pt x="54" y="181"/>
                        </a:cubicBezTo>
                        <a:cubicBezTo>
                          <a:pt x="46" y="204"/>
                          <a:pt x="16" y="234"/>
                          <a:pt x="8" y="272"/>
                        </a:cubicBezTo>
                        <a:cubicBezTo>
                          <a:pt x="0" y="310"/>
                          <a:pt x="8" y="385"/>
                          <a:pt x="8" y="408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69" name="Freeform 30">
                    <a:extLst>
                      <a:ext uri="{FF2B5EF4-FFF2-40B4-BE49-F238E27FC236}">
                        <a16:creationId xmlns="" xmlns:a16="http://schemas.microsoft.com/office/drawing/2014/main" id="{00000000-0008-0000-0600-000045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565" y="747"/>
                    <a:ext cx="589" cy="106"/>
                  </a:xfrm>
                  <a:custGeom>
                    <a:avLst/>
                    <a:gdLst>
                      <a:gd name="T0" fmla="*/ 589 w 589"/>
                      <a:gd name="T1" fmla="*/ 7 h 106"/>
                      <a:gd name="T2" fmla="*/ 544 w 589"/>
                      <a:gd name="T3" fmla="*/ 7 h 106"/>
                      <a:gd name="T4" fmla="*/ 499 w 589"/>
                      <a:gd name="T5" fmla="*/ 52 h 106"/>
                      <a:gd name="T6" fmla="*/ 408 w 589"/>
                      <a:gd name="T7" fmla="*/ 52 h 106"/>
                      <a:gd name="T8" fmla="*/ 362 w 589"/>
                      <a:gd name="T9" fmla="*/ 98 h 106"/>
                      <a:gd name="T10" fmla="*/ 272 w 589"/>
                      <a:gd name="T11" fmla="*/ 98 h 106"/>
                      <a:gd name="T12" fmla="*/ 272 w 589"/>
                      <a:gd name="T13" fmla="*/ 52 h 106"/>
                      <a:gd name="T14" fmla="*/ 136 w 589"/>
                      <a:gd name="T15" fmla="*/ 98 h 106"/>
                      <a:gd name="T16" fmla="*/ 45 w 589"/>
                      <a:gd name="T17" fmla="*/ 52 h 106"/>
                      <a:gd name="T18" fmla="*/ 0 w 589"/>
                      <a:gd name="T19" fmla="*/ 52 h 106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</a:cxnLst>
                    <a:rect l="0" t="0" r="r" b="b"/>
                    <a:pathLst>
                      <a:path w="589" h="106">
                        <a:moveTo>
                          <a:pt x="589" y="7"/>
                        </a:moveTo>
                        <a:cubicBezTo>
                          <a:pt x="574" y="3"/>
                          <a:pt x="559" y="0"/>
                          <a:pt x="544" y="7"/>
                        </a:cubicBezTo>
                        <a:cubicBezTo>
                          <a:pt x="529" y="14"/>
                          <a:pt x="522" y="45"/>
                          <a:pt x="499" y="52"/>
                        </a:cubicBezTo>
                        <a:cubicBezTo>
                          <a:pt x="476" y="59"/>
                          <a:pt x="431" y="44"/>
                          <a:pt x="408" y="52"/>
                        </a:cubicBezTo>
                        <a:cubicBezTo>
                          <a:pt x="385" y="60"/>
                          <a:pt x="385" y="90"/>
                          <a:pt x="362" y="98"/>
                        </a:cubicBezTo>
                        <a:cubicBezTo>
                          <a:pt x="339" y="106"/>
                          <a:pt x="287" y="106"/>
                          <a:pt x="272" y="98"/>
                        </a:cubicBezTo>
                        <a:cubicBezTo>
                          <a:pt x="257" y="90"/>
                          <a:pt x="295" y="52"/>
                          <a:pt x="272" y="52"/>
                        </a:cubicBezTo>
                        <a:cubicBezTo>
                          <a:pt x="249" y="52"/>
                          <a:pt x="174" y="98"/>
                          <a:pt x="136" y="98"/>
                        </a:cubicBezTo>
                        <a:cubicBezTo>
                          <a:pt x="98" y="98"/>
                          <a:pt x="68" y="60"/>
                          <a:pt x="45" y="52"/>
                        </a:cubicBezTo>
                        <a:cubicBezTo>
                          <a:pt x="22" y="44"/>
                          <a:pt x="11" y="48"/>
                          <a:pt x="0" y="52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</xdr:grpSp>
          </xdr:grpSp>
          <xdr:grpSp>
            <xdr:nvGrpSpPr>
              <xdr:cNvPr id="22" name="Group 31">
                <a:extLst>
                  <a:ext uri="{FF2B5EF4-FFF2-40B4-BE49-F238E27FC236}">
                    <a16:creationId xmlns="" xmlns:a16="http://schemas.microsoft.com/office/drawing/2014/main" id="{00000000-0008-0000-0600-000016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925" y="840"/>
                <a:ext cx="1550" cy="931"/>
                <a:chOff x="2925" y="840"/>
                <a:chExt cx="1550" cy="931"/>
              </a:xfrm>
              <a:grpFill/>
            </xdr:grpSpPr>
            <xdr:sp macro="" textlink="">
              <xdr:nvSpPr>
                <xdr:cNvPr id="55" name="Freeform 32">
                  <a:extLst>
                    <a:ext uri="{FF2B5EF4-FFF2-40B4-BE49-F238E27FC236}">
                      <a16:creationId xmlns="" xmlns:a16="http://schemas.microsoft.com/office/drawing/2014/main" id="{00000000-0008-0000-0600-000037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2925" y="840"/>
                  <a:ext cx="1550" cy="931"/>
                </a:xfrm>
                <a:custGeom>
                  <a:avLst/>
                  <a:gdLst>
                    <a:gd name="T0" fmla="*/ 378 w 1550"/>
                    <a:gd name="T1" fmla="*/ 27 h 931"/>
                    <a:gd name="T2" fmla="*/ 448 w 1550"/>
                    <a:gd name="T3" fmla="*/ 55 h 931"/>
                    <a:gd name="T4" fmla="*/ 595 w 1550"/>
                    <a:gd name="T5" fmla="*/ 106 h 931"/>
                    <a:gd name="T6" fmla="*/ 766 w 1550"/>
                    <a:gd name="T7" fmla="*/ 97 h 931"/>
                    <a:gd name="T8" fmla="*/ 826 w 1550"/>
                    <a:gd name="T9" fmla="*/ 40 h 931"/>
                    <a:gd name="T10" fmla="*/ 952 w 1550"/>
                    <a:gd name="T11" fmla="*/ 85 h 931"/>
                    <a:gd name="T12" fmla="*/ 1084 w 1550"/>
                    <a:gd name="T13" fmla="*/ 163 h 931"/>
                    <a:gd name="T14" fmla="*/ 1240 w 1550"/>
                    <a:gd name="T15" fmla="*/ 175 h 931"/>
                    <a:gd name="T16" fmla="*/ 1360 w 1550"/>
                    <a:gd name="T17" fmla="*/ 193 h 931"/>
                    <a:gd name="T18" fmla="*/ 1453 w 1550"/>
                    <a:gd name="T19" fmla="*/ 133 h 931"/>
                    <a:gd name="T20" fmla="*/ 1540 w 1550"/>
                    <a:gd name="T21" fmla="*/ 160 h 931"/>
                    <a:gd name="T22" fmla="*/ 1507 w 1550"/>
                    <a:gd name="T23" fmla="*/ 247 h 931"/>
                    <a:gd name="T24" fmla="*/ 1525 w 1550"/>
                    <a:gd name="T25" fmla="*/ 370 h 931"/>
                    <a:gd name="T26" fmla="*/ 1357 w 1550"/>
                    <a:gd name="T27" fmla="*/ 499 h 931"/>
                    <a:gd name="T28" fmla="*/ 1231 w 1550"/>
                    <a:gd name="T29" fmla="*/ 598 h 931"/>
                    <a:gd name="T30" fmla="*/ 1042 w 1550"/>
                    <a:gd name="T31" fmla="*/ 655 h 931"/>
                    <a:gd name="T32" fmla="*/ 952 w 1550"/>
                    <a:gd name="T33" fmla="*/ 727 h 931"/>
                    <a:gd name="T34" fmla="*/ 877 w 1550"/>
                    <a:gd name="T35" fmla="*/ 763 h 931"/>
                    <a:gd name="T36" fmla="*/ 852 w 1550"/>
                    <a:gd name="T37" fmla="*/ 846 h 931"/>
                    <a:gd name="T38" fmla="*/ 790 w 1550"/>
                    <a:gd name="T39" fmla="*/ 928 h 931"/>
                    <a:gd name="T40" fmla="*/ 690 w 1550"/>
                    <a:gd name="T41" fmla="*/ 867 h 931"/>
                    <a:gd name="T42" fmla="*/ 690 w 1550"/>
                    <a:gd name="T43" fmla="*/ 798 h 931"/>
                    <a:gd name="T44" fmla="*/ 643 w 1550"/>
                    <a:gd name="T45" fmla="*/ 733 h 931"/>
                    <a:gd name="T46" fmla="*/ 499 w 1550"/>
                    <a:gd name="T47" fmla="*/ 625 h 931"/>
                    <a:gd name="T48" fmla="*/ 430 w 1550"/>
                    <a:gd name="T49" fmla="*/ 679 h 931"/>
                    <a:gd name="T50" fmla="*/ 349 w 1550"/>
                    <a:gd name="T51" fmla="*/ 730 h 931"/>
                    <a:gd name="T52" fmla="*/ 277 w 1550"/>
                    <a:gd name="T53" fmla="*/ 718 h 931"/>
                    <a:gd name="T54" fmla="*/ 166 w 1550"/>
                    <a:gd name="T55" fmla="*/ 775 h 931"/>
                    <a:gd name="T56" fmla="*/ 25 w 1550"/>
                    <a:gd name="T57" fmla="*/ 697 h 931"/>
                    <a:gd name="T58" fmla="*/ 16 w 1550"/>
                    <a:gd name="T59" fmla="*/ 613 h 931"/>
                    <a:gd name="T60" fmla="*/ 46 w 1550"/>
                    <a:gd name="T61" fmla="*/ 574 h 931"/>
                    <a:gd name="T62" fmla="*/ 94 w 1550"/>
                    <a:gd name="T63" fmla="*/ 499 h 931"/>
                    <a:gd name="T64" fmla="*/ 82 w 1550"/>
                    <a:gd name="T65" fmla="*/ 400 h 931"/>
                    <a:gd name="T66" fmla="*/ 160 w 1550"/>
                    <a:gd name="T67" fmla="*/ 424 h 931"/>
                    <a:gd name="T68" fmla="*/ 208 w 1550"/>
                    <a:gd name="T69" fmla="*/ 385 h 931"/>
                    <a:gd name="T70" fmla="*/ 228 w 1550"/>
                    <a:gd name="T71" fmla="*/ 210 h 931"/>
                    <a:gd name="T72" fmla="*/ 378 w 1550"/>
                    <a:gd name="T73" fmla="*/ 27 h 931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</a:cxnLst>
                  <a:rect l="0" t="0" r="r" b="b"/>
                  <a:pathLst>
                    <a:path w="1550" h="931">
                      <a:moveTo>
                        <a:pt x="378" y="27"/>
                      </a:moveTo>
                      <a:cubicBezTo>
                        <a:pt x="416" y="0"/>
                        <a:pt x="412" y="42"/>
                        <a:pt x="448" y="55"/>
                      </a:cubicBezTo>
                      <a:cubicBezTo>
                        <a:pt x="484" y="68"/>
                        <a:pt x="542" y="99"/>
                        <a:pt x="595" y="106"/>
                      </a:cubicBezTo>
                      <a:cubicBezTo>
                        <a:pt x="648" y="113"/>
                        <a:pt x="728" y="108"/>
                        <a:pt x="766" y="97"/>
                      </a:cubicBezTo>
                      <a:cubicBezTo>
                        <a:pt x="804" y="86"/>
                        <a:pt x="795" y="42"/>
                        <a:pt x="826" y="40"/>
                      </a:cubicBezTo>
                      <a:cubicBezTo>
                        <a:pt x="857" y="38"/>
                        <a:pt x="909" y="65"/>
                        <a:pt x="952" y="85"/>
                      </a:cubicBezTo>
                      <a:cubicBezTo>
                        <a:pt x="995" y="105"/>
                        <a:pt x="1036" y="148"/>
                        <a:pt x="1084" y="163"/>
                      </a:cubicBezTo>
                      <a:cubicBezTo>
                        <a:pt x="1132" y="178"/>
                        <a:pt x="1194" y="170"/>
                        <a:pt x="1240" y="175"/>
                      </a:cubicBezTo>
                      <a:cubicBezTo>
                        <a:pt x="1286" y="180"/>
                        <a:pt x="1325" y="200"/>
                        <a:pt x="1360" y="193"/>
                      </a:cubicBezTo>
                      <a:cubicBezTo>
                        <a:pt x="1395" y="186"/>
                        <a:pt x="1423" y="138"/>
                        <a:pt x="1453" y="133"/>
                      </a:cubicBezTo>
                      <a:cubicBezTo>
                        <a:pt x="1483" y="128"/>
                        <a:pt x="1531" y="141"/>
                        <a:pt x="1540" y="160"/>
                      </a:cubicBezTo>
                      <a:cubicBezTo>
                        <a:pt x="1549" y="179"/>
                        <a:pt x="1509" y="212"/>
                        <a:pt x="1507" y="247"/>
                      </a:cubicBezTo>
                      <a:cubicBezTo>
                        <a:pt x="1505" y="282"/>
                        <a:pt x="1550" y="328"/>
                        <a:pt x="1525" y="370"/>
                      </a:cubicBezTo>
                      <a:cubicBezTo>
                        <a:pt x="1500" y="412"/>
                        <a:pt x="1406" y="461"/>
                        <a:pt x="1357" y="499"/>
                      </a:cubicBezTo>
                      <a:cubicBezTo>
                        <a:pt x="1308" y="537"/>
                        <a:pt x="1283" y="572"/>
                        <a:pt x="1231" y="598"/>
                      </a:cubicBezTo>
                      <a:cubicBezTo>
                        <a:pt x="1179" y="624"/>
                        <a:pt x="1089" y="633"/>
                        <a:pt x="1042" y="655"/>
                      </a:cubicBezTo>
                      <a:cubicBezTo>
                        <a:pt x="995" y="677"/>
                        <a:pt x="979" y="709"/>
                        <a:pt x="952" y="727"/>
                      </a:cubicBezTo>
                      <a:cubicBezTo>
                        <a:pt x="925" y="745"/>
                        <a:pt x="894" y="743"/>
                        <a:pt x="877" y="763"/>
                      </a:cubicBezTo>
                      <a:cubicBezTo>
                        <a:pt x="860" y="783"/>
                        <a:pt x="866" y="819"/>
                        <a:pt x="852" y="846"/>
                      </a:cubicBezTo>
                      <a:cubicBezTo>
                        <a:pt x="838" y="873"/>
                        <a:pt x="817" y="925"/>
                        <a:pt x="790" y="928"/>
                      </a:cubicBezTo>
                      <a:cubicBezTo>
                        <a:pt x="763" y="931"/>
                        <a:pt x="707" y="889"/>
                        <a:pt x="690" y="867"/>
                      </a:cubicBezTo>
                      <a:cubicBezTo>
                        <a:pt x="673" y="845"/>
                        <a:pt x="698" y="820"/>
                        <a:pt x="690" y="798"/>
                      </a:cubicBezTo>
                      <a:cubicBezTo>
                        <a:pt x="682" y="776"/>
                        <a:pt x="675" y="762"/>
                        <a:pt x="643" y="733"/>
                      </a:cubicBezTo>
                      <a:cubicBezTo>
                        <a:pt x="611" y="704"/>
                        <a:pt x="534" y="634"/>
                        <a:pt x="499" y="625"/>
                      </a:cubicBezTo>
                      <a:cubicBezTo>
                        <a:pt x="464" y="616"/>
                        <a:pt x="455" y="662"/>
                        <a:pt x="430" y="679"/>
                      </a:cubicBezTo>
                      <a:cubicBezTo>
                        <a:pt x="405" y="696"/>
                        <a:pt x="374" y="724"/>
                        <a:pt x="349" y="730"/>
                      </a:cubicBezTo>
                      <a:cubicBezTo>
                        <a:pt x="324" y="736"/>
                        <a:pt x="307" y="711"/>
                        <a:pt x="277" y="718"/>
                      </a:cubicBezTo>
                      <a:cubicBezTo>
                        <a:pt x="247" y="725"/>
                        <a:pt x="208" y="778"/>
                        <a:pt x="166" y="775"/>
                      </a:cubicBezTo>
                      <a:cubicBezTo>
                        <a:pt x="124" y="772"/>
                        <a:pt x="50" y="724"/>
                        <a:pt x="25" y="697"/>
                      </a:cubicBezTo>
                      <a:cubicBezTo>
                        <a:pt x="0" y="670"/>
                        <a:pt x="13" y="633"/>
                        <a:pt x="16" y="613"/>
                      </a:cubicBezTo>
                      <a:cubicBezTo>
                        <a:pt x="19" y="593"/>
                        <a:pt x="33" y="593"/>
                        <a:pt x="46" y="574"/>
                      </a:cubicBezTo>
                      <a:cubicBezTo>
                        <a:pt x="59" y="555"/>
                        <a:pt x="88" y="528"/>
                        <a:pt x="94" y="499"/>
                      </a:cubicBezTo>
                      <a:cubicBezTo>
                        <a:pt x="100" y="470"/>
                        <a:pt x="71" y="412"/>
                        <a:pt x="82" y="400"/>
                      </a:cubicBezTo>
                      <a:cubicBezTo>
                        <a:pt x="93" y="388"/>
                        <a:pt x="139" y="426"/>
                        <a:pt x="160" y="424"/>
                      </a:cubicBezTo>
                      <a:cubicBezTo>
                        <a:pt x="181" y="422"/>
                        <a:pt x="197" y="421"/>
                        <a:pt x="208" y="385"/>
                      </a:cubicBezTo>
                      <a:cubicBezTo>
                        <a:pt x="219" y="349"/>
                        <a:pt x="200" y="270"/>
                        <a:pt x="228" y="210"/>
                      </a:cubicBezTo>
                      <a:cubicBezTo>
                        <a:pt x="256" y="150"/>
                        <a:pt x="347" y="65"/>
                        <a:pt x="378" y="27"/>
                      </a:cubicBezTo>
                      <a:close/>
                    </a:path>
                  </a:pathLst>
                </a:custGeom>
                <a:grpFill/>
                <a:ln w="38100" cmpd="sng">
                  <a:solidFill>
                    <a:srgbClr val="989898"/>
                  </a:solidFill>
                  <a:round/>
                  <a:headEnd/>
                  <a:tailEnd/>
                </a:ln>
                <a:effectLst/>
                <a:extLs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chemeClr val="bg2"/>
                        </a:outerShdw>
                      </a:effectLst>
                    </a14:hiddenEffects>
                  </a:ext>
                </a:extLst>
              </xdr:spPr>
              <xdr:txBody>
                <a:bodyPr wrap="square"/>
                <a:lstStyle>
                  <a:defPPr>
                    <a:defRPr lang="en-US"/>
                  </a:defPPr>
                  <a:lvl1pPr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1pPr>
                  <a:lvl2pPr marL="4572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2pPr>
                  <a:lvl3pPr marL="9144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3pPr>
                  <a:lvl4pPr marL="13716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4pPr>
                  <a:lvl5pPr marL="18288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5pPr>
                  <a:lvl6pPr marL="22860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6pPr>
                  <a:lvl7pPr marL="27432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7pPr>
                  <a:lvl8pPr marL="32004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8pPr>
                  <a:lvl9pPr marL="36576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9pPr>
                </a:lstStyle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ES" sz="1800" b="0" i="0" u="none" strike="noStrike" kern="0" cap="none" spc="0" normalizeH="0" baseline="0">
                    <a:ln>
                      <a:noFill/>
                    </a:ln>
                    <a:solidFill>
                      <a:srgbClr val="989898"/>
                    </a:solidFill>
                    <a:effectLst/>
                    <a:uLnTx/>
                    <a:uFillTx/>
                    <a:latin typeface="Arial"/>
                    <a:ea typeface="ＭＳ Ｐゴシック"/>
                  </a:endParaRPr>
                </a:p>
              </xdr:txBody>
            </xdr:sp>
            <xdr:grpSp>
              <xdr:nvGrpSpPr>
                <xdr:cNvPr id="56" name="Group 33">
                  <a:extLst>
                    <a:ext uri="{FF2B5EF4-FFF2-40B4-BE49-F238E27FC236}">
                      <a16:creationId xmlns="" xmlns:a16="http://schemas.microsoft.com/office/drawing/2014/main" id="{00000000-0008-0000-0600-000038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3152" y="935"/>
                  <a:ext cx="1180" cy="635"/>
                  <a:chOff x="3152" y="935"/>
                  <a:chExt cx="1180" cy="635"/>
                </a:xfrm>
                <a:grpFill/>
              </xdr:grpSpPr>
              <xdr:sp macro="" textlink="">
                <xdr:nvSpPr>
                  <xdr:cNvPr id="57" name="Freeform 34">
                    <a:extLst>
                      <a:ext uri="{FF2B5EF4-FFF2-40B4-BE49-F238E27FC236}">
                        <a16:creationId xmlns="" xmlns:a16="http://schemas.microsoft.com/office/drawing/2014/main" id="{00000000-0008-0000-0600-000039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3152" y="1199"/>
                    <a:ext cx="514" cy="371"/>
                  </a:xfrm>
                  <a:custGeom>
                    <a:avLst/>
                    <a:gdLst>
                      <a:gd name="T0" fmla="*/ 0 w 514"/>
                      <a:gd name="T1" fmla="*/ 8 h 371"/>
                      <a:gd name="T2" fmla="*/ 136 w 514"/>
                      <a:gd name="T3" fmla="*/ 8 h 371"/>
                      <a:gd name="T4" fmla="*/ 136 w 514"/>
                      <a:gd name="T5" fmla="*/ 54 h 371"/>
                      <a:gd name="T6" fmla="*/ 227 w 514"/>
                      <a:gd name="T7" fmla="*/ 54 h 371"/>
                      <a:gd name="T8" fmla="*/ 272 w 514"/>
                      <a:gd name="T9" fmla="*/ 99 h 371"/>
                      <a:gd name="T10" fmla="*/ 272 w 514"/>
                      <a:gd name="T11" fmla="*/ 145 h 371"/>
                      <a:gd name="T12" fmla="*/ 318 w 514"/>
                      <a:gd name="T13" fmla="*/ 190 h 371"/>
                      <a:gd name="T14" fmla="*/ 363 w 514"/>
                      <a:gd name="T15" fmla="*/ 235 h 371"/>
                      <a:gd name="T16" fmla="*/ 408 w 514"/>
                      <a:gd name="T17" fmla="*/ 281 h 371"/>
                      <a:gd name="T18" fmla="*/ 499 w 514"/>
                      <a:gd name="T19" fmla="*/ 235 h 371"/>
                      <a:gd name="T20" fmla="*/ 499 w 514"/>
                      <a:gd name="T21" fmla="*/ 326 h 371"/>
                      <a:gd name="T22" fmla="*/ 408 w 514"/>
                      <a:gd name="T23" fmla="*/ 371 h 371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  <a:cxn ang="0">
                        <a:pos x="T20" y="T21"/>
                      </a:cxn>
                      <a:cxn ang="0">
                        <a:pos x="T22" y="T23"/>
                      </a:cxn>
                    </a:cxnLst>
                    <a:rect l="0" t="0" r="r" b="b"/>
                    <a:pathLst>
                      <a:path w="514" h="371">
                        <a:moveTo>
                          <a:pt x="0" y="8"/>
                        </a:moveTo>
                        <a:cubicBezTo>
                          <a:pt x="56" y="4"/>
                          <a:pt x="113" y="0"/>
                          <a:pt x="136" y="8"/>
                        </a:cubicBezTo>
                        <a:cubicBezTo>
                          <a:pt x="159" y="16"/>
                          <a:pt x="121" y="46"/>
                          <a:pt x="136" y="54"/>
                        </a:cubicBezTo>
                        <a:cubicBezTo>
                          <a:pt x="151" y="62"/>
                          <a:pt x="204" y="47"/>
                          <a:pt x="227" y="54"/>
                        </a:cubicBezTo>
                        <a:cubicBezTo>
                          <a:pt x="250" y="61"/>
                          <a:pt x="265" y="84"/>
                          <a:pt x="272" y="99"/>
                        </a:cubicBezTo>
                        <a:cubicBezTo>
                          <a:pt x="279" y="114"/>
                          <a:pt x="264" y="130"/>
                          <a:pt x="272" y="145"/>
                        </a:cubicBezTo>
                        <a:cubicBezTo>
                          <a:pt x="280" y="160"/>
                          <a:pt x="303" y="175"/>
                          <a:pt x="318" y="190"/>
                        </a:cubicBezTo>
                        <a:cubicBezTo>
                          <a:pt x="333" y="205"/>
                          <a:pt x="348" y="220"/>
                          <a:pt x="363" y="235"/>
                        </a:cubicBezTo>
                        <a:cubicBezTo>
                          <a:pt x="378" y="250"/>
                          <a:pt x="385" y="281"/>
                          <a:pt x="408" y="281"/>
                        </a:cubicBezTo>
                        <a:cubicBezTo>
                          <a:pt x="431" y="281"/>
                          <a:pt x="484" y="228"/>
                          <a:pt x="499" y="235"/>
                        </a:cubicBezTo>
                        <a:cubicBezTo>
                          <a:pt x="514" y="242"/>
                          <a:pt x="514" y="303"/>
                          <a:pt x="499" y="326"/>
                        </a:cubicBezTo>
                        <a:cubicBezTo>
                          <a:pt x="484" y="349"/>
                          <a:pt x="446" y="360"/>
                          <a:pt x="408" y="371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58" name="Freeform 35">
                    <a:extLst>
                      <a:ext uri="{FF2B5EF4-FFF2-40B4-BE49-F238E27FC236}">
                        <a16:creationId xmlns="" xmlns:a16="http://schemas.microsoft.com/office/drawing/2014/main" id="{00000000-0008-0000-0600-00003A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3243" y="935"/>
                    <a:ext cx="52" cy="272"/>
                  </a:xfrm>
                  <a:custGeom>
                    <a:avLst/>
                    <a:gdLst>
                      <a:gd name="T0" fmla="*/ 0 w 52"/>
                      <a:gd name="T1" fmla="*/ 0 h 272"/>
                      <a:gd name="T2" fmla="*/ 45 w 52"/>
                      <a:gd name="T3" fmla="*/ 46 h 272"/>
                      <a:gd name="T4" fmla="*/ 0 w 52"/>
                      <a:gd name="T5" fmla="*/ 91 h 272"/>
                      <a:gd name="T6" fmla="*/ 45 w 52"/>
                      <a:gd name="T7" fmla="*/ 182 h 272"/>
                      <a:gd name="T8" fmla="*/ 45 w 52"/>
                      <a:gd name="T9" fmla="*/ 272 h 272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</a:cxnLst>
                    <a:rect l="0" t="0" r="r" b="b"/>
                    <a:pathLst>
                      <a:path w="52" h="272">
                        <a:moveTo>
                          <a:pt x="0" y="0"/>
                        </a:moveTo>
                        <a:cubicBezTo>
                          <a:pt x="22" y="15"/>
                          <a:pt x="45" y="31"/>
                          <a:pt x="45" y="46"/>
                        </a:cubicBezTo>
                        <a:cubicBezTo>
                          <a:pt x="45" y="61"/>
                          <a:pt x="0" y="68"/>
                          <a:pt x="0" y="91"/>
                        </a:cubicBezTo>
                        <a:cubicBezTo>
                          <a:pt x="0" y="114"/>
                          <a:pt x="38" y="152"/>
                          <a:pt x="45" y="182"/>
                        </a:cubicBezTo>
                        <a:cubicBezTo>
                          <a:pt x="52" y="212"/>
                          <a:pt x="45" y="257"/>
                          <a:pt x="45" y="272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59" name="Freeform 36">
                    <a:extLst>
                      <a:ext uri="{FF2B5EF4-FFF2-40B4-BE49-F238E27FC236}">
                        <a16:creationId xmlns="" xmlns:a16="http://schemas.microsoft.com/office/drawing/2014/main" id="{00000000-0008-0000-0600-00003B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3644" y="935"/>
                    <a:ext cx="106" cy="499"/>
                  </a:xfrm>
                  <a:custGeom>
                    <a:avLst/>
                    <a:gdLst>
                      <a:gd name="T0" fmla="*/ 52 w 106"/>
                      <a:gd name="T1" fmla="*/ 0 h 499"/>
                      <a:gd name="T2" fmla="*/ 52 w 106"/>
                      <a:gd name="T3" fmla="*/ 46 h 499"/>
                      <a:gd name="T4" fmla="*/ 98 w 106"/>
                      <a:gd name="T5" fmla="*/ 46 h 499"/>
                      <a:gd name="T6" fmla="*/ 98 w 106"/>
                      <a:gd name="T7" fmla="*/ 136 h 499"/>
                      <a:gd name="T8" fmla="*/ 98 w 106"/>
                      <a:gd name="T9" fmla="*/ 182 h 499"/>
                      <a:gd name="T10" fmla="*/ 52 w 106"/>
                      <a:gd name="T11" fmla="*/ 272 h 499"/>
                      <a:gd name="T12" fmla="*/ 52 w 106"/>
                      <a:gd name="T13" fmla="*/ 363 h 499"/>
                      <a:gd name="T14" fmla="*/ 7 w 106"/>
                      <a:gd name="T15" fmla="*/ 409 h 499"/>
                      <a:gd name="T16" fmla="*/ 7 w 106"/>
                      <a:gd name="T17" fmla="*/ 454 h 499"/>
                      <a:gd name="T18" fmla="*/ 7 w 106"/>
                      <a:gd name="T19" fmla="*/ 499 h 499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</a:cxnLst>
                    <a:rect l="0" t="0" r="r" b="b"/>
                    <a:pathLst>
                      <a:path w="106" h="499">
                        <a:moveTo>
                          <a:pt x="52" y="0"/>
                        </a:moveTo>
                        <a:cubicBezTo>
                          <a:pt x="48" y="19"/>
                          <a:pt x="44" y="38"/>
                          <a:pt x="52" y="46"/>
                        </a:cubicBezTo>
                        <a:cubicBezTo>
                          <a:pt x="60" y="54"/>
                          <a:pt x="90" y="31"/>
                          <a:pt x="98" y="46"/>
                        </a:cubicBezTo>
                        <a:cubicBezTo>
                          <a:pt x="106" y="61"/>
                          <a:pt x="98" y="113"/>
                          <a:pt x="98" y="136"/>
                        </a:cubicBezTo>
                        <a:cubicBezTo>
                          <a:pt x="98" y="159"/>
                          <a:pt x="106" y="159"/>
                          <a:pt x="98" y="182"/>
                        </a:cubicBezTo>
                        <a:cubicBezTo>
                          <a:pt x="90" y="205"/>
                          <a:pt x="60" y="242"/>
                          <a:pt x="52" y="272"/>
                        </a:cubicBezTo>
                        <a:cubicBezTo>
                          <a:pt x="44" y="302"/>
                          <a:pt x="59" y="340"/>
                          <a:pt x="52" y="363"/>
                        </a:cubicBezTo>
                        <a:cubicBezTo>
                          <a:pt x="45" y="386"/>
                          <a:pt x="14" y="394"/>
                          <a:pt x="7" y="409"/>
                        </a:cubicBezTo>
                        <a:cubicBezTo>
                          <a:pt x="0" y="424"/>
                          <a:pt x="7" y="439"/>
                          <a:pt x="7" y="454"/>
                        </a:cubicBezTo>
                        <a:cubicBezTo>
                          <a:pt x="7" y="469"/>
                          <a:pt x="7" y="484"/>
                          <a:pt x="7" y="499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60" name="Freeform 37">
                    <a:extLst>
                      <a:ext uri="{FF2B5EF4-FFF2-40B4-BE49-F238E27FC236}">
                        <a16:creationId xmlns="" xmlns:a16="http://schemas.microsoft.com/office/drawing/2014/main" id="{00000000-0008-0000-0600-00003C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3662" y="1374"/>
                    <a:ext cx="315" cy="121"/>
                  </a:xfrm>
                  <a:custGeom>
                    <a:avLst/>
                    <a:gdLst>
                      <a:gd name="T0" fmla="*/ 0 w 315"/>
                      <a:gd name="T1" fmla="*/ 106 h 121"/>
                      <a:gd name="T2" fmla="*/ 80 w 315"/>
                      <a:gd name="T3" fmla="*/ 106 h 121"/>
                      <a:gd name="T4" fmla="*/ 171 w 315"/>
                      <a:gd name="T5" fmla="*/ 106 h 121"/>
                      <a:gd name="T6" fmla="*/ 216 w 315"/>
                      <a:gd name="T7" fmla="*/ 15 h 121"/>
                      <a:gd name="T8" fmla="*/ 261 w 315"/>
                      <a:gd name="T9" fmla="*/ 15 h 121"/>
                      <a:gd name="T10" fmla="*/ 307 w 315"/>
                      <a:gd name="T11" fmla="*/ 15 h 121"/>
                      <a:gd name="T12" fmla="*/ 307 w 315"/>
                      <a:gd name="T13" fmla="*/ 60 h 121"/>
                      <a:gd name="T14" fmla="*/ 307 w 315"/>
                      <a:gd name="T15" fmla="*/ 106 h 121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</a:cxnLst>
                    <a:rect l="0" t="0" r="r" b="b"/>
                    <a:pathLst>
                      <a:path w="315" h="121">
                        <a:moveTo>
                          <a:pt x="0" y="106"/>
                        </a:moveTo>
                        <a:cubicBezTo>
                          <a:pt x="13" y="106"/>
                          <a:pt x="52" y="106"/>
                          <a:pt x="80" y="106"/>
                        </a:cubicBezTo>
                        <a:cubicBezTo>
                          <a:pt x="108" y="106"/>
                          <a:pt x="148" y="121"/>
                          <a:pt x="171" y="106"/>
                        </a:cubicBezTo>
                        <a:cubicBezTo>
                          <a:pt x="194" y="91"/>
                          <a:pt x="201" y="30"/>
                          <a:pt x="216" y="15"/>
                        </a:cubicBezTo>
                        <a:cubicBezTo>
                          <a:pt x="231" y="0"/>
                          <a:pt x="246" y="15"/>
                          <a:pt x="261" y="15"/>
                        </a:cubicBezTo>
                        <a:cubicBezTo>
                          <a:pt x="276" y="15"/>
                          <a:pt x="299" y="8"/>
                          <a:pt x="307" y="15"/>
                        </a:cubicBezTo>
                        <a:cubicBezTo>
                          <a:pt x="315" y="22"/>
                          <a:pt x="307" y="45"/>
                          <a:pt x="307" y="60"/>
                        </a:cubicBezTo>
                        <a:cubicBezTo>
                          <a:pt x="307" y="75"/>
                          <a:pt x="307" y="90"/>
                          <a:pt x="307" y="106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61" name="Freeform 38">
                    <a:extLst>
                      <a:ext uri="{FF2B5EF4-FFF2-40B4-BE49-F238E27FC236}">
                        <a16:creationId xmlns="" xmlns:a16="http://schemas.microsoft.com/office/drawing/2014/main" id="{00000000-0008-0000-0600-00003D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4098" y="1026"/>
                    <a:ext cx="234" cy="279"/>
                  </a:xfrm>
                  <a:custGeom>
                    <a:avLst/>
                    <a:gdLst>
                      <a:gd name="T0" fmla="*/ 7 w 234"/>
                      <a:gd name="T1" fmla="*/ 0 h 279"/>
                      <a:gd name="T2" fmla="*/ 7 w 234"/>
                      <a:gd name="T3" fmla="*/ 45 h 279"/>
                      <a:gd name="T4" fmla="*/ 7 w 234"/>
                      <a:gd name="T5" fmla="*/ 91 h 279"/>
                      <a:gd name="T6" fmla="*/ 52 w 234"/>
                      <a:gd name="T7" fmla="*/ 91 h 279"/>
                      <a:gd name="T8" fmla="*/ 143 w 234"/>
                      <a:gd name="T9" fmla="*/ 136 h 279"/>
                      <a:gd name="T10" fmla="*/ 143 w 234"/>
                      <a:gd name="T11" fmla="*/ 181 h 279"/>
                      <a:gd name="T12" fmla="*/ 143 w 234"/>
                      <a:gd name="T13" fmla="*/ 227 h 279"/>
                      <a:gd name="T14" fmla="*/ 143 w 234"/>
                      <a:gd name="T15" fmla="*/ 272 h 279"/>
                      <a:gd name="T16" fmla="*/ 188 w 234"/>
                      <a:gd name="T17" fmla="*/ 272 h 279"/>
                      <a:gd name="T18" fmla="*/ 234 w 234"/>
                      <a:gd name="T19" fmla="*/ 272 h 279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</a:cxnLst>
                    <a:rect l="0" t="0" r="r" b="b"/>
                    <a:pathLst>
                      <a:path w="234" h="279">
                        <a:moveTo>
                          <a:pt x="7" y="0"/>
                        </a:moveTo>
                        <a:cubicBezTo>
                          <a:pt x="7" y="15"/>
                          <a:pt x="7" y="30"/>
                          <a:pt x="7" y="45"/>
                        </a:cubicBezTo>
                        <a:cubicBezTo>
                          <a:pt x="7" y="60"/>
                          <a:pt x="0" y="83"/>
                          <a:pt x="7" y="91"/>
                        </a:cubicBezTo>
                        <a:cubicBezTo>
                          <a:pt x="14" y="99"/>
                          <a:pt x="29" y="84"/>
                          <a:pt x="52" y="91"/>
                        </a:cubicBezTo>
                        <a:cubicBezTo>
                          <a:pt x="75" y="98"/>
                          <a:pt x="128" y="121"/>
                          <a:pt x="143" y="136"/>
                        </a:cubicBezTo>
                        <a:cubicBezTo>
                          <a:pt x="158" y="151"/>
                          <a:pt x="143" y="166"/>
                          <a:pt x="143" y="181"/>
                        </a:cubicBezTo>
                        <a:cubicBezTo>
                          <a:pt x="143" y="196"/>
                          <a:pt x="143" y="212"/>
                          <a:pt x="143" y="227"/>
                        </a:cubicBezTo>
                        <a:cubicBezTo>
                          <a:pt x="143" y="242"/>
                          <a:pt x="136" y="265"/>
                          <a:pt x="143" y="272"/>
                        </a:cubicBezTo>
                        <a:cubicBezTo>
                          <a:pt x="150" y="279"/>
                          <a:pt x="173" y="272"/>
                          <a:pt x="188" y="272"/>
                        </a:cubicBezTo>
                        <a:cubicBezTo>
                          <a:pt x="203" y="272"/>
                          <a:pt x="218" y="272"/>
                          <a:pt x="234" y="272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62" name="Freeform 39">
                    <a:extLst>
                      <a:ext uri="{FF2B5EF4-FFF2-40B4-BE49-F238E27FC236}">
                        <a16:creationId xmlns="" xmlns:a16="http://schemas.microsoft.com/office/drawing/2014/main" id="{00000000-0008-0000-0600-00003E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3930" y="1102"/>
                    <a:ext cx="175" cy="286"/>
                  </a:xfrm>
                  <a:custGeom>
                    <a:avLst/>
                    <a:gdLst>
                      <a:gd name="T0" fmla="*/ 175 w 175"/>
                      <a:gd name="T1" fmla="*/ 15 h 286"/>
                      <a:gd name="T2" fmla="*/ 129 w 175"/>
                      <a:gd name="T3" fmla="*/ 15 h 286"/>
                      <a:gd name="T4" fmla="*/ 84 w 175"/>
                      <a:gd name="T5" fmla="*/ 105 h 286"/>
                      <a:gd name="T6" fmla="*/ 84 w 175"/>
                      <a:gd name="T7" fmla="*/ 151 h 286"/>
                      <a:gd name="T8" fmla="*/ 18 w 175"/>
                      <a:gd name="T9" fmla="*/ 186 h 286"/>
                      <a:gd name="T10" fmla="*/ 0 w 175"/>
                      <a:gd name="T11" fmla="*/ 286 h 286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</a:cxnLst>
                    <a:rect l="0" t="0" r="r" b="b"/>
                    <a:pathLst>
                      <a:path w="175" h="286">
                        <a:moveTo>
                          <a:pt x="175" y="15"/>
                        </a:moveTo>
                        <a:cubicBezTo>
                          <a:pt x="159" y="7"/>
                          <a:pt x="144" y="0"/>
                          <a:pt x="129" y="15"/>
                        </a:cubicBezTo>
                        <a:cubicBezTo>
                          <a:pt x="114" y="30"/>
                          <a:pt x="91" y="82"/>
                          <a:pt x="84" y="105"/>
                        </a:cubicBezTo>
                        <a:cubicBezTo>
                          <a:pt x="77" y="128"/>
                          <a:pt x="95" y="138"/>
                          <a:pt x="84" y="151"/>
                        </a:cubicBezTo>
                        <a:cubicBezTo>
                          <a:pt x="73" y="164"/>
                          <a:pt x="32" y="164"/>
                          <a:pt x="18" y="186"/>
                        </a:cubicBezTo>
                        <a:cubicBezTo>
                          <a:pt x="4" y="208"/>
                          <a:pt x="4" y="265"/>
                          <a:pt x="0" y="286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</xdr:grpSp>
          </xdr:grpSp>
          <xdr:grpSp>
            <xdr:nvGrpSpPr>
              <xdr:cNvPr id="23" name="Group 40">
                <a:extLst>
                  <a:ext uri="{FF2B5EF4-FFF2-40B4-BE49-F238E27FC236}">
                    <a16:creationId xmlns="" xmlns:a16="http://schemas.microsoft.com/office/drawing/2014/main" id="{00000000-0008-0000-0600-000017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323" y="1084"/>
                <a:ext cx="2313" cy="1538"/>
                <a:chOff x="1323" y="1084"/>
                <a:chExt cx="2313" cy="1538"/>
              </a:xfrm>
              <a:grpFill/>
            </xdr:grpSpPr>
            <xdr:sp macro="" textlink="">
              <xdr:nvSpPr>
                <xdr:cNvPr id="42" name="Freeform 41">
                  <a:extLst>
                    <a:ext uri="{FF2B5EF4-FFF2-40B4-BE49-F238E27FC236}">
                      <a16:creationId xmlns="" xmlns:a16="http://schemas.microsoft.com/office/drawing/2014/main" id="{00000000-0008-0000-0600-00002A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1323" y="1084"/>
                  <a:ext cx="2313" cy="1538"/>
                </a:xfrm>
                <a:custGeom>
                  <a:avLst/>
                  <a:gdLst>
                    <a:gd name="T0" fmla="*/ 156 w 2313"/>
                    <a:gd name="T1" fmla="*/ 140 h 1538"/>
                    <a:gd name="T2" fmla="*/ 196 w 2313"/>
                    <a:gd name="T3" fmla="*/ 169 h 1538"/>
                    <a:gd name="T4" fmla="*/ 287 w 2313"/>
                    <a:gd name="T5" fmla="*/ 123 h 1538"/>
                    <a:gd name="T6" fmla="*/ 332 w 2313"/>
                    <a:gd name="T7" fmla="*/ 260 h 1538"/>
                    <a:gd name="T8" fmla="*/ 423 w 2313"/>
                    <a:gd name="T9" fmla="*/ 305 h 1538"/>
                    <a:gd name="T10" fmla="*/ 332 w 2313"/>
                    <a:gd name="T11" fmla="*/ 396 h 1538"/>
                    <a:gd name="T12" fmla="*/ 196 w 2313"/>
                    <a:gd name="T13" fmla="*/ 486 h 1538"/>
                    <a:gd name="T14" fmla="*/ 242 w 2313"/>
                    <a:gd name="T15" fmla="*/ 577 h 1538"/>
                    <a:gd name="T16" fmla="*/ 196 w 2313"/>
                    <a:gd name="T17" fmla="*/ 804 h 1538"/>
                    <a:gd name="T18" fmla="*/ 151 w 2313"/>
                    <a:gd name="T19" fmla="*/ 849 h 1538"/>
                    <a:gd name="T20" fmla="*/ 196 w 2313"/>
                    <a:gd name="T21" fmla="*/ 940 h 1538"/>
                    <a:gd name="T22" fmla="*/ 151 w 2313"/>
                    <a:gd name="T23" fmla="*/ 1031 h 1538"/>
                    <a:gd name="T24" fmla="*/ 15 w 2313"/>
                    <a:gd name="T25" fmla="*/ 1031 h 1538"/>
                    <a:gd name="T26" fmla="*/ 60 w 2313"/>
                    <a:gd name="T27" fmla="*/ 1121 h 1538"/>
                    <a:gd name="T28" fmla="*/ 60 w 2313"/>
                    <a:gd name="T29" fmla="*/ 1167 h 1538"/>
                    <a:gd name="T30" fmla="*/ 196 w 2313"/>
                    <a:gd name="T31" fmla="*/ 1121 h 1538"/>
                    <a:gd name="T32" fmla="*/ 242 w 2313"/>
                    <a:gd name="T33" fmla="*/ 1167 h 1538"/>
                    <a:gd name="T34" fmla="*/ 242 w 2313"/>
                    <a:gd name="T35" fmla="*/ 1212 h 1538"/>
                    <a:gd name="T36" fmla="*/ 378 w 2313"/>
                    <a:gd name="T37" fmla="*/ 1257 h 1538"/>
                    <a:gd name="T38" fmla="*/ 559 w 2313"/>
                    <a:gd name="T39" fmla="*/ 1257 h 1538"/>
                    <a:gd name="T40" fmla="*/ 741 w 2313"/>
                    <a:gd name="T41" fmla="*/ 1167 h 1538"/>
                    <a:gd name="T42" fmla="*/ 786 w 2313"/>
                    <a:gd name="T43" fmla="*/ 1167 h 1538"/>
                    <a:gd name="T44" fmla="*/ 831 w 2313"/>
                    <a:gd name="T45" fmla="*/ 1212 h 1538"/>
                    <a:gd name="T46" fmla="*/ 786 w 2313"/>
                    <a:gd name="T47" fmla="*/ 1303 h 1538"/>
                    <a:gd name="T48" fmla="*/ 741 w 2313"/>
                    <a:gd name="T49" fmla="*/ 1394 h 1538"/>
                    <a:gd name="T50" fmla="*/ 877 w 2313"/>
                    <a:gd name="T51" fmla="*/ 1484 h 1538"/>
                    <a:gd name="T52" fmla="*/ 967 w 2313"/>
                    <a:gd name="T53" fmla="*/ 1530 h 1538"/>
                    <a:gd name="T54" fmla="*/ 1194 w 2313"/>
                    <a:gd name="T55" fmla="*/ 1530 h 1538"/>
                    <a:gd name="T56" fmla="*/ 1376 w 2313"/>
                    <a:gd name="T57" fmla="*/ 1530 h 1538"/>
                    <a:gd name="T58" fmla="*/ 1466 w 2313"/>
                    <a:gd name="T59" fmla="*/ 1484 h 1538"/>
                    <a:gd name="T60" fmla="*/ 1440 w 2313"/>
                    <a:gd name="T61" fmla="*/ 1382 h 1538"/>
                    <a:gd name="T62" fmla="*/ 1395 w 2313"/>
                    <a:gd name="T63" fmla="*/ 1334 h 1538"/>
                    <a:gd name="T64" fmla="*/ 1421 w 2313"/>
                    <a:gd name="T65" fmla="*/ 1212 h 1538"/>
                    <a:gd name="T66" fmla="*/ 1608 w 2313"/>
                    <a:gd name="T67" fmla="*/ 1187 h 1538"/>
                    <a:gd name="T68" fmla="*/ 1794 w 2313"/>
                    <a:gd name="T69" fmla="*/ 1106 h 1538"/>
                    <a:gd name="T70" fmla="*/ 1875 w 2313"/>
                    <a:gd name="T71" fmla="*/ 940 h 1538"/>
                    <a:gd name="T72" fmla="*/ 2011 w 2313"/>
                    <a:gd name="T73" fmla="*/ 940 h 1538"/>
                    <a:gd name="T74" fmla="*/ 2088 w 2313"/>
                    <a:gd name="T75" fmla="*/ 833 h 1538"/>
                    <a:gd name="T76" fmla="*/ 2147 w 2313"/>
                    <a:gd name="T77" fmla="*/ 668 h 1538"/>
                    <a:gd name="T78" fmla="*/ 2192 w 2313"/>
                    <a:gd name="T79" fmla="*/ 622 h 1538"/>
                    <a:gd name="T80" fmla="*/ 2237 w 2313"/>
                    <a:gd name="T81" fmla="*/ 668 h 1538"/>
                    <a:gd name="T82" fmla="*/ 2283 w 2313"/>
                    <a:gd name="T83" fmla="*/ 622 h 1538"/>
                    <a:gd name="T84" fmla="*/ 2283 w 2313"/>
                    <a:gd name="T85" fmla="*/ 532 h 1538"/>
                    <a:gd name="T86" fmla="*/ 2101 w 2313"/>
                    <a:gd name="T87" fmla="*/ 396 h 1538"/>
                    <a:gd name="T88" fmla="*/ 1965 w 2313"/>
                    <a:gd name="T89" fmla="*/ 486 h 1538"/>
                    <a:gd name="T90" fmla="*/ 1875 w 2313"/>
                    <a:gd name="T91" fmla="*/ 486 h 1538"/>
                    <a:gd name="T92" fmla="*/ 1738 w 2313"/>
                    <a:gd name="T93" fmla="*/ 532 h 1538"/>
                    <a:gd name="T94" fmla="*/ 1614 w 2313"/>
                    <a:gd name="T95" fmla="*/ 449 h 1538"/>
                    <a:gd name="T96" fmla="*/ 1611 w 2313"/>
                    <a:gd name="T97" fmla="*/ 371 h 1538"/>
                    <a:gd name="T98" fmla="*/ 1693 w 2313"/>
                    <a:gd name="T99" fmla="*/ 260 h 1538"/>
                    <a:gd name="T100" fmla="*/ 1662 w 2313"/>
                    <a:gd name="T101" fmla="*/ 152 h 1538"/>
                    <a:gd name="T102" fmla="*/ 1527 w 2313"/>
                    <a:gd name="T103" fmla="*/ 107 h 1538"/>
                    <a:gd name="T104" fmla="*/ 1428 w 2313"/>
                    <a:gd name="T105" fmla="*/ 152 h 1538"/>
                    <a:gd name="T106" fmla="*/ 1359 w 2313"/>
                    <a:gd name="T107" fmla="*/ 155 h 1538"/>
                    <a:gd name="T108" fmla="*/ 1200 w 2313"/>
                    <a:gd name="T109" fmla="*/ 281 h 1538"/>
                    <a:gd name="T110" fmla="*/ 1071 w 2313"/>
                    <a:gd name="T111" fmla="*/ 323 h 1538"/>
                    <a:gd name="T112" fmla="*/ 996 w 2313"/>
                    <a:gd name="T113" fmla="*/ 221 h 1538"/>
                    <a:gd name="T114" fmla="*/ 780 w 2313"/>
                    <a:gd name="T115" fmla="*/ 185 h 1538"/>
                    <a:gd name="T116" fmla="*/ 795 w 2313"/>
                    <a:gd name="T117" fmla="*/ 101 h 1538"/>
                    <a:gd name="T118" fmla="*/ 735 w 2313"/>
                    <a:gd name="T119" fmla="*/ 2 h 1538"/>
                    <a:gd name="T120" fmla="*/ 618 w 2313"/>
                    <a:gd name="T121" fmla="*/ 89 h 1538"/>
                    <a:gd name="T122" fmla="*/ 246 w 2313"/>
                    <a:gd name="T123" fmla="*/ 35 h 1538"/>
                    <a:gd name="T124" fmla="*/ 156 w 2313"/>
                    <a:gd name="T125" fmla="*/ 140 h 1538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  <a:cxn ang="0">
                      <a:pos x="T96" y="T97"/>
                    </a:cxn>
                    <a:cxn ang="0">
                      <a:pos x="T98" y="T99"/>
                    </a:cxn>
                    <a:cxn ang="0">
                      <a:pos x="T100" y="T101"/>
                    </a:cxn>
                    <a:cxn ang="0">
                      <a:pos x="T102" y="T103"/>
                    </a:cxn>
                    <a:cxn ang="0">
                      <a:pos x="T104" y="T105"/>
                    </a:cxn>
                    <a:cxn ang="0">
                      <a:pos x="T106" y="T107"/>
                    </a:cxn>
                    <a:cxn ang="0">
                      <a:pos x="T108" y="T109"/>
                    </a:cxn>
                    <a:cxn ang="0">
                      <a:pos x="T110" y="T111"/>
                    </a:cxn>
                    <a:cxn ang="0">
                      <a:pos x="T112" y="T113"/>
                    </a:cxn>
                    <a:cxn ang="0">
                      <a:pos x="T114" y="T115"/>
                    </a:cxn>
                    <a:cxn ang="0">
                      <a:pos x="T116" y="T117"/>
                    </a:cxn>
                    <a:cxn ang="0">
                      <a:pos x="T118" y="T119"/>
                    </a:cxn>
                    <a:cxn ang="0">
                      <a:pos x="T120" y="T121"/>
                    </a:cxn>
                    <a:cxn ang="0">
                      <a:pos x="T122" y="T123"/>
                    </a:cxn>
                    <a:cxn ang="0">
                      <a:pos x="T124" y="T125"/>
                    </a:cxn>
                  </a:cxnLst>
                  <a:rect l="0" t="0" r="r" b="b"/>
                  <a:pathLst>
                    <a:path w="2313" h="1538">
                      <a:moveTo>
                        <a:pt x="156" y="140"/>
                      </a:moveTo>
                      <a:cubicBezTo>
                        <a:pt x="148" y="163"/>
                        <a:pt x="174" y="172"/>
                        <a:pt x="196" y="169"/>
                      </a:cubicBezTo>
                      <a:cubicBezTo>
                        <a:pt x="218" y="166"/>
                        <a:pt x="264" y="108"/>
                        <a:pt x="287" y="123"/>
                      </a:cubicBezTo>
                      <a:cubicBezTo>
                        <a:pt x="310" y="138"/>
                        <a:pt x="309" y="230"/>
                        <a:pt x="332" y="260"/>
                      </a:cubicBezTo>
                      <a:cubicBezTo>
                        <a:pt x="355" y="290"/>
                        <a:pt x="423" y="282"/>
                        <a:pt x="423" y="305"/>
                      </a:cubicBezTo>
                      <a:cubicBezTo>
                        <a:pt x="423" y="328"/>
                        <a:pt x="370" y="366"/>
                        <a:pt x="332" y="396"/>
                      </a:cubicBezTo>
                      <a:cubicBezTo>
                        <a:pt x="294" y="426"/>
                        <a:pt x="211" y="456"/>
                        <a:pt x="196" y="486"/>
                      </a:cubicBezTo>
                      <a:cubicBezTo>
                        <a:pt x="181" y="516"/>
                        <a:pt x="242" y="524"/>
                        <a:pt x="242" y="577"/>
                      </a:cubicBezTo>
                      <a:cubicBezTo>
                        <a:pt x="242" y="630"/>
                        <a:pt x="211" y="759"/>
                        <a:pt x="196" y="804"/>
                      </a:cubicBezTo>
                      <a:cubicBezTo>
                        <a:pt x="181" y="849"/>
                        <a:pt x="151" y="826"/>
                        <a:pt x="151" y="849"/>
                      </a:cubicBezTo>
                      <a:cubicBezTo>
                        <a:pt x="151" y="872"/>
                        <a:pt x="196" y="910"/>
                        <a:pt x="196" y="940"/>
                      </a:cubicBezTo>
                      <a:cubicBezTo>
                        <a:pt x="196" y="970"/>
                        <a:pt x="181" y="1016"/>
                        <a:pt x="151" y="1031"/>
                      </a:cubicBezTo>
                      <a:cubicBezTo>
                        <a:pt x="121" y="1046"/>
                        <a:pt x="30" y="1016"/>
                        <a:pt x="15" y="1031"/>
                      </a:cubicBezTo>
                      <a:cubicBezTo>
                        <a:pt x="0" y="1046"/>
                        <a:pt x="53" y="1098"/>
                        <a:pt x="60" y="1121"/>
                      </a:cubicBezTo>
                      <a:cubicBezTo>
                        <a:pt x="67" y="1144"/>
                        <a:pt x="37" y="1167"/>
                        <a:pt x="60" y="1167"/>
                      </a:cubicBezTo>
                      <a:cubicBezTo>
                        <a:pt x="83" y="1167"/>
                        <a:pt x="166" y="1121"/>
                        <a:pt x="196" y="1121"/>
                      </a:cubicBezTo>
                      <a:cubicBezTo>
                        <a:pt x="226" y="1121"/>
                        <a:pt x="234" y="1152"/>
                        <a:pt x="242" y="1167"/>
                      </a:cubicBezTo>
                      <a:cubicBezTo>
                        <a:pt x="250" y="1182"/>
                        <a:pt x="219" y="1197"/>
                        <a:pt x="242" y="1212"/>
                      </a:cubicBezTo>
                      <a:cubicBezTo>
                        <a:pt x="265" y="1227"/>
                        <a:pt x="325" y="1250"/>
                        <a:pt x="378" y="1257"/>
                      </a:cubicBezTo>
                      <a:cubicBezTo>
                        <a:pt x="431" y="1264"/>
                        <a:pt x="499" y="1272"/>
                        <a:pt x="559" y="1257"/>
                      </a:cubicBezTo>
                      <a:cubicBezTo>
                        <a:pt x="619" y="1242"/>
                        <a:pt x="703" y="1182"/>
                        <a:pt x="741" y="1167"/>
                      </a:cubicBezTo>
                      <a:cubicBezTo>
                        <a:pt x="779" y="1152"/>
                        <a:pt x="771" y="1160"/>
                        <a:pt x="786" y="1167"/>
                      </a:cubicBezTo>
                      <a:cubicBezTo>
                        <a:pt x="801" y="1174"/>
                        <a:pt x="831" y="1189"/>
                        <a:pt x="831" y="1212"/>
                      </a:cubicBezTo>
                      <a:cubicBezTo>
                        <a:pt x="831" y="1235"/>
                        <a:pt x="801" y="1273"/>
                        <a:pt x="786" y="1303"/>
                      </a:cubicBezTo>
                      <a:cubicBezTo>
                        <a:pt x="771" y="1333"/>
                        <a:pt x="726" y="1364"/>
                        <a:pt x="741" y="1394"/>
                      </a:cubicBezTo>
                      <a:cubicBezTo>
                        <a:pt x="756" y="1424"/>
                        <a:pt x="840" y="1461"/>
                        <a:pt x="877" y="1484"/>
                      </a:cubicBezTo>
                      <a:cubicBezTo>
                        <a:pt x="914" y="1507"/>
                        <a:pt x="914" y="1522"/>
                        <a:pt x="967" y="1530"/>
                      </a:cubicBezTo>
                      <a:cubicBezTo>
                        <a:pt x="1020" y="1538"/>
                        <a:pt x="1126" y="1530"/>
                        <a:pt x="1194" y="1530"/>
                      </a:cubicBezTo>
                      <a:cubicBezTo>
                        <a:pt x="1262" y="1530"/>
                        <a:pt x="1331" y="1538"/>
                        <a:pt x="1376" y="1530"/>
                      </a:cubicBezTo>
                      <a:cubicBezTo>
                        <a:pt x="1421" y="1522"/>
                        <a:pt x="1455" y="1509"/>
                        <a:pt x="1466" y="1484"/>
                      </a:cubicBezTo>
                      <a:cubicBezTo>
                        <a:pt x="1477" y="1459"/>
                        <a:pt x="1452" y="1407"/>
                        <a:pt x="1440" y="1382"/>
                      </a:cubicBezTo>
                      <a:cubicBezTo>
                        <a:pt x="1428" y="1357"/>
                        <a:pt x="1398" y="1362"/>
                        <a:pt x="1395" y="1334"/>
                      </a:cubicBezTo>
                      <a:cubicBezTo>
                        <a:pt x="1392" y="1306"/>
                        <a:pt x="1386" y="1236"/>
                        <a:pt x="1421" y="1212"/>
                      </a:cubicBezTo>
                      <a:cubicBezTo>
                        <a:pt x="1456" y="1188"/>
                        <a:pt x="1546" y="1205"/>
                        <a:pt x="1608" y="1187"/>
                      </a:cubicBezTo>
                      <a:cubicBezTo>
                        <a:pt x="1670" y="1169"/>
                        <a:pt x="1749" y="1147"/>
                        <a:pt x="1794" y="1106"/>
                      </a:cubicBezTo>
                      <a:cubicBezTo>
                        <a:pt x="1839" y="1065"/>
                        <a:pt x="1839" y="968"/>
                        <a:pt x="1875" y="940"/>
                      </a:cubicBezTo>
                      <a:cubicBezTo>
                        <a:pt x="1911" y="912"/>
                        <a:pt x="1975" y="958"/>
                        <a:pt x="2011" y="940"/>
                      </a:cubicBezTo>
                      <a:cubicBezTo>
                        <a:pt x="2047" y="922"/>
                        <a:pt x="2065" y="878"/>
                        <a:pt x="2088" y="833"/>
                      </a:cubicBezTo>
                      <a:cubicBezTo>
                        <a:pt x="2111" y="788"/>
                        <a:pt x="2130" y="703"/>
                        <a:pt x="2147" y="668"/>
                      </a:cubicBezTo>
                      <a:cubicBezTo>
                        <a:pt x="2164" y="633"/>
                        <a:pt x="2177" y="622"/>
                        <a:pt x="2192" y="622"/>
                      </a:cubicBezTo>
                      <a:cubicBezTo>
                        <a:pt x="2207" y="622"/>
                        <a:pt x="2222" y="668"/>
                        <a:pt x="2237" y="668"/>
                      </a:cubicBezTo>
                      <a:cubicBezTo>
                        <a:pt x="2252" y="668"/>
                        <a:pt x="2275" y="645"/>
                        <a:pt x="2283" y="622"/>
                      </a:cubicBezTo>
                      <a:cubicBezTo>
                        <a:pt x="2291" y="599"/>
                        <a:pt x="2313" y="569"/>
                        <a:pt x="2283" y="532"/>
                      </a:cubicBezTo>
                      <a:cubicBezTo>
                        <a:pt x="2253" y="495"/>
                        <a:pt x="2154" y="404"/>
                        <a:pt x="2101" y="396"/>
                      </a:cubicBezTo>
                      <a:cubicBezTo>
                        <a:pt x="2048" y="388"/>
                        <a:pt x="2003" y="471"/>
                        <a:pt x="1965" y="486"/>
                      </a:cubicBezTo>
                      <a:cubicBezTo>
                        <a:pt x="1927" y="501"/>
                        <a:pt x="1913" y="478"/>
                        <a:pt x="1875" y="486"/>
                      </a:cubicBezTo>
                      <a:cubicBezTo>
                        <a:pt x="1837" y="494"/>
                        <a:pt x="1781" y="538"/>
                        <a:pt x="1738" y="532"/>
                      </a:cubicBezTo>
                      <a:cubicBezTo>
                        <a:pt x="1695" y="526"/>
                        <a:pt x="1635" y="476"/>
                        <a:pt x="1614" y="449"/>
                      </a:cubicBezTo>
                      <a:cubicBezTo>
                        <a:pt x="1593" y="422"/>
                        <a:pt x="1598" y="402"/>
                        <a:pt x="1611" y="371"/>
                      </a:cubicBezTo>
                      <a:cubicBezTo>
                        <a:pt x="1624" y="340"/>
                        <a:pt x="1685" y="296"/>
                        <a:pt x="1693" y="260"/>
                      </a:cubicBezTo>
                      <a:cubicBezTo>
                        <a:pt x="1701" y="224"/>
                        <a:pt x="1690" y="177"/>
                        <a:pt x="1662" y="152"/>
                      </a:cubicBezTo>
                      <a:cubicBezTo>
                        <a:pt x="1634" y="127"/>
                        <a:pt x="1566" y="107"/>
                        <a:pt x="1527" y="107"/>
                      </a:cubicBezTo>
                      <a:cubicBezTo>
                        <a:pt x="1488" y="107"/>
                        <a:pt x="1456" y="144"/>
                        <a:pt x="1428" y="152"/>
                      </a:cubicBezTo>
                      <a:cubicBezTo>
                        <a:pt x="1400" y="160"/>
                        <a:pt x="1397" y="134"/>
                        <a:pt x="1359" y="155"/>
                      </a:cubicBezTo>
                      <a:cubicBezTo>
                        <a:pt x="1321" y="176"/>
                        <a:pt x="1248" y="253"/>
                        <a:pt x="1200" y="281"/>
                      </a:cubicBezTo>
                      <a:cubicBezTo>
                        <a:pt x="1152" y="309"/>
                        <a:pt x="1105" y="333"/>
                        <a:pt x="1071" y="323"/>
                      </a:cubicBezTo>
                      <a:cubicBezTo>
                        <a:pt x="1037" y="313"/>
                        <a:pt x="1044" y="244"/>
                        <a:pt x="996" y="221"/>
                      </a:cubicBezTo>
                      <a:cubicBezTo>
                        <a:pt x="948" y="198"/>
                        <a:pt x="813" y="205"/>
                        <a:pt x="780" y="185"/>
                      </a:cubicBezTo>
                      <a:cubicBezTo>
                        <a:pt x="747" y="165"/>
                        <a:pt x="802" y="131"/>
                        <a:pt x="795" y="101"/>
                      </a:cubicBezTo>
                      <a:cubicBezTo>
                        <a:pt x="788" y="71"/>
                        <a:pt x="764" y="4"/>
                        <a:pt x="735" y="2"/>
                      </a:cubicBezTo>
                      <a:cubicBezTo>
                        <a:pt x="706" y="0"/>
                        <a:pt x="699" y="84"/>
                        <a:pt x="618" y="89"/>
                      </a:cubicBezTo>
                      <a:cubicBezTo>
                        <a:pt x="537" y="94"/>
                        <a:pt x="323" y="26"/>
                        <a:pt x="246" y="35"/>
                      </a:cubicBezTo>
                      <a:cubicBezTo>
                        <a:pt x="169" y="44"/>
                        <a:pt x="175" y="118"/>
                        <a:pt x="156" y="140"/>
                      </a:cubicBezTo>
                      <a:close/>
                    </a:path>
                  </a:pathLst>
                </a:custGeom>
                <a:grpFill/>
                <a:ln w="38100" cmpd="sng">
                  <a:solidFill>
                    <a:srgbClr val="989898"/>
                  </a:solidFill>
                  <a:round/>
                  <a:headEnd/>
                  <a:tailEnd/>
                </a:ln>
                <a:effectLst/>
                <a:extLs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chemeClr val="bg2"/>
                        </a:outerShdw>
                      </a:effectLst>
                    </a14:hiddenEffects>
                  </a:ext>
                </a:extLst>
              </xdr:spPr>
              <xdr:txBody>
                <a:bodyPr wrap="square"/>
                <a:lstStyle>
                  <a:defPPr>
                    <a:defRPr lang="en-US"/>
                  </a:defPPr>
                  <a:lvl1pPr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1pPr>
                  <a:lvl2pPr marL="4572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2pPr>
                  <a:lvl3pPr marL="9144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3pPr>
                  <a:lvl4pPr marL="13716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4pPr>
                  <a:lvl5pPr marL="18288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5pPr>
                  <a:lvl6pPr marL="22860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6pPr>
                  <a:lvl7pPr marL="27432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7pPr>
                  <a:lvl8pPr marL="32004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8pPr>
                  <a:lvl9pPr marL="36576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9pPr>
                </a:lstStyle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ES" sz="1800" b="0" i="0" u="none" strike="noStrike" kern="0" cap="none" spc="0" normalizeH="0" baseline="0">
                    <a:ln>
                      <a:noFill/>
                    </a:ln>
                    <a:solidFill>
                      <a:srgbClr val="989898"/>
                    </a:solidFill>
                    <a:effectLst/>
                    <a:uLnTx/>
                    <a:uFillTx/>
                    <a:latin typeface="Arial"/>
                    <a:ea typeface="ＭＳ Ｐゴシック"/>
                  </a:endParaRPr>
                </a:p>
              </xdr:txBody>
            </xdr:sp>
            <xdr:grpSp>
              <xdr:nvGrpSpPr>
                <xdr:cNvPr id="43" name="Group 42">
                  <a:extLst>
                    <a:ext uri="{FF2B5EF4-FFF2-40B4-BE49-F238E27FC236}">
                      <a16:creationId xmlns="" xmlns:a16="http://schemas.microsoft.com/office/drawing/2014/main" id="{00000000-0008-0000-0600-00002B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526" y="1162"/>
                  <a:ext cx="1672" cy="1141"/>
                  <a:chOff x="1526" y="1162"/>
                  <a:chExt cx="1672" cy="1141"/>
                </a:xfrm>
                <a:grpFill/>
              </xdr:grpSpPr>
              <xdr:sp macro="" textlink="">
                <xdr:nvSpPr>
                  <xdr:cNvPr id="44" name="Freeform 43">
                    <a:extLst>
                      <a:ext uri="{FF2B5EF4-FFF2-40B4-BE49-F238E27FC236}">
                        <a16:creationId xmlns="" xmlns:a16="http://schemas.microsoft.com/office/drawing/2014/main" id="{00000000-0008-0000-0600-00002C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526" y="1797"/>
                    <a:ext cx="583" cy="454"/>
                  </a:xfrm>
                  <a:custGeom>
                    <a:avLst/>
                    <a:gdLst>
                      <a:gd name="T0" fmla="*/ 0 w 583"/>
                      <a:gd name="T1" fmla="*/ 57 h 454"/>
                      <a:gd name="T2" fmla="*/ 39 w 583"/>
                      <a:gd name="T3" fmla="*/ 91 h 454"/>
                      <a:gd name="T4" fmla="*/ 84 w 583"/>
                      <a:gd name="T5" fmla="*/ 91 h 454"/>
                      <a:gd name="T6" fmla="*/ 129 w 583"/>
                      <a:gd name="T7" fmla="*/ 45 h 454"/>
                      <a:gd name="T8" fmla="*/ 220 w 583"/>
                      <a:gd name="T9" fmla="*/ 0 h 454"/>
                      <a:gd name="T10" fmla="*/ 265 w 583"/>
                      <a:gd name="T11" fmla="*/ 45 h 454"/>
                      <a:gd name="T12" fmla="*/ 265 w 583"/>
                      <a:gd name="T13" fmla="*/ 91 h 454"/>
                      <a:gd name="T14" fmla="*/ 326 w 583"/>
                      <a:gd name="T15" fmla="*/ 71 h 454"/>
                      <a:gd name="T16" fmla="*/ 368 w 583"/>
                      <a:gd name="T17" fmla="*/ 109 h 454"/>
                      <a:gd name="T18" fmla="*/ 460 w 583"/>
                      <a:gd name="T19" fmla="*/ 105 h 454"/>
                      <a:gd name="T20" fmla="*/ 447 w 583"/>
                      <a:gd name="T21" fmla="*/ 227 h 454"/>
                      <a:gd name="T22" fmla="*/ 492 w 583"/>
                      <a:gd name="T23" fmla="*/ 318 h 454"/>
                      <a:gd name="T24" fmla="*/ 538 w 583"/>
                      <a:gd name="T25" fmla="*/ 408 h 454"/>
                      <a:gd name="T26" fmla="*/ 583 w 583"/>
                      <a:gd name="T27" fmla="*/ 454 h 454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  <a:cxn ang="0">
                        <a:pos x="T20" y="T21"/>
                      </a:cxn>
                      <a:cxn ang="0">
                        <a:pos x="T22" y="T23"/>
                      </a:cxn>
                      <a:cxn ang="0">
                        <a:pos x="T24" y="T25"/>
                      </a:cxn>
                      <a:cxn ang="0">
                        <a:pos x="T26" y="T27"/>
                      </a:cxn>
                    </a:cxnLst>
                    <a:rect l="0" t="0" r="r" b="b"/>
                    <a:pathLst>
                      <a:path w="583" h="454">
                        <a:moveTo>
                          <a:pt x="0" y="57"/>
                        </a:moveTo>
                        <a:cubicBezTo>
                          <a:pt x="7" y="63"/>
                          <a:pt x="25" y="85"/>
                          <a:pt x="39" y="91"/>
                        </a:cubicBezTo>
                        <a:cubicBezTo>
                          <a:pt x="53" y="97"/>
                          <a:pt x="69" y="99"/>
                          <a:pt x="84" y="91"/>
                        </a:cubicBezTo>
                        <a:cubicBezTo>
                          <a:pt x="99" y="83"/>
                          <a:pt x="106" y="60"/>
                          <a:pt x="129" y="45"/>
                        </a:cubicBezTo>
                        <a:cubicBezTo>
                          <a:pt x="152" y="30"/>
                          <a:pt x="197" y="0"/>
                          <a:pt x="220" y="0"/>
                        </a:cubicBezTo>
                        <a:cubicBezTo>
                          <a:pt x="243" y="0"/>
                          <a:pt x="258" y="30"/>
                          <a:pt x="265" y="45"/>
                        </a:cubicBezTo>
                        <a:cubicBezTo>
                          <a:pt x="272" y="60"/>
                          <a:pt x="255" y="87"/>
                          <a:pt x="265" y="91"/>
                        </a:cubicBezTo>
                        <a:cubicBezTo>
                          <a:pt x="275" y="95"/>
                          <a:pt x="309" y="68"/>
                          <a:pt x="326" y="71"/>
                        </a:cubicBezTo>
                        <a:cubicBezTo>
                          <a:pt x="343" y="74"/>
                          <a:pt x="346" y="103"/>
                          <a:pt x="368" y="109"/>
                        </a:cubicBezTo>
                        <a:cubicBezTo>
                          <a:pt x="390" y="115"/>
                          <a:pt x="447" y="85"/>
                          <a:pt x="460" y="105"/>
                        </a:cubicBezTo>
                        <a:cubicBezTo>
                          <a:pt x="473" y="125"/>
                          <a:pt x="442" y="192"/>
                          <a:pt x="447" y="227"/>
                        </a:cubicBezTo>
                        <a:cubicBezTo>
                          <a:pt x="452" y="262"/>
                          <a:pt x="477" y="288"/>
                          <a:pt x="492" y="318"/>
                        </a:cubicBezTo>
                        <a:cubicBezTo>
                          <a:pt x="507" y="348"/>
                          <a:pt x="523" y="385"/>
                          <a:pt x="538" y="408"/>
                        </a:cubicBezTo>
                        <a:cubicBezTo>
                          <a:pt x="553" y="431"/>
                          <a:pt x="568" y="442"/>
                          <a:pt x="583" y="454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45" name="Freeform 44">
                    <a:extLst>
                      <a:ext uri="{FF2B5EF4-FFF2-40B4-BE49-F238E27FC236}">
                        <a16:creationId xmlns="" xmlns:a16="http://schemas.microsoft.com/office/drawing/2014/main" id="{00000000-0008-0000-0600-00002D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146" y="2160"/>
                    <a:ext cx="605" cy="143"/>
                  </a:xfrm>
                  <a:custGeom>
                    <a:avLst/>
                    <a:gdLst>
                      <a:gd name="T0" fmla="*/ 8 w 605"/>
                      <a:gd name="T1" fmla="*/ 91 h 143"/>
                      <a:gd name="T2" fmla="*/ 8 w 605"/>
                      <a:gd name="T3" fmla="*/ 45 h 143"/>
                      <a:gd name="T4" fmla="*/ 54 w 605"/>
                      <a:gd name="T5" fmla="*/ 0 h 143"/>
                      <a:gd name="T6" fmla="*/ 144 w 605"/>
                      <a:gd name="T7" fmla="*/ 45 h 143"/>
                      <a:gd name="T8" fmla="*/ 190 w 605"/>
                      <a:gd name="T9" fmla="*/ 45 h 143"/>
                      <a:gd name="T10" fmla="*/ 190 w 605"/>
                      <a:gd name="T11" fmla="*/ 91 h 143"/>
                      <a:gd name="T12" fmla="*/ 235 w 605"/>
                      <a:gd name="T13" fmla="*/ 91 h 143"/>
                      <a:gd name="T14" fmla="*/ 280 w 605"/>
                      <a:gd name="T15" fmla="*/ 136 h 143"/>
                      <a:gd name="T16" fmla="*/ 371 w 605"/>
                      <a:gd name="T17" fmla="*/ 136 h 143"/>
                      <a:gd name="T18" fmla="*/ 416 w 605"/>
                      <a:gd name="T19" fmla="*/ 91 h 143"/>
                      <a:gd name="T20" fmla="*/ 507 w 605"/>
                      <a:gd name="T21" fmla="*/ 45 h 143"/>
                      <a:gd name="T22" fmla="*/ 553 w 605"/>
                      <a:gd name="T23" fmla="*/ 91 h 143"/>
                      <a:gd name="T24" fmla="*/ 598 w 605"/>
                      <a:gd name="T25" fmla="*/ 91 h 143"/>
                      <a:gd name="T26" fmla="*/ 598 w 605"/>
                      <a:gd name="T27" fmla="*/ 136 h 143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  <a:cxn ang="0">
                        <a:pos x="T20" y="T21"/>
                      </a:cxn>
                      <a:cxn ang="0">
                        <a:pos x="T22" y="T23"/>
                      </a:cxn>
                      <a:cxn ang="0">
                        <a:pos x="T24" y="T25"/>
                      </a:cxn>
                      <a:cxn ang="0">
                        <a:pos x="T26" y="T27"/>
                      </a:cxn>
                    </a:cxnLst>
                    <a:rect l="0" t="0" r="r" b="b"/>
                    <a:pathLst>
                      <a:path w="605" h="143">
                        <a:moveTo>
                          <a:pt x="8" y="91"/>
                        </a:moveTo>
                        <a:cubicBezTo>
                          <a:pt x="4" y="75"/>
                          <a:pt x="0" y="60"/>
                          <a:pt x="8" y="45"/>
                        </a:cubicBezTo>
                        <a:cubicBezTo>
                          <a:pt x="16" y="30"/>
                          <a:pt x="31" y="0"/>
                          <a:pt x="54" y="0"/>
                        </a:cubicBezTo>
                        <a:cubicBezTo>
                          <a:pt x="77" y="0"/>
                          <a:pt x="121" y="38"/>
                          <a:pt x="144" y="45"/>
                        </a:cubicBezTo>
                        <a:cubicBezTo>
                          <a:pt x="167" y="52"/>
                          <a:pt x="182" y="37"/>
                          <a:pt x="190" y="45"/>
                        </a:cubicBezTo>
                        <a:cubicBezTo>
                          <a:pt x="198" y="53"/>
                          <a:pt x="183" y="83"/>
                          <a:pt x="190" y="91"/>
                        </a:cubicBezTo>
                        <a:cubicBezTo>
                          <a:pt x="197" y="99"/>
                          <a:pt x="220" y="84"/>
                          <a:pt x="235" y="91"/>
                        </a:cubicBezTo>
                        <a:cubicBezTo>
                          <a:pt x="250" y="98"/>
                          <a:pt x="257" y="129"/>
                          <a:pt x="280" y="136"/>
                        </a:cubicBezTo>
                        <a:cubicBezTo>
                          <a:pt x="303" y="143"/>
                          <a:pt x="348" y="143"/>
                          <a:pt x="371" y="136"/>
                        </a:cubicBezTo>
                        <a:cubicBezTo>
                          <a:pt x="394" y="129"/>
                          <a:pt x="393" y="106"/>
                          <a:pt x="416" y="91"/>
                        </a:cubicBezTo>
                        <a:cubicBezTo>
                          <a:pt x="439" y="76"/>
                          <a:pt x="484" y="45"/>
                          <a:pt x="507" y="45"/>
                        </a:cubicBezTo>
                        <a:cubicBezTo>
                          <a:pt x="530" y="45"/>
                          <a:pt x="538" y="83"/>
                          <a:pt x="553" y="91"/>
                        </a:cubicBezTo>
                        <a:cubicBezTo>
                          <a:pt x="568" y="99"/>
                          <a:pt x="591" y="84"/>
                          <a:pt x="598" y="91"/>
                        </a:cubicBezTo>
                        <a:cubicBezTo>
                          <a:pt x="605" y="98"/>
                          <a:pt x="601" y="117"/>
                          <a:pt x="598" y="136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46" name="Freeform 45">
                    <a:extLst>
                      <a:ext uri="{FF2B5EF4-FFF2-40B4-BE49-F238E27FC236}">
                        <a16:creationId xmlns="" xmlns:a16="http://schemas.microsoft.com/office/drawing/2014/main" id="{00000000-0008-0000-0600-00002E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854" y="1562"/>
                    <a:ext cx="483" cy="469"/>
                  </a:xfrm>
                  <a:custGeom>
                    <a:avLst/>
                    <a:gdLst>
                      <a:gd name="T0" fmla="*/ 0 w 483"/>
                      <a:gd name="T1" fmla="*/ 306 h 469"/>
                      <a:gd name="T2" fmla="*/ 28 w 483"/>
                      <a:gd name="T3" fmla="*/ 280 h 469"/>
                      <a:gd name="T4" fmla="*/ 73 w 483"/>
                      <a:gd name="T5" fmla="*/ 280 h 469"/>
                      <a:gd name="T6" fmla="*/ 119 w 483"/>
                      <a:gd name="T7" fmla="*/ 144 h 469"/>
                      <a:gd name="T8" fmla="*/ 164 w 483"/>
                      <a:gd name="T9" fmla="*/ 144 h 469"/>
                      <a:gd name="T10" fmla="*/ 210 w 483"/>
                      <a:gd name="T11" fmla="*/ 54 h 469"/>
                      <a:gd name="T12" fmla="*/ 210 w 483"/>
                      <a:gd name="T13" fmla="*/ 8 h 469"/>
                      <a:gd name="T14" fmla="*/ 255 w 483"/>
                      <a:gd name="T15" fmla="*/ 8 h 469"/>
                      <a:gd name="T16" fmla="*/ 328 w 483"/>
                      <a:gd name="T17" fmla="*/ 20 h 469"/>
                      <a:gd name="T18" fmla="*/ 346 w 483"/>
                      <a:gd name="T19" fmla="*/ 54 h 469"/>
                      <a:gd name="T20" fmla="*/ 346 w 483"/>
                      <a:gd name="T21" fmla="*/ 99 h 469"/>
                      <a:gd name="T22" fmla="*/ 402 w 483"/>
                      <a:gd name="T23" fmla="*/ 158 h 469"/>
                      <a:gd name="T24" fmla="*/ 414 w 483"/>
                      <a:gd name="T25" fmla="*/ 188 h 469"/>
                      <a:gd name="T26" fmla="*/ 482 w 483"/>
                      <a:gd name="T27" fmla="*/ 190 h 469"/>
                      <a:gd name="T28" fmla="*/ 422 w 483"/>
                      <a:gd name="T29" fmla="*/ 242 h 469"/>
                      <a:gd name="T30" fmla="*/ 391 w 483"/>
                      <a:gd name="T31" fmla="*/ 326 h 469"/>
                      <a:gd name="T32" fmla="*/ 346 w 483"/>
                      <a:gd name="T33" fmla="*/ 371 h 469"/>
                      <a:gd name="T34" fmla="*/ 300 w 483"/>
                      <a:gd name="T35" fmla="*/ 326 h 469"/>
                      <a:gd name="T36" fmla="*/ 210 w 483"/>
                      <a:gd name="T37" fmla="*/ 417 h 469"/>
                      <a:gd name="T38" fmla="*/ 164 w 483"/>
                      <a:gd name="T39" fmla="*/ 462 h 469"/>
                      <a:gd name="T40" fmla="*/ 119 w 483"/>
                      <a:gd name="T41" fmla="*/ 462 h 469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  <a:cxn ang="0">
                        <a:pos x="T20" y="T21"/>
                      </a:cxn>
                      <a:cxn ang="0">
                        <a:pos x="T22" y="T23"/>
                      </a:cxn>
                      <a:cxn ang="0">
                        <a:pos x="T24" y="T25"/>
                      </a:cxn>
                      <a:cxn ang="0">
                        <a:pos x="T26" y="T27"/>
                      </a:cxn>
                      <a:cxn ang="0">
                        <a:pos x="T28" y="T29"/>
                      </a:cxn>
                      <a:cxn ang="0">
                        <a:pos x="T30" y="T31"/>
                      </a:cxn>
                      <a:cxn ang="0">
                        <a:pos x="T32" y="T33"/>
                      </a:cxn>
                      <a:cxn ang="0">
                        <a:pos x="T34" y="T35"/>
                      </a:cxn>
                      <a:cxn ang="0">
                        <a:pos x="T36" y="T37"/>
                      </a:cxn>
                      <a:cxn ang="0">
                        <a:pos x="T38" y="T39"/>
                      </a:cxn>
                      <a:cxn ang="0">
                        <a:pos x="T40" y="T41"/>
                      </a:cxn>
                    </a:cxnLst>
                    <a:rect l="0" t="0" r="r" b="b"/>
                    <a:pathLst>
                      <a:path w="483" h="469">
                        <a:moveTo>
                          <a:pt x="0" y="306"/>
                        </a:moveTo>
                        <a:cubicBezTo>
                          <a:pt x="5" y="302"/>
                          <a:pt x="16" y="284"/>
                          <a:pt x="28" y="280"/>
                        </a:cubicBezTo>
                        <a:cubicBezTo>
                          <a:pt x="40" y="276"/>
                          <a:pt x="58" y="303"/>
                          <a:pt x="73" y="280"/>
                        </a:cubicBezTo>
                        <a:cubicBezTo>
                          <a:pt x="88" y="257"/>
                          <a:pt x="104" y="167"/>
                          <a:pt x="119" y="144"/>
                        </a:cubicBezTo>
                        <a:cubicBezTo>
                          <a:pt x="134" y="121"/>
                          <a:pt x="149" y="159"/>
                          <a:pt x="164" y="144"/>
                        </a:cubicBezTo>
                        <a:cubicBezTo>
                          <a:pt x="179" y="129"/>
                          <a:pt x="202" y="77"/>
                          <a:pt x="210" y="54"/>
                        </a:cubicBezTo>
                        <a:cubicBezTo>
                          <a:pt x="218" y="31"/>
                          <a:pt x="203" y="16"/>
                          <a:pt x="210" y="8"/>
                        </a:cubicBezTo>
                        <a:cubicBezTo>
                          <a:pt x="217" y="0"/>
                          <a:pt x="235" y="6"/>
                          <a:pt x="255" y="8"/>
                        </a:cubicBezTo>
                        <a:cubicBezTo>
                          <a:pt x="275" y="10"/>
                          <a:pt x="313" y="12"/>
                          <a:pt x="328" y="20"/>
                        </a:cubicBezTo>
                        <a:cubicBezTo>
                          <a:pt x="343" y="28"/>
                          <a:pt x="343" y="41"/>
                          <a:pt x="346" y="54"/>
                        </a:cubicBezTo>
                        <a:cubicBezTo>
                          <a:pt x="349" y="67"/>
                          <a:pt x="337" y="82"/>
                          <a:pt x="346" y="99"/>
                        </a:cubicBezTo>
                        <a:cubicBezTo>
                          <a:pt x="355" y="116"/>
                          <a:pt x="391" y="143"/>
                          <a:pt x="402" y="158"/>
                        </a:cubicBezTo>
                        <a:cubicBezTo>
                          <a:pt x="413" y="173"/>
                          <a:pt x="401" y="183"/>
                          <a:pt x="414" y="188"/>
                        </a:cubicBezTo>
                        <a:cubicBezTo>
                          <a:pt x="427" y="193"/>
                          <a:pt x="481" y="181"/>
                          <a:pt x="482" y="190"/>
                        </a:cubicBezTo>
                        <a:cubicBezTo>
                          <a:pt x="483" y="199"/>
                          <a:pt x="437" y="219"/>
                          <a:pt x="422" y="242"/>
                        </a:cubicBezTo>
                        <a:cubicBezTo>
                          <a:pt x="407" y="265"/>
                          <a:pt x="404" y="305"/>
                          <a:pt x="391" y="326"/>
                        </a:cubicBezTo>
                        <a:cubicBezTo>
                          <a:pt x="378" y="347"/>
                          <a:pt x="361" y="371"/>
                          <a:pt x="346" y="371"/>
                        </a:cubicBezTo>
                        <a:cubicBezTo>
                          <a:pt x="331" y="371"/>
                          <a:pt x="323" y="318"/>
                          <a:pt x="300" y="326"/>
                        </a:cubicBezTo>
                        <a:cubicBezTo>
                          <a:pt x="277" y="334"/>
                          <a:pt x="233" y="394"/>
                          <a:pt x="210" y="417"/>
                        </a:cubicBezTo>
                        <a:cubicBezTo>
                          <a:pt x="187" y="440"/>
                          <a:pt x="179" y="455"/>
                          <a:pt x="164" y="462"/>
                        </a:cubicBezTo>
                        <a:cubicBezTo>
                          <a:pt x="149" y="469"/>
                          <a:pt x="134" y="465"/>
                          <a:pt x="119" y="462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47" name="Freeform 46">
                    <a:extLst>
                      <a:ext uri="{FF2B5EF4-FFF2-40B4-BE49-F238E27FC236}">
                        <a16:creationId xmlns="" xmlns:a16="http://schemas.microsoft.com/office/drawing/2014/main" id="{00000000-0008-0000-0600-00002F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200" y="1562"/>
                    <a:ext cx="453" cy="469"/>
                  </a:xfrm>
                  <a:custGeom>
                    <a:avLst/>
                    <a:gdLst>
                      <a:gd name="T0" fmla="*/ 136 w 453"/>
                      <a:gd name="T1" fmla="*/ 190 h 469"/>
                      <a:gd name="T2" fmla="*/ 136 w 453"/>
                      <a:gd name="T3" fmla="*/ 144 h 469"/>
                      <a:gd name="T4" fmla="*/ 181 w 453"/>
                      <a:gd name="T5" fmla="*/ 144 h 469"/>
                      <a:gd name="T6" fmla="*/ 226 w 453"/>
                      <a:gd name="T7" fmla="*/ 54 h 469"/>
                      <a:gd name="T8" fmla="*/ 272 w 453"/>
                      <a:gd name="T9" fmla="*/ 8 h 469"/>
                      <a:gd name="T10" fmla="*/ 317 w 453"/>
                      <a:gd name="T11" fmla="*/ 8 h 469"/>
                      <a:gd name="T12" fmla="*/ 362 w 453"/>
                      <a:gd name="T13" fmla="*/ 54 h 469"/>
                      <a:gd name="T14" fmla="*/ 317 w 453"/>
                      <a:gd name="T15" fmla="*/ 99 h 469"/>
                      <a:gd name="T16" fmla="*/ 317 w 453"/>
                      <a:gd name="T17" fmla="*/ 144 h 469"/>
                      <a:gd name="T18" fmla="*/ 362 w 453"/>
                      <a:gd name="T19" fmla="*/ 190 h 469"/>
                      <a:gd name="T20" fmla="*/ 408 w 453"/>
                      <a:gd name="T21" fmla="*/ 235 h 469"/>
                      <a:gd name="T22" fmla="*/ 453 w 453"/>
                      <a:gd name="T23" fmla="*/ 326 h 469"/>
                      <a:gd name="T24" fmla="*/ 408 w 453"/>
                      <a:gd name="T25" fmla="*/ 326 h 469"/>
                      <a:gd name="T26" fmla="*/ 453 w 453"/>
                      <a:gd name="T27" fmla="*/ 417 h 469"/>
                      <a:gd name="T28" fmla="*/ 408 w 453"/>
                      <a:gd name="T29" fmla="*/ 462 h 469"/>
                      <a:gd name="T30" fmla="*/ 317 w 453"/>
                      <a:gd name="T31" fmla="*/ 462 h 469"/>
                      <a:gd name="T32" fmla="*/ 272 w 453"/>
                      <a:gd name="T33" fmla="*/ 417 h 469"/>
                      <a:gd name="T34" fmla="*/ 136 w 453"/>
                      <a:gd name="T35" fmla="*/ 417 h 469"/>
                      <a:gd name="T36" fmla="*/ 45 w 453"/>
                      <a:gd name="T37" fmla="*/ 417 h 469"/>
                      <a:gd name="T38" fmla="*/ 0 w 453"/>
                      <a:gd name="T39" fmla="*/ 371 h 469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  <a:cxn ang="0">
                        <a:pos x="T20" y="T21"/>
                      </a:cxn>
                      <a:cxn ang="0">
                        <a:pos x="T22" y="T23"/>
                      </a:cxn>
                      <a:cxn ang="0">
                        <a:pos x="T24" y="T25"/>
                      </a:cxn>
                      <a:cxn ang="0">
                        <a:pos x="T26" y="T27"/>
                      </a:cxn>
                      <a:cxn ang="0">
                        <a:pos x="T28" y="T29"/>
                      </a:cxn>
                      <a:cxn ang="0">
                        <a:pos x="T30" y="T31"/>
                      </a:cxn>
                      <a:cxn ang="0">
                        <a:pos x="T32" y="T33"/>
                      </a:cxn>
                      <a:cxn ang="0">
                        <a:pos x="T34" y="T35"/>
                      </a:cxn>
                      <a:cxn ang="0">
                        <a:pos x="T36" y="T37"/>
                      </a:cxn>
                      <a:cxn ang="0">
                        <a:pos x="T38" y="T39"/>
                      </a:cxn>
                    </a:cxnLst>
                    <a:rect l="0" t="0" r="r" b="b"/>
                    <a:pathLst>
                      <a:path w="453" h="469">
                        <a:moveTo>
                          <a:pt x="136" y="190"/>
                        </a:moveTo>
                        <a:cubicBezTo>
                          <a:pt x="132" y="171"/>
                          <a:pt x="129" y="152"/>
                          <a:pt x="136" y="144"/>
                        </a:cubicBezTo>
                        <a:cubicBezTo>
                          <a:pt x="143" y="136"/>
                          <a:pt x="166" y="159"/>
                          <a:pt x="181" y="144"/>
                        </a:cubicBezTo>
                        <a:cubicBezTo>
                          <a:pt x="196" y="129"/>
                          <a:pt x="211" y="77"/>
                          <a:pt x="226" y="54"/>
                        </a:cubicBezTo>
                        <a:cubicBezTo>
                          <a:pt x="241" y="31"/>
                          <a:pt x="257" y="16"/>
                          <a:pt x="272" y="8"/>
                        </a:cubicBezTo>
                        <a:cubicBezTo>
                          <a:pt x="287" y="0"/>
                          <a:pt x="302" y="0"/>
                          <a:pt x="317" y="8"/>
                        </a:cubicBezTo>
                        <a:cubicBezTo>
                          <a:pt x="332" y="16"/>
                          <a:pt x="362" y="39"/>
                          <a:pt x="362" y="54"/>
                        </a:cubicBezTo>
                        <a:cubicBezTo>
                          <a:pt x="362" y="69"/>
                          <a:pt x="324" y="84"/>
                          <a:pt x="317" y="99"/>
                        </a:cubicBezTo>
                        <a:cubicBezTo>
                          <a:pt x="310" y="114"/>
                          <a:pt x="310" y="129"/>
                          <a:pt x="317" y="144"/>
                        </a:cubicBezTo>
                        <a:cubicBezTo>
                          <a:pt x="324" y="159"/>
                          <a:pt x="347" y="175"/>
                          <a:pt x="362" y="190"/>
                        </a:cubicBezTo>
                        <a:cubicBezTo>
                          <a:pt x="377" y="205"/>
                          <a:pt x="393" y="212"/>
                          <a:pt x="408" y="235"/>
                        </a:cubicBezTo>
                        <a:cubicBezTo>
                          <a:pt x="423" y="258"/>
                          <a:pt x="453" y="311"/>
                          <a:pt x="453" y="326"/>
                        </a:cubicBezTo>
                        <a:cubicBezTo>
                          <a:pt x="453" y="341"/>
                          <a:pt x="408" y="311"/>
                          <a:pt x="408" y="326"/>
                        </a:cubicBezTo>
                        <a:cubicBezTo>
                          <a:pt x="408" y="341"/>
                          <a:pt x="453" y="394"/>
                          <a:pt x="453" y="417"/>
                        </a:cubicBezTo>
                        <a:cubicBezTo>
                          <a:pt x="453" y="440"/>
                          <a:pt x="431" y="455"/>
                          <a:pt x="408" y="462"/>
                        </a:cubicBezTo>
                        <a:cubicBezTo>
                          <a:pt x="385" y="469"/>
                          <a:pt x="340" y="469"/>
                          <a:pt x="317" y="462"/>
                        </a:cubicBezTo>
                        <a:cubicBezTo>
                          <a:pt x="294" y="455"/>
                          <a:pt x="302" y="424"/>
                          <a:pt x="272" y="417"/>
                        </a:cubicBezTo>
                        <a:cubicBezTo>
                          <a:pt x="242" y="410"/>
                          <a:pt x="174" y="417"/>
                          <a:pt x="136" y="417"/>
                        </a:cubicBezTo>
                        <a:cubicBezTo>
                          <a:pt x="98" y="417"/>
                          <a:pt x="68" y="425"/>
                          <a:pt x="45" y="417"/>
                        </a:cubicBezTo>
                        <a:cubicBezTo>
                          <a:pt x="22" y="409"/>
                          <a:pt x="11" y="390"/>
                          <a:pt x="0" y="371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48" name="Freeform 47">
                    <a:extLst>
                      <a:ext uri="{FF2B5EF4-FFF2-40B4-BE49-F238E27FC236}">
                        <a16:creationId xmlns="" xmlns:a16="http://schemas.microsoft.com/office/drawing/2014/main" id="{00000000-0008-0000-0600-000030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608" y="2017"/>
                    <a:ext cx="99" cy="195"/>
                  </a:xfrm>
                  <a:custGeom>
                    <a:avLst/>
                    <a:gdLst>
                      <a:gd name="T0" fmla="*/ 45 w 99"/>
                      <a:gd name="T1" fmla="*/ 188 h 195"/>
                      <a:gd name="T2" fmla="*/ 91 w 99"/>
                      <a:gd name="T3" fmla="*/ 188 h 195"/>
                      <a:gd name="T4" fmla="*/ 91 w 99"/>
                      <a:gd name="T5" fmla="*/ 143 h 195"/>
                      <a:gd name="T6" fmla="*/ 45 w 99"/>
                      <a:gd name="T7" fmla="*/ 52 h 195"/>
                      <a:gd name="T8" fmla="*/ 45 w 99"/>
                      <a:gd name="T9" fmla="*/ 7 h 195"/>
                      <a:gd name="T10" fmla="*/ 0 w 99"/>
                      <a:gd name="T11" fmla="*/ 7 h 195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</a:cxnLst>
                    <a:rect l="0" t="0" r="r" b="b"/>
                    <a:pathLst>
                      <a:path w="99" h="195">
                        <a:moveTo>
                          <a:pt x="45" y="188"/>
                        </a:moveTo>
                        <a:cubicBezTo>
                          <a:pt x="64" y="191"/>
                          <a:pt x="83" y="195"/>
                          <a:pt x="91" y="188"/>
                        </a:cubicBezTo>
                        <a:cubicBezTo>
                          <a:pt x="99" y="181"/>
                          <a:pt x="99" y="166"/>
                          <a:pt x="91" y="143"/>
                        </a:cubicBezTo>
                        <a:cubicBezTo>
                          <a:pt x="83" y="120"/>
                          <a:pt x="53" y="75"/>
                          <a:pt x="45" y="52"/>
                        </a:cubicBezTo>
                        <a:cubicBezTo>
                          <a:pt x="37" y="29"/>
                          <a:pt x="52" y="14"/>
                          <a:pt x="45" y="7"/>
                        </a:cubicBezTo>
                        <a:cubicBezTo>
                          <a:pt x="38" y="0"/>
                          <a:pt x="19" y="3"/>
                          <a:pt x="0" y="7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49" name="Freeform 48">
                    <a:extLst>
                      <a:ext uri="{FF2B5EF4-FFF2-40B4-BE49-F238E27FC236}">
                        <a16:creationId xmlns="" xmlns:a16="http://schemas.microsoft.com/office/drawing/2014/main" id="{00000000-0008-0000-0600-000031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653" y="1737"/>
                    <a:ext cx="545" cy="287"/>
                  </a:xfrm>
                  <a:custGeom>
                    <a:avLst/>
                    <a:gdLst>
                      <a:gd name="T0" fmla="*/ 0 w 545"/>
                      <a:gd name="T1" fmla="*/ 151 h 287"/>
                      <a:gd name="T2" fmla="*/ 46 w 545"/>
                      <a:gd name="T3" fmla="*/ 196 h 287"/>
                      <a:gd name="T4" fmla="*/ 91 w 545"/>
                      <a:gd name="T5" fmla="*/ 196 h 287"/>
                      <a:gd name="T6" fmla="*/ 91 w 545"/>
                      <a:gd name="T7" fmla="*/ 105 h 287"/>
                      <a:gd name="T8" fmla="*/ 182 w 545"/>
                      <a:gd name="T9" fmla="*/ 105 h 287"/>
                      <a:gd name="T10" fmla="*/ 182 w 545"/>
                      <a:gd name="T11" fmla="*/ 60 h 287"/>
                      <a:gd name="T12" fmla="*/ 272 w 545"/>
                      <a:gd name="T13" fmla="*/ 15 h 287"/>
                      <a:gd name="T14" fmla="*/ 318 w 545"/>
                      <a:gd name="T15" fmla="*/ 15 h 287"/>
                      <a:gd name="T16" fmla="*/ 363 w 545"/>
                      <a:gd name="T17" fmla="*/ 105 h 287"/>
                      <a:gd name="T18" fmla="*/ 408 w 545"/>
                      <a:gd name="T19" fmla="*/ 151 h 287"/>
                      <a:gd name="T20" fmla="*/ 454 w 545"/>
                      <a:gd name="T21" fmla="*/ 196 h 287"/>
                      <a:gd name="T22" fmla="*/ 454 w 545"/>
                      <a:gd name="T23" fmla="*/ 242 h 287"/>
                      <a:gd name="T24" fmla="*/ 499 w 545"/>
                      <a:gd name="T25" fmla="*/ 242 h 287"/>
                      <a:gd name="T26" fmla="*/ 545 w 545"/>
                      <a:gd name="T27" fmla="*/ 287 h 287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  <a:cxn ang="0">
                        <a:pos x="T20" y="T21"/>
                      </a:cxn>
                      <a:cxn ang="0">
                        <a:pos x="T22" y="T23"/>
                      </a:cxn>
                      <a:cxn ang="0">
                        <a:pos x="T24" y="T25"/>
                      </a:cxn>
                      <a:cxn ang="0">
                        <a:pos x="T26" y="T27"/>
                      </a:cxn>
                    </a:cxnLst>
                    <a:rect l="0" t="0" r="r" b="b"/>
                    <a:pathLst>
                      <a:path w="545" h="287">
                        <a:moveTo>
                          <a:pt x="0" y="151"/>
                        </a:moveTo>
                        <a:cubicBezTo>
                          <a:pt x="15" y="170"/>
                          <a:pt x="31" y="189"/>
                          <a:pt x="46" y="196"/>
                        </a:cubicBezTo>
                        <a:cubicBezTo>
                          <a:pt x="61" y="203"/>
                          <a:pt x="84" y="211"/>
                          <a:pt x="91" y="196"/>
                        </a:cubicBezTo>
                        <a:cubicBezTo>
                          <a:pt x="98" y="181"/>
                          <a:pt x="76" y="120"/>
                          <a:pt x="91" y="105"/>
                        </a:cubicBezTo>
                        <a:cubicBezTo>
                          <a:pt x="106" y="90"/>
                          <a:pt x="167" y="112"/>
                          <a:pt x="182" y="105"/>
                        </a:cubicBezTo>
                        <a:cubicBezTo>
                          <a:pt x="197" y="98"/>
                          <a:pt x="167" y="75"/>
                          <a:pt x="182" y="60"/>
                        </a:cubicBezTo>
                        <a:cubicBezTo>
                          <a:pt x="197" y="45"/>
                          <a:pt x="249" y="22"/>
                          <a:pt x="272" y="15"/>
                        </a:cubicBezTo>
                        <a:cubicBezTo>
                          <a:pt x="295" y="8"/>
                          <a:pt x="303" y="0"/>
                          <a:pt x="318" y="15"/>
                        </a:cubicBezTo>
                        <a:cubicBezTo>
                          <a:pt x="333" y="30"/>
                          <a:pt x="348" y="82"/>
                          <a:pt x="363" y="105"/>
                        </a:cubicBezTo>
                        <a:cubicBezTo>
                          <a:pt x="378" y="128"/>
                          <a:pt x="393" y="136"/>
                          <a:pt x="408" y="151"/>
                        </a:cubicBezTo>
                        <a:cubicBezTo>
                          <a:pt x="423" y="166"/>
                          <a:pt x="446" y="181"/>
                          <a:pt x="454" y="196"/>
                        </a:cubicBezTo>
                        <a:cubicBezTo>
                          <a:pt x="462" y="211"/>
                          <a:pt x="447" y="234"/>
                          <a:pt x="454" y="242"/>
                        </a:cubicBezTo>
                        <a:cubicBezTo>
                          <a:pt x="461" y="250"/>
                          <a:pt x="484" y="235"/>
                          <a:pt x="499" y="242"/>
                        </a:cubicBezTo>
                        <a:cubicBezTo>
                          <a:pt x="514" y="249"/>
                          <a:pt x="529" y="268"/>
                          <a:pt x="545" y="287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50" name="Freeform 49">
                    <a:extLst>
                      <a:ext uri="{FF2B5EF4-FFF2-40B4-BE49-F238E27FC236}">
                        <a16:creationId xmlns="" xmlns:a16="http://schemas.microsoft.com/office/drawing/2014/main" id="{00000000-0008-0000-0600-000032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3016" y="1616"/>
                    <a:ext cx="99" cy="233"/>
                  </a:xfrm>
                  <a:custGeom>
                    <a:avLst/>
                    <a:gdLst>
                      <a:gd name="T0" fmla="*/ 45 w 99"/>
                      <a:gd name="T1" fmla="*/ 0 h 233"/>
                      <a:gd name="T2" fmla="*/ 91 w 99"/>
                      <a:gd name="T3" fmla="*/ 90 h 233"/>
                      <a:gd name="T4" fmla="*/ 91 w 99"/>
                      <a:gd name="T5" fmla="*/ 136 h 233"/>
                      <a:gd name="T6" fmla="*/ 91 w 99"/>
                      <a:gd name="T7" fmla="*/ 181 h 233"/>
                      <a:gd name="T8" fmla="*/ 45 w 99"/>
                      <a:gd name="T9" fmla="*/ 226 h 233"/>
                      <a:gd name="T10" fmla="*/ 0 w 99"/>
                      <a:gd name="T11" fmla="*/ 226 h 233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</a:cxnLst>
                    <a:rect l="0" t="0" r="r" b="b"/>
                    <a:pathLst>
                      <a:path w="99" h="233">
                        <a:moveTo>
                          <a:pt x="45" y="0"/>
                        </a:moveTo>
                        <a:cubicBezTo>
                          <a:pt x="64" y="33"/>
                          <a:pt x="83" y="67"/>
                          <a:pt x="91" y="90"/>
                        </a:cubicBezTo>
                        <a:cubicBezTo>
                          <a:pt x="99" y="113"/>
                          <a:pt x="91" y="121"/>
                          <a:pt x="91" y="136"/>
                        </a:cubicBezTo>
                        <a:cubicBezTo>
                          <a:pt x="91" y="151"/>
                          <a:pt x="99" y="166"/>
                          <a:pt x="91" y="181"/>
                        </a:cubicBezTo>
                        <a:cubicBezTo>
                          <a:pt x="83" y="196"/>
                          <a:pt x="60" y="219"/>
                          <a:pt x="45" y="226"/>
                        </a:cubicBezTo>
                        <a:cubicBezTo>
                          <a:pt x="30" y="233"/>
                          <a:pt x="15" y="229"/>
                          <a:pt x="0" y="226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51" name="Freeform 50">
                    <a:extLst>
                      <a:ext uri="{FF2B5EF4-FFF2-40B4-BE49-F238E27FC236}">
                        <a16:creationId xmlns="" xmlns:a16="http://schemas.microsoft.com/office/drawing/2014/main" id="{00000000-0008-0000-0600-000033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517" y="1518"/>
                    <a:ext cx="454" cy="59"/>
                  </a:xfrm>
                  <a:custGeom>
                    <a:avLst/>
                    <a:gdLst>
                      <a:gd name="T0" fmla="*/ 0 w 454"/>
                      <a:gd name="T1" fmla="*/ 52 h 59"/>
                      <a:gd name="T2" fmla="*/ 45 w 454"/>
                      <a:gd name="T3" fmla="*/ 7 h 59"/>
                      <a:gd name="T4" fmla="*/ 136 w 454"/>
                      <a:gd name="T5" fmla="*/ 7 h 59"/>
                      <a:gd name="T6" fmla="*/ 227 w 454"/>
                      <a:gd name="T7" fmla="*/ 7 h 59"/>
                      <a:gd name="T8" fmla="*/ 318 w 454"/>
                      <a:gd name="T9" fmla="*/ 52 h 59"/>
                      <a:gd name="T10" fmla="*/ 408 w 454"/>
                      <a:gd name="T11" fmla="*/ 52 h 59"/>
                      <a:gd name="T12" fmla="*/ 454 w 454"/>
                      <a:gd name="T13" fmla="*/ 52 h 59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</a:cxnLst>
                    <a:rect l="0" t="0" r="r" b="b"/>
                    <a:pathLst>
                      <a:path w="454" h="59">
                        <a:moveTo>
                          <a:pt x="0" y="52"/>
                        </a:moveTo>
                        <a:cubicBezTo>
                          <a:pt x="11" y="33"/>
                          <a:pt x="22" y="14"/>
                          <a:pt x="45" y="7"/>
                        </a:cubicBezTo>
                        <a:cubicBezTo>
                          <a:pt x="68" y="0"/>
                          <a:pt x="106" y="7"/>
                          <a:pt x="136" y="7"/>
                        </a:cubicBezTo>
                        <a:cubicBezTo>
                          <a:pt x="166" y="7"/>
                          <a:pt x="197" y="0"/>
                          <a:pt x="227" y="7"/>
                        </a:cubicBezTo>
                        <a:cubicBezTo>
                          <a:pt x="257" y="14"/>
                          <a:pt x="288" y="45"/>
                          <a:pt x="318" y="52"/>
                        </a:cubicBezTo>
                        <a:cubicBezTo>
                          <a:pt x="348" y="59"/>
                          <a:pt x="385" y="52"/>
                          <a:pt x="408" y="52"/>
                        </a:cubicBezTo>
                        <a:cubicBezTo>
                          <a:pt x="431" y="52"/>
                          <a:pt x="442" y="52"/>
                          <a:pt x="454" y="52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52" name="Freeform 51">
                    <a:extLst>
                      <a:ext uri="{FF2B5EF4-FFF2-40B4-BE49-F238E27FC236}">
                        <a16:creationId xmlns="" xmlns:a16="http://schemas.microsoft.com/office/drawing/2014/main" id="{00000000-0008-0000-0600-000034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504" y="1372"/>
                    <a:ext cx="94" cy="150"/>
                  </a:xfrm>
                  <a:custGeom>
                    <a:avLst/>
                    <a:gdLst>
                      <a:gd name="T0" fmla="*/ 0 w 94"/>
                      <a:gd name="T1" fmla="*/ 0 h 150"/>
                      <a:gd name="T2" fmla="*/ 58 w 94"/>
                      <a:gd name="T3" fmla="*/ 62 h 150"/>
                      <a:gd name="T4" fmla="*/ 58 w 94"/>
                      <a:gd name="T5" fmla="*/ 108 h 150"/>
                      <a:gd name="T6" fmla="*/ 94 w 94"/>
                      <a:gd name="T7" fmla="*/ 150 h 150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</a:cxnLst>
                    <a:rect l="0" t="0" r="r" b="b"/>
                    <a:pathLst>
                      <a:path w="94" h="150">
                        <a:moveTo>
                          <a:pt x="0" y="0"/>
                        </a:moveTo>
                        <a:cubicBezTo>
                          <a:pt x="9" y="10"/>
                          <a:pt x="48" y="44"/>
                          <a:pt x="58" y="62"/>
                        </a:cubicBezTo>
                        <a:cubicBezTo>
                          <a:pt x="68" y="80"/>
                          <a:pt x="52" y="93"/>
                          <a:pt x="58" y="108"/>
                        </a:cubicBezTo>
                        <a:cubicBezTo>
                          <a:pt x="64" y="123"/>
                          <a:pt x="87" y="141"/>
                          <a:pt x="94" y="150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53" name="Freeform 52">
                    <a:extLst>
                      <a:ext uri="{FF2B5EF4-FFF2-40B4-BE49-F238E27FC236}">
                        <a16:creationId xmlns="" xmlns:a16="http://schemas.microsoft.com/office/drawing/2014/main" id="{00000000-0008-0000-0600-000035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064" y="1404"/>
                    <a:ext cx="322" cy="166"/>
                  </a:xfrm>
                  <a:custGeom>
                    <a:avLst/>
                    <a:gdLst>
                      <a:gd name="T0" fmla="*/ 322 w 322"/>
                      <a:gd name="T1" fmla="*/ 0 h 166"/>
                      <a:gd name="T2" fmla="*/ 272 w 322"/>
                      <a:gd name="T3" fmla="*/ 30 h 166"/>
                      <a:gd name="T4" fmla="*/ 181 w 322"/>
                      <a:gd name="T5" fmla="*/ 30 h 166"/>
                      <a:gd name="T6" fmla="*/ 136 w 322"/>
                      <a:gd name="T7" fmla="*/ 76 h 166"/>
                      <a:gd name="T8" fmla="*/ 90 w 322"/>
                      <a:gd name="T9" fmla="*/ 76 h 166"/>
                      <a:gd name="T10" fmla="*/ 40 w 322"/>
                      <a:gd name="T11" fmla="*/ 144 h 166"/>
                      <a:gd name="T12" fmla="*/ 0 w 322"/>
                      <a:gd name="T13" fmla="*/ 166 h 166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</a:cxnLst>
                    <a:rect l="0" t="0" r="r" b="b"/>
                    <a:pathLst>
                      <a:path w="322" h="166">
                        <a:moveTo>
                          <a:pt x="322" y="0"/>
                        </a:moveTo>
                        <a:cubicBezTo>
                          <a:pt x="314" y="5"/>
                          <a:pt x="295" y="25"/>
                          <a:pt x="272" y="30"/>
                        </a:cubicBezTo>
                        <a:cubicBezTo>
                          <a:pt x="249" y="35"/>
                          <a:pt x="204" y="22"/>
                          <a:pt x="181" y="30"/>
                        </a:cubicBezTo>
                        <a:cubicBezTo>
                          <a:pt x="158" y="38"/>
                          <a:pt x="151" y="68"/>
                          <a:pt x="136" y="76"/>
                        </a:cubicBezTo>
                        <a:cubicBezTo>
                          <a:pt x="121" y="84"/>
                          <a:pt x="106" y="65"/>
                          <a:pt x="90" y="76"/>
                        </a:cubicBezTo>
                        <a:cubicBezTo>
                          <a:pt x="74" y="87"/>
                          <a:pt x="55" y="129"/>
                          <a:pt x="40" y="144"/>
                        </a:cubicBezTo>
                        <a:cubicBezTo>
                          <a:pt x="25" y="159"/>
                          <a:pt x="8" y="162"/>
                          <a:pt x="0" y="166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54" name="Freeform 53">
                    <a:extLst>
                      <a:ext uri="{FF2B5EF4-FFF2-40B4-BE49-F238E27FC236}">
                        <a16:creationId xmlns="" xmlns:a16="http://schemas.microsoft.com/office/drawing/2014/main" id="{00000000-0008-0000-0600-000036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927" y="1162"/>
                    <a:ext cx="137" cy="408"/>
                  </a:xfrm>
                  <a:custGeom>
                    <a:avLst/>
                    <a:gdLst>
                      <a:gd name="T0" fmla="*/ 0 w 137"/>
                      <a:gd name="T1" fmla="*/ 0 h 408"/>
                      <a:gd name="T2" fmla="*/ 46 w 137"/>
                      <a:gd name="T3" fmla="*/ 45 h 408"/>
                      <a:gd name="T4" fmla="*/ 91 w 137"/>
                      <a:gd name="T5" fmla="*/ 91 h 408"/>
                      <a:gd name="T6" fmla="*/ 46 w 137"/>
                      <a:gd name="T7" fmla="*/ 136 h 408"/>
                      <a:gd name="T8" fmla="*/ 91 w 137"/>
                      <a:gd name="T9" fmla="*/ 182 h 408"/>
                      <a:gd name="T10" fmla="*/ 91 w 137"/>
                      <a:gd name="T11" fmla="*/ 272 h 408"/>
                      <a:gd name="T12" fmla="*/ 46 w 137"/>
                      <a:gd name="T13" fmla="*/ 272 h 408"/>
                      <a:gd name="T14" fmla="*/ 91 w 137"/>
                      <a:gd name="T15" fmla="*/ 363 h 408"/>
                      <a:gd name="T16" fmla="*/ 137 w 137"/>
                      <a:gd name="T17" fmla="*/ 408 h 408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</a:cxnLst>
                    <a:rect l="0" t="0" r="r" b="b"/>
                    <a:pathLst>
                      <a:path w="137" h="408">
                        <a:moveTo>
                          <a:pt x="0" y="0"/>
                        </a:moveTo>
                        <a:cubicBezTo>
                          <a:pt x="15" y="15"/>
                          <a:pt x="31" y="30"/>
                          <a:pt x="46" y="45"/>
                        </a:cubicBezTo>
                        <a:cubicBezTo>
                          <a:pt x="61" y="60"/>
                          <a:pt x="91" y="76"/>
                          <a:pt x="91" y="91"/>
                        </a:cubicBezTo>
                        <a:cubicBezTo>
                          <a:pt x="91" y="106"/>
                          <a:pt x="46" y="121"/>
                          <a:pt x="46" y="136"/>
                        </a:cubicBezTo>
                        <a:cubicBezTo>
                          <a:pt x="46" y="151"/>
                          <a:pt x="84" y="159"/>
                          <a:pt x="91" y="182"/>
                        </a:cubicBezTo>
                        <a:cubicBezTo>
                          <a:pt x="98" y="205"/>
                          <a:pt x="98" y="257"/>
                          <a:pt x="91" y="272"/>
                        </a:cubicBezTo>
                        <a:cubicBezTo>
                          <a:pt x="84" y="287"/>
                          <a:pt x="46" y="257"/>
                          <a:pt x="46" y="272"/>
                        </a:cubicBezTo>
                        <a:cubicBezTo>
                          <a:pt x="46" y="287"/>
                          <a:pt x="76" y="340"/>
                          <a:pt x="91" y="363"/>
                        </a:cubicBezTo>
                        <a:cubicBezTo>
                          <a:pt x="106" y="386"/>
                          <a:pt x="121" y="397"/>
                          <a:pt x="137" y="408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</xdr:grpSp>
          </xdr:grpSp>
          <xdr:grpSp>
            <xdr:nvGrpSpPr>
              <xdr:cNvPr id="24" name="Group 54">
                <a:extLst>
                  <a:ext uri="{FF2B5EF4-FFF2-40B4-BE49-F238E27FC236}">
                    <a16:creationId xmlns="" xmlns:a16="http://schemas.microsoft.com/office/drawing/2014/main" id="{00000000-0008-0000-0600-000018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700" y="1702"/>
                <a:ext cx="1002" cy="1327"/>
                <a:chOff x="2700" y="1702"/>
                <a:chExt cx="1002" cy="1327"/>
              </a:xfrm>
              <a:grpFill/>
            </xdr:grpSpPr>
            <xdr:sp macro="" textlink="">
              <xdr:nvSpPr>
                <xdr:cNvPr id="36" name="Freeform 55">
                  <a:extLst>
                    <a:ext uri="{FF2B5EF4-FFF2-40B4-BE49-F238E27FC236}">
                      <a16:creationId xmlns="" xmlns:a16="http://schemas.microsoft.com/office/drawing/2014/main" id="{00000000-0008-0000-0600-000024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2700" y="1702"/>
                  <a:ext cx="1002" cy="1327"/>
                </a:xfrm>
                <a:custGeom>
                  <a:avLst/>
                  <a:gdLst>
                    <a:gd name="T0" fmla="*/ 942 w 1002"/>
                    <a:gd name="T1" fmla="*/ 26 h 1327"/>
                    <a:gd name="T2" fmla="*/ 906 w 1002"/>
                    <a:gd name="T3" fmla="*/ 4 h 1327"/>
                    <a:gd name="T4" fmla="*/ 860 w 1002"/>
                    <a:gd name="T5" fmla="*/ 50 h 1327"/>
                    <a:gd name="T6" fmla="*/ 815 w 1002"/>
                    <a:gd name="T7" fmla="*/ 4 h 1327"/>
                    <a:gd name="T8" fmla="*/ 770 w 1002"/>
                    <a:gd name="T9" fmla="*/ 50 h 1327"/>
                    <a:gd name="T10" fmla="*/ 724 w 1002"/>
                    <a:gd name="T11" fmla="*/ 186 h 1327"/>
                    <a:gd name="T12" fmla="*/ 679 w 1002"/>
                    <a:gd name="T13" fmla="*/ 277 h 1327"/>
                    <a:gd name="T14" fmla="*/ 634 w 1002"/>
                    <a:gd name="T15" fmla="*/ 322 h 1327"/>
                    <a:gd name="T16" fmla="*/ 498 w 1002"/>
                    <a:gd name="T17" fmla="*/ 322 h 1327"/>
                    <a:gd name="T18" fmla="*/ 452 w 1002"/>
                    <a:gd name="T19" fmla="*/ 413 h 1327"/>
                    <a:gd name="T20" fmla="*/ 407 w 1002"/>
                    <a:gd name="T21" fmla="*/ 503 h 1327"/>
                    <a:gd name="T22" fmla="*/ 282 w 1002"/>
                    <a:gd name="T23" fmla="*/ 563 h 1327"/>
                    <a:gd name="T24" fmla="*/ 44 w 1002"/>
                    <a:gd name="T25" fmla="*/ 594 h 1327"/>
                    <a:gd name="T26" fmla="*/ 18 w 1002"/>
                    <a:gd name="T27" fmla="*/ 710 h 1327"/>
                    <a:gd name="T28" fmla="*/ 75 w 1002"/>
                    <a:gd name="T29" fmla="*/ 797 h 1327"/>
                    <a:gd name="T30" fmla="*/ 84 w 1002"/>
                    <a:gd name="T31" fmla="*/ 893 h 1327"/>
                    <a:gd name="T32" fmla="*/ 135 w 1002"/>
                    <a:gd name="T33" fmla="*/ 1048 h 1327"/>
                    <a:gd name="T34" fmla="*/ 271 w 1002"/>
                    <a:gd name="T35" fmla="*/ 1138 h 1327"/>
                    <a:gd name="T36" fmla="*/ 271 w 1002"/>
                    <a:gd name="T37" fmla="*/ 1229 h 1327"/>
                    <a:gd name="T38" fmla="*/ 407 w 1002"/>
                    <a:gd name="T39" fmla="*/ 1320 h 1327"/>
                    <a:gd name="T40" fmla="*/ 498 w 1002"/>
                    <a:gd name="T41" fmla="*/ 1274 h 1327"/>
                    <a:gd name="T42" fmla="*/ 679 w 1002"/>
                    <a:gd name="T43" fmla="*/ 1229 h 1327"/>
                    <a:gd name="T44" fmla="*/ 679 w 1002"/>
                    <a:gd name="T45" fmla="*/ 1048 h 1327"/>
                    <a:gd name="T46" fmla="*/ 770 w 1002"/>
                    <a:gd name="T47" fmla="*/ 912 h 1327"/>
                    <a:gd name="T48" fmla="*/ 951 w 1002"/>
                    <a:gd name="T49" fmla="*/ 776 h 1327"/>
                    <a:gd name="T50" fmla="*/ 815 w 1002"/>
                    <a:gd name="T51" fmla="*/ 685 h 1327"/>
                    <a:gd name="T52" fmla="*/ 770 w 1002"/>
                    <a:gd name="T53" fmla="*/ 503 h 1327"/>
                    <a:gd name="T54" fmla="*/ 815 w 1002"/>
                    <a:gd name="T55" fmla="*/ 413 h 1327"/>
                    <a:gd name="T56" fmla="*/ 906 w 1002"/>
                    <a:gd name="T57" fmla="*/ 231 h 1327"/>
                    <a:gd name="T58" fmla="*/ 996 w 1002"/>
                    <a:gd name="T59" fmla="*/ 95 h 1327"/>
                    <a:gd name="T60" fmla="*/ 942 w 1002"/>
                    <a:gd name="T61" fmla="*/ 26 h 1327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</a:cxnLst>
                  <a:rect l="0" t="0" r="r" b="b"/>
                  <a:pathLst>
                    <a:path w="1002" h="1327">
                      <a:moveTo>
                        <a:pt x="942" y="26"/>
                      </a:moveTo>
                      <a:cubicBezTo>
                        <a:pt x="927" y="11"/>
                        <a:pt x="920" y="0"/>
                        <a:pt x="906" y="4"/>
                      </a:cubicBezTo>
                      <a:cubicBezTo>
                        <a:pt x="892" y="8"/>
                        <a:pt x="875" y="50"/>
                        <a:pt x="860" y="50"/>
                      </a:cubicBezTo>
                      <a:cubicBezTo>
                        <a:pt x="845" y="50"/>
                        <a:pt x="830" y="4"/>
                        <a:pt x="815" y="4"/>
                      </a:cubicBezTo>
                      <a:cubicBezTo>
                        <a:pt x="800" y="4"/>
                        <a:pt x="785" y="20"/>
                        <a:pt x="770" y="50"/>
                      </a:cubicBezTo>
                      <a:cubicBezTo>
                        <a:pt x="755" y="80"/>
                        <a:pt x="739" y="148"/>
                        <a:pt x="724" y="186"/>
                      </a:cubicBezTo>
                      <a:cubicBezTo>
                        <a:pt x="709" y="224"/>
                        <a:pt x="694" y="254"/>
                        <a:pt x="679" y="277"/>
                      </a:cubicBezTo>
                      <a:cubicBezTo>
                        <a:pt x="664" y="300"/>
                        <a:pt x="664" y="315"/>
                        <a:pt x="634" y="322"/>
                      </a:cubicBezTo>
                      <a:cubicBezTo>
                        <a:pt x="604" y="329"/>
                        <a:pt x="528" y="307"/>
                        <a:pt x="498" y="322"/>
                      </a:cubicBezTo>
                      <a:cubicBezTo>
                        <a:pt x="468" y="337"/>
                        <a:pt x="467" y="383"/>
                        <a:pt x="452" y="413"/>
                      </a:cubicBezTo>
                      <a:cubicBezTo>
                        <a:pt x="437" y="443"/>
                        <a:pt x="435" y="478"/>
                        <a:pt x="407" y="503"/>
                      </a:cubicBezTo>
                      <a:cubicBezTo>
                        <a:pt x="379" y="528"/>
                        <a:pt x="342" y="548"/>
                        <a:pt x="282" y="563"/>
                      </a:cubicBezTo>
                      <a:cubicBezTo>
                        <a:pt x="222" y="578"/>
                        <a:pt x="88" y="570"/>
                        <a:pt x="44" y="594"/>
                      </a:cubicBezTo>
                      <a:cubicBezTo>
                        <a:pt x="0" y="618"/>
                        <a:pt x="13" y="676"/>
                        <a:pt x="18" y="710"/>
                      </a:cubicBezTo>
                      <a:cubicBezTo>
                        <a:pt x="23" y="744"/>
                        <a:pt x="64" y="766"/>
                        <a:pt x="75" y="797"/>
                      </a:cubicBezTo>
                      <a:cubicBezTo>
                        <a:pt x="86" y="828"/>
                        <a:pt x="74" y="851"/>
                        <a:pt x="84" y="893"/>
                      </a:cubicBezTo>
                      <a:cubicBezTo>
                        <a:pt x="94" y="935"/>
                        <a:pt x="104" y="1007"/>
                        <a:pt x="135" y="1048"/>
                      </a:cubicBezTo>
                      <a:cubicBezTo>
                        <a:pt x="166" y="1089"/>
                        <a:pt x="248" y="1108"/>
                        <a:pt x="271" y="1138"/>
                      </a:cubicBezTo>
                      <a:cubicBezTo>
                        <a:pt x="294" y="1168"/>
                        <a:pt x="248" y="1199"/>
                        <a:pt x="271" y="1229"/>
                      </a:cubicBezTo>
                      <a:cubicBezTo>
                        <a:pt x="294" y="1259"/>
                        <a:pt x="369" y="1313"/>
                        <a:pt x="407" y="1320"/>
                      </a:cubicBezTo>
                      <a:cubicBezTo>
                        <a:pt x="445" y="1327"/>
                        <a:pt x="453" y="1289"/>
                        <a:pt x="498" y="1274"/>
                      </a:cubicBezTo>
                      <a:cubicBezTo>
                        <a:pt x="543" y="1259"/>
                        <a:pt x="649" y="1267"/>
                        <a:pt x="679" y="1229"/>
                      </a:cubicBezTo>
                      <a:cubicBezTo>
                        <a:pt x="709" y="1191"/>
                        <a:pt x="664" y="1101"/>
                        <a:pt x="679" y="1048"/>
                      </a:cubicBezTo>
                      <a:cubicBezTo>
                        <a:pt x="694" y="995"/>
                        <a:pt x="725" y="957"/>
                        <a:pt x="770" y="912"/>
                      </a:cubicBezTo>
                      <a:cubicBezTo>
                        <a:pt x="815" y="867"/>
                        <a:pt x="944" y="814"/>
                        <a:pt x="951" y="776"/>
                      </a:cubicBezTo>
                      <a:cubicBezTo>
                        <a:pt x="958" y="738"/>
                        <a:pt x="845" y="730"/>
                        <a:pt x="815" y="685"/>
                      </a:cubicBezTo>
                      <a:cubicBezTo>
                        <a:pt x="785" y="640"/>
                        <a:pt x="770" y="548"/>
                        <a:pt x="770" y="503"/>
                      </a:cubicBezTo>
                      <a:cubicBezTo>
                        <a:pt x="770" y="458"/>
                        <a:pt x="792" y="458"/>
                        <a:pt x="815" y="413"/>
                      </a:cubicBezTo>
                      <a:cubicBezTo>
                        <a:pt x="838" y="368"/>
                        <a:pt x="876" y="284"/>
                        <a:pt x="906" y="231"/>
                      </a:cubicBezTo>
                      <a:cubicBezTo>
                        <a:pt x="936" y="178"/>
                        <a:pt x="990" y="129"/>
                        <a:pt x="996" y="95"/>
                      </a:cubicBezTo>
                      <a:cubicBezTo>
                        <a:pt x="1002" y="61"/>
                        <a:pt x="957" y="41"/>
                        <a:pt x="942" y="26"/>
                      </a:cubicBezTo>
                      <a:close/>
                    </a:path>
                  </a:pathLst>
                </a:custGeom>
                <a:grpFill/>
                <a:ln w="38100" cmpd="sng">
                  <a:solidFill>
                    <a:srgbClr val="989898"/>
                  </a:solidFill>
                  <a:round/>
                  <a:headEnd/>
                  <a:tailEnd/>
                </a:ln>
                <a:effectLst/>
                <a:extLs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chemeClr val="bg2"/>
                        </a:outerShdw>
                      </a:effectLst>
                    </a14:hiddenEffects>
                  </a:ext>
                </a:extLst>
              </xdr:spPr>
              <xdr:txBody>
                <a:bodyPr wrap="square"/>
                <a:lstStyle>
                  <a:defPPr>
                    <a:defRPr lang="en-US"/>
                  </a:defPPr>
                  <a:lvl1pPr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1pPr>
                  <a:lvl2pPr marL="4572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2pPr>
                  <a:lvl3pPr marL="9144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3pPr>
                  <a:lvl4pPr marL="13716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4pPr>
                  <a:lvl5pPr marL="18288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5pPr>
                  <a:lvl6pPr marL="22860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6pPr>
                  <a:lvl7pPr marL="27432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7pPr>
                  <a:lvl8pPr marL="32004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8pPr>
                  <a:lvl9pPr marL="36576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9pPr>
                </a:lstStyle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ES" sz="1800" b="0" i="0" u="none" strike="noStrike" kern="0" cap="none" spc="0" normalizeH="0" baseline="0">
                    <a:ln>
                      <a:noFill/>
                    </a:ln>
                    <a:solidFill>
                      <a:srgbClr val="989898"/>
                    </a:solidFill>
                    <a:effectLst/>
                    <a:uLnTx/>
                    <a:uFillTx/>
                    <a:latin typeface="Arial"/>
                    <a:ea typeface="ＭＳ Ｐゴシック"/>
                  </a:endParaRPr>
                </a:p>
              </xdr:txBody>
            </xdr:sp>
            <xdr:grpSp>
              <xdr:nvGrpSpPr>
                <xdr:cNvPr id="37" name="Group 56">
                  <a:extLst>
                    <a:ext uri="{FF2B5EF4-FFF2-40B4-BE49-F238E27FC236}">
                      <a16:creationId xmlns="" xmlns:a16="http://schemas.microsoft.com/office/drawing/2014/main" id="{00000000-0008-0000-0600-000025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2880" y="2024"/>
                  <a:ext cx="680" cy="831"/>
                  <a:chOff x="2880" y="2024"/>
                  <a:chExt cx="680" cy="831"/>
                </a:xfrm>
                <a:grpFill/>
              </xdr:grpSpPr>
              <xdr:sp macro="" textlink="">
                <xdr:nvSpPr>
                  <xdr:cNvPr id="38" name="Freeform 57">
                    <a:extLst>
                      <a:ext uri="{FF2B5EF4-FFF2-40B4-BE49-F238E27FC236}">
                        <a16:creationId xmlns="" xmlns:a16="http://schemas.microsoft.com/office/drawing/2014/main" id="{00000000-0008-0000-0600-000026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3334" y="2024"/>
                    <a:ext cx="181" cy="91"/>
                  </a:xfrm>
                  <a:custGeom>
                    <a:avLst/>
                    <a:gdLst>
                      <a:gd name="T0" fmla="*/ 0 w 181"/>
                      <a:gd name="T1" fmla="*/ 0 h 91"/>
                      <a:gd name="T2" fmla="*/ 45 w 181"/>
                      <a:gd name="T3" fmla="*/ 45 h 91"/>
                      <a:gd name="T4" fmla="*/ 90 w 181"/>
                      <a:gd name="T5" fmla="*/ 91 h 91"/>
                      <a:gd name="T6" fmla="*/ 136 w 181"/>
                      <a:gd name="T7" fmla="*/ 45 h 91"/>
                      <a:gd name="T8" fmla="*/ 181 w 181"/>
                      <a:gd name="T9" fmla="*/ 91 h 91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</a:cxnLst>
                    <a:rect l="0" t="0" r="r" b="b"/>
                    <a:pathLst>
                      <a:path w="181" h="91">
                        <a:moveTo>
                          <a:pt x="0" y="0"/>
                        </a:moveTo>
                        <a:cubicBezTo>
                          <a:pt x="15" y="15"/>
                          <a:pt x="30" y="30"/>
                          <a:pt x="45" y="45"/>
                        </a:cubicBezTo>
                        <a:cubicBezTo>
                          <a:pt x="60" y="60"/>
                          <a:pt x="75" y="91"/>
                          <a:pt x="90" y="91"/>
                        </a:cubicBezTo>
                        <a:cubicBezTo>
                          <a:pt x="105" y="91"/>
                          <a:pt x="121" y="45"/>
                          <a:pt x="136" y="45"/>
                        </a:cubicBezTo>
                        <a:cubicBezTo>
                          <a:pt x="151" y="45"/>
                          <a:pt x="166" y="68"/>
                          <a:pt x="181" y="91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39" name="Freeform 58">
                    <a:extLst>
                      <a:ext uri="{FF2B5EF4-FFF2-40B4-BE49-F238E27FC236}">
                        <a16:creationId xmlns="" xmlns:a16="http://schemas.microsoft.com/office/drawing/2014/main" id="{00000000-0008-0000-0600-000027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880" y="2205"/>
                    <a:ext cx="371" cy="590"/>
                  </a:xfrm>
                  <a:custGeom>
                    <a:avLst/>
                    <a:gdLst>
                      <a:gd name="T0" fmla="*/ 227 w 371"/>
                      <a:gd name="T1" fmla="*/ 0 h 590"/>
                      <a:gd name="T2" fmla="*/ 272 w 371"/>
                      <a:gd name="T3" fmla="*/ 46 h 590"/>
                      <a:gd name="T4" fmla="*/ 318 w 371"/>
                      <a:gd name="T5" fmla="*/ 46 h 590"/>
                      <a:gd name="T6" fmla="*/ 318 w 371"/>
                      <a:gd name="T7" fmla="*/ 91 h 590"/>
                      <a:gd name="T8" fmla="*/ 318 w 371"/>
                      <a:gd name="T9" fmla="*/ 136 h 590"/>
                      <a:gd name="T10" fmla="*/ 363 w 371"/>
                      <a:gd name="T11" fmla="*/ 227 h 590"/>
                      <a:gd name="T12" fmla="*/ 272 w 371"/>
                      <a:gd name="T13" fmla="*/ 318 h 590"/>
                      <a:gd name="T14" fmla="*/ 256 w 371"/>
                      <a:gd name="T15" fmla="*/ 407 h 590"/>
                      <a:gd name="T16" fmla="*/ 228 w 371"/>
                      <a:gd name="T17" fmla="*/ 441 h 590"/>
                      <a:gd name="T18" fmla="*/ 178 w 371"/>
                      <a:gd name="T19" fmla="*/ 433 h 590"/>
                      <a:gd name="T20" fmla="*/ 136 w 371"/>
                      <a:gd name="T21" fmla="*/ 454 h 590"/>
                      <a:gd name="T22" fmla="*/ 66 w 371"/>
                      <a:gd name="T23" fmla="*/ 465 h 590"/>
                      <a:gd name="T24" fmla="*/ 0 w 371"/>
                      <a:gd name="T25" fmla="*/ 590 h 590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  <a:cxn ang="0">
                        <a:pos x="T20" y="T21"/>
                      </a:cxn>
                      <a:cxn ang="0">
                        <a:pos x="T22" y="T23"/>
                      </a:cxn>
                      <a:cxn ang="0">
                        <a:pos x="T24" y="T25"/>
                      </a:cxn>
                    </a:cxnLst>
                    <a:rect l="0" t="0" r="r" b="b"/>
                    <a:pathLst>
                      <a:path w="371" h="590">
                        <a:moveTo>
                          <a:pt x="227" y="0"/>
                        </a:moveTo>
                        <a:cubicBezTo>
                          <a:pt x="242" y="19"/>
                          <a:pt x="257" y="38"/>
                          <a:pt x="272" y="46"/>
                        </a:cubicBezTo>
                        <a:cubicBezTo>
                          <a:pt x="287" y="54"/>
                          <a:pt x="310" y="39"/>
                          <a:pt x="318" y="46"/>
                        </a:cubicBezTo>
                        <a:cubicBezTo>
                          <a:pt x="326" y="53"/>
                          <a:pt x="318" y="76"/>
                          <a:pt x="318" y="91"/>
                        </a:cubicBezTo>
                        <a:cubicBezTo>
                          <a:pt x="318" y="106"/>
                          <a:pt x="311" y="113"/>
                          <a:pt x="318" y="136"/>
                        </a:cubicBezTo>
                        <a:cubicBezTo>
                          <a:pt x="325" y="159"/>
                          <a:pt x="371" y="197"/>
                          <a:pt x="363" y="227"/>
                        </a:cubicBezTo>
                        <a:cubicBezTo>
                          <a:pt x="355" y="257"/>
                          <a:pt x="290" y="288"/>
                          <a:pt x="272" y="318"/>
                        </a:cubicBezTo>
                        <a:cubicBezTo>
                          <a:pt x="254" y="348"/>
                          <a:pt x="263" y="387"/>
                          <a:pt x="256" y="407"/>
                        </a:cubicBezTo>
                        <a:cubicBezTo>
                          <a:pt x="249" y="427"/>
                          <a:pt x="241" y="437"/>
                          <a:pt x="228" y="441"/>
                        </a:cubicBezTo>
                        <a:cubicBezTo>
                          <a:pt x="215" y="445"/>
                          <a:pt x="193" y="431"/>
                          <a:pt x="178" y="433"/>
                        </a:cubicBezTo>
                        <a:cubicBezTo>
                          <a:pt x="163" y="435"/>
                          <a:pt x="155" y="449"/>
                          <a:pt x="136" y="454"/>
                        </a:cubicBezTo>
                        <a:cubicBezTo>
                          <a:pt x="117" y="459"/>
                          <a:pt x="89" y="442"/>
                          <a:pt x="66" y="465"/>
                        </a:cubicBezTo>
                        <a:cubicBezTo>
                          <a:pt x="43" y="488"/>
                          <a:pt x="14" y="564"/>
                          <a:pt x="0" y="590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40" name="Freeform 59">
                    <a:extLst>
                      <a:ext uri="{FF2B5EF4-FFF2-40B4-BE49-F238E27FC236}">
                        <a16:creationId xmlns="" xmlns:a16="http://schemas.microsoft.com/office/drawing/2014/main" id="{00000000-0008-0000-0600-000028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3236" y="2432"/>
                    <a:ext cx="143" cy="423"/>
                  </a:xfrm>
                  <a:custGeom>
                    <a:avLst/>
                    <a:gdLst>
                      <a:gd name="T0" fmla="*/ 7 w 143"/>
                      <a:gd name="T1" fmla="*/ 0 h 423"/>
                      <a:gd name="T2" fmla="*/ 52 w 143"/>
                      <a:gd name="T3" fmla="*/ 91 h 423"/>
                      <a:gd name="T4" fmla="*/ 7 w 143"/>
                      <a:gd name="T5" fmla="*/ 91 h 423"/>
                      <a:gd name="T6" fmla="*/ 7 w 143"/>
                      <a:gd name="T7" fmla="*/ 182 h 423"/>
                      <a:gd name="T8" fmla="*/ 7 w 143"/>
                      <a:gd name="T9" fmla="*/ 227 h 423"/>
                      <a:gd name="T10" fmla="*/ 52 w 143"/>
                      <a:gd name="T11" fmla="*/ 227 h 423"/>
                      <a:gd name="T12" fmla="*/ 52 w 143"/>
                      <a:gd name="T13" fmla="*/ 318 h 423"/>
                      <a:gd name="T14" fmla="*/ 98 w 143"/>
                      <a:gd name="T15" fmla="*/ 408 h 423"/>
                      <a:gd name="T16" fmla="*/ 143 w 143"/>
                      <a:gd name="T17" fmla="*/ 408 h 423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</a:cxnLst>
                    <a:rect l="0" t="0" r="r" b="b"/>
                    <a:pathLst>
                      <a:path w="143" h="423">
                        <a:moveTo>
                          <a:pt x="7" y="0"/>
                        </a:moveTo>
                        <a:cubicBezTo>
                          <a:pt x="29" y="38"/>
                          <a:pt x="52" y="76"/>
                          <a:pt x="52" y="91"/>
                        </a:cubicBezTo>
                        <a:cubicBezTo>
                          <a:pt x="52" y="106"/>
                          <a:pt x="14" y="76"/>
                          <a:pt x="7" y="91"/>
                        </a:cubicBezTo>
                        <a:cubicBezTo>
                          <a:pt x="0" y="106"/>
                          <a:pt x="7" y="159"/>
                          <a:pt x="7" y="182"/>
                        </a:cubicBezTo>
                        <a:cubicBezTo>
                          <a:pt x="7" y="205"/>
                          <a:pt x="0" y="220"/>
                          <a:pt x="7" y="227"/>
                        </a:cubicBezTo>
                        <a:cubicBezTo>
                          <a:pt x="14" y="234"/>
                          <a:pt x="45" y="212"/>
                          <a:pt x="52" y="227"/>
                        </a:cubicBezTo>
                        <a:cubicBezTo>
                          <a:pt x="59" y="242"/>
                          <a:pt x="44" y="288"/>
                          <a:pt x="52" y="318"/>
                        </a:cubicBezTo>
                        <a:cubicBezTo>
                          <a:pt x="60" y="348"/>
                          <a:pt x="83" y="393"/>
                          <a:pt x="98" y="408"/>
                        </a:cubicBezTo>
                        <a:cubicBezTo>
                          <a:pt x="113" y="423"/>
                          <a:pt x="128" y="415"/>
                          <a:pt x="143" y="408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41" name="Freeform 60">
                    <a:extLst>
                      <a:ext uri="{FF2B5EF4-FFF2-40B4-BE49-F238E27FC236}">
                        <a16:creationId xmlns="" xmlns:a16="http://schemas.microsoft.com/office/drawing/2014/main" id="{00000000-0008-0000-0600-000029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3288" y="2424"/>
                    <a:ext cx="272" cy="99"/>
                  </a:xfrm>
                  <a:custGeom>
                    <a:avLst/>
                    <a:gdLst>
                      <a:gd name="T0" fmla="*/ 272 w 272"/>
                      <a:gd name="T1" fmla="*/ 8 h 99"/>
                      <a:gd name="T2" fmla="*/ 182 w 272"/>
                      <a:gd name="T3" fmla="*/ 8 h 99"/>
                      <a:gd name="T4" fmla="*/ 91 w 272"/>
                      <a:gd name="T5" fmla="*/ 54 h 99"/>
                      <a:gd name="T6" fmla="*/ 0 w 272"/>
                      <a:gd name="T7" fmla="*/ 99 h 99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</a:cxnLst>
                    <a:rect l="0" t="0" r="r" b="b"/>
                    <a:pathLst>
                      <a:path w="272" h="99">
                        <a:moveTo>
                          <a:pt x="272" y="8"/>
                        </a:moveTo>
                        <a:cubicBezTo>
                          <a:pt x="242" y="4"/>
                          <a:pt x="212" y="0"/>
                          <a:pt x="182" y="8"/>
                        </a:cubicBezTo>
                        <a:cubicBezTo>
                          <a:pt x="152" y="16"/>
                          <a:pt x="121" y="39"/>
                          <a:pt x="91" y="54"/>
                        </a:cubicBezTo>
                        <a:cubicBezTo>
                          <a:pt x="61" y="69"/>
                          <a:pt x="15" y="92"/>
                          <a:pt x="0" y="99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</xdr:grpSp>
          </xdr:grpSp>
          <xdr:grpSp>
            <xdr:nvGrpSpPr>
              <xdr:cNvPr id="25" name="Group 61">
                <a:extLst>
                  <a:ext uri="{FF2B5EF4-FFF2-40B4-BE49-F238E27FC236}">
                    <a16:creationId xmlns="" xmlns:a16="http://schemas.microsoft.com/office/drawing/2014/main" id="{00000000-0008-0000-0600-000019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269" y="2205"/>
                <a:ext cx="1839" cy="1346"/>
                <a:chOff x="1269" y="2205"/>
                <a:chExt cx="1839" cy="1346"/>
              </a:xfrm>
              <a:grpFill/>
            </xdr:grpSpPr>
            <xdr:sp macro="" textlink="">
              <xdr:nvSpPr>
                <xdr:cNvPr id="26" name="Freeform 62">
                  <a:extLst>
                    <a:ext uri="{FF2B5EF4-FFF2-40B4-BE49-F238E27FC236}">
                      <a16:creationId xmlns="" xmlns:a16="http://schemas.microsoft.com/office/drawing/2014/main" id="{00000000-0008-0000-0600-00001A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1269" y="2205"/>
                  <a:ext cx="1839" cy="1346"/>
                </a:xfrm>
                <a:custGeom>
                  <a:avLst/>
                  <a:gdLst>
                    <a:gd name="T0" fmla="*/ 114 w 1839"/>
                    <a:gd name="T1" fmla="*/ 46 h 1346"/>
                    <a:gd name="T2" fmla="*/ 160 w 1839"/>
                    <a:gd name="T3" fmla="*/ 91 h 1346"/>
                    <a:gd name="T4" fmla="*/ 160 w 1839"/>
                    <a:gd name="T5" fmla="*/ 136 h 1346"/>
                    <a:gd name="T6" fmla="*/ 205 w 1839"/>
                    <a:gd name="T7" fmla="*/ 136 h 1346"/>
                    <a:gd name="T8" fmla="*/ 205 w 1839"/>
                    <a:gd name="T9" fmla="*/ 182 h 1346"/>
                    <a:gd name="T10" fmla="*/ 114 w 1839"/>
                    <a:gd name="T11" fmla="*/ 273 h 1346"/>
                    <a:gd name="T12" fmla="*/ 114 w 1839"/>
                    <a:gd name="T13" fmla="*/ 363 h 1346"/>
                    <a:gd name="T14" fmla="*/ 160 w 1839"/>
                    <a:gd name="T15" fmla="*/ 454 h 1346"/>
                    <a:gd name="T16" fmla="*/ 205 w 1839"/>
                    <a:gd name="T17" fmla="*/ 499 h 1346"/>
                    <a:gd name="T18" fmla="*/ 160 w 1839"/>
                    <a:gd name="T19" fmla="*/ 590 h 1346"/>
                    <a:gd name="T20" fmla="*/ 114 w 1839"/>
                    <a:gd name="T21" fmla="*/ 590 h 1346"/>
                    <a:gd name="T22" fmla="*/ 23 w 1839"/>
                    <a:gd name="T23" fmla="*/ 681 h 1346"/>
                    <a:gd name="T24" fmla="*/ 23 w 1839"/>
                    <a:gd name="T25" fmla="*/ 862 h 1346"/>
                    <a:gd name="T26" fmla="*/ 160 w 1839"/>
                    <a:gd name="T27" fmla="*/ 862 h 1346"/>
                    <a:gd name="T28" fmla="*/ 341 w 1839"/>
                    <a:gd name="T29" fmla="*/ 953 h 1346"/>
                    <a:gd name="T30" fmla="*/ 386 w 1839"/>
                    <a:gd name="T31" fmla="*/ 998 h 1346"/>
                    <a:gd name="T32" fmla="*/ 386 w 1839"/>
                    <a:gd name="T33" fmla="*/ 1089 h 1346"/>
                    <a:gd name="T34" fmla="*/ 386 w 1839"/>
                    <a:gd name="T35" fmla="*/ 1134 h 1346"/>
                    <a:gd name="T36" fmla="*/ 477 w 1839"/>
                    <a:gd name="T37" fmla="*/ 1270 h 1346"/>
                    <a:gd name="T38" fmla="*/ 568 w 1839"/>
                    <a:gd name="T39" fmla="*/ 1316 h 1346"/>
                    <a:gd name="T40" fmla="*/ 658 w 1839"/>
                    <a:gd name="T41" fmla="*/ 1316 h 1346"/>
                    <a:gd name="T42" fmla="*/ 840 w 1839"/>
                    <a:gd name="T43" fmla="*/ 1134 h 1346"/>
                    <a:gd name="T44" fmla="*/ 976 w 1839"/>
                    <a:gd name="T45" fmla="*/ 1089 h 1346"/>
                    <a:gd name="T46" fmla="*/ 1293 w 1839"/>
                    <a:gd name="T47" fmla="*/ 1089 h 1346"/>
                    <a:gd name="T48" fmla="*/ 1384 w 1839"/>
                    <a:gd name="T49" fmla="*/ 1044 h 1346"/>
                    <a:gd name="T50" fmla="*/ 1475 w 1839"/>
                    <a:gd name="T51" fmla="*/ 1089 h 1346"/>
                    <a:gd name="T52" fmla="*/ 1566 w 1839"/>
                    <a:gd name="T53" fmla="*/ 1044 h 1346"/>
                    <a:gd name="T54" fmla="*/ 1611 w 1839"/>
                    <a:gd name="T55" fmla="*/ 1044 h 1346"/>
                    <a:gd name="T56" fmla="*/ 1656 w 1839"/>
                    <a:gd name="T57" fmla="*/ 1089 h 1346"/>
                    <a:gd name="T58" fmla="*/ 1747 w 1839"/>
                    <a:gd name="T59" fmla="*/ 1044 h 1346"/>
                    <a:gd name="T60" fmla="*/ 1792 w 1839"/>
                    <a:gd name="T61" fmla="*/ 908 h 1346"/>
                    <a:gd name="T62" fmla="*/ 1824 w 1839"/>
                    <a:gd name="T63" fmla="*/ 822 h 1346"/>
                    <a:gd name="T64" fmla="*/ 1702 w 1839"/>
                    <a:gd name="T65" fmla="*/ 726 h 1346"/>
                    <a:gd name="T66" fmla="*/ 1702 w 1839"/>
                    <a:gd name="T67" fmla="*/ 635 h 1346"/>
                    <a:gd name="T68" fmla="*/ 1566 w 1839"/>
                    <a:gd name="T69" fmla="*/ 545 h 1346"/>
                    <a:gd name="T70" fmla="*/ 1520 w 1839"/>
                    <a:gd name="T71" fmla="*/ 409 h 1346"/>
                    <a:gd name="T72" fmla="*/ 1384 w 1839"/>
                    <a:gd name="T73" fmla="*/ 409 h 1346"/>
                    <a:gd name="T74" fmla="*/ 1014 w 1839"/>
                    <a:gd name="T75" fmla="*/ 408 h 1346"/>
                    <a:gd name="T76" fmla="*/ 870 w 1839"/>
                    <a:gd name="T77" fmla="*/ 330 h 1346"/>
                    <a:gd name="T78" fmla="*/ 795 w 1839"/>
                    <a:gd name="T79" fmla="*/ 273 h 1346"/>
                    <a:gd name="T80" fmla="*/ 885 w 1839"/>
                    <a:gd name="T81" fmla="*/ 91 h 1346"/>
                    <a:gd name="T82" fmla="*/ 819 w 1839"/>
                    <a:gd name="T83" fmla="*/ 42 h 1346"/>
                    <a:gd name="T84" fmla="*/ 627 w 1839"/>
                    <a:gd name="T85" fmla="*/ 129 h 1346"/>
                    <a:gd name="T86" fmla="*/ 495 w 1839"/>
                    <a:gd name="T87" fmla="*/ 144 h 1346"/>
                    <a:gd name="T88" fmla="*/ 296 w 1839"/>
                    <a:gd name="T89" fmla="*/ 91 h 1346"/>
                    <a:gd name="T90" fmla="*/ 296 w 1839"/>
                    <a:gd name="T91" fmla="*/ 46 h 1346"/>
                    <a:gd name="T92" fmla="*/ 250 w 1839"/>
                    <a:gd name="T93" fmla="*/ 0 h 1346"/>
                    <a:gd name="T94" fmla="*/ 114 w 1839"/>
                    <a:gd name="T95" fmla="*/ 46 h 1346"/>
                  </a:gdLst>
                  <a:ahLst/>
                  <a:cxnLst>
                    <a:cxn ang="0">
                      <a:pos x="T0" y="T1"/>
                    </a:cxn>
                    <a:cxn ang="0">
                      <a:pos x="T2" y="T3"/>
                    </a:cxn>
                    <a:cxn ang="0">
                      <a:pos x="T4" y="T5"/>
                    </a:cxn>
                    <a:cxn ang="0">
                      <a:pos x="T6" y="T7"/>
                    </a:cxn>
                    <a:cxn ang="0">
                      <a:pos x="T8" y="T9"/>
                    </a:cxn>
                    <a:cxn ang="0">
                      <a:pos x="T10" y="T11"/>
                    </a:cxn>
                    <a:cxn ang="0">
                      <a:pos x="T12" y="T13"/>
                    </a:cxn>
                    <a:cxn ang="0">
                      <a:pos x="T14" y="T15"/>
                    </a:cxn>
                    <a:cxn ang="0">
                      <a:pos x="T16" y="T17"/>
                    </a:cxn>
                    <a:cxn ang="0">
                      <a:pos x="T18" y="T19"/>
                    </a:cxn>
                    <a:cxn ang="0">
                      <a:pos x="T20" y="T21"/>
                    </a:cxn>
                    <a:cxn ang="0">
                      <a:pos x="T22" y="T23"/>
                    </a:cxn>
                    <a:cxn ang="0">
                      <a:pos x="T24" y="T25"/>
                    </a:cxn>
                    <a:cxn ang="0">
                      <a:pos x="T26" y="T27"/>
                    </a:cxn>
                    <a:cxn ang="0">
                      <a:pos x="T28" y="T29"/>
                    </a:cxn>
                    <a:cxn ang="0">
                      <a:pos x="T30" y="T31"/>
                    </a:cxn>
                    <a:cxn ang="0">
                      <a:pos x="T32" y="T33"/>
                    </a:cxn>
                    <a:cxn ang="0">
                      <a:pos x="T34" y="T35"/>
                    </a:cxn>
                    <a:cxn ang="0">
                      <a:pos x="T36" y="T37"/>
                    </a:cxn>
                    <a:cxn ang="0">
                      <a:pos x="T38" y="T39"/>
                    </a:cxn>
                    <a:cxn ang="0">
                      <a:pos x="T40" y="T41"/>
                    </a:cxn>
                    <a:cxn ang="0">
                      <a:pos x="T42" y="T43"/>
                    </a:cxn>
                    <a:cxn ang="0">
                      <a:pos x="T44" y="T45"/>
                    </a:cxn>
                    <a:cxn ang="0">
                      <a:pos x="T46" y="T47"/>
                    </a:cxn>
                    <a:cxn ang="0">
                      <a:pos x="T48" y="T49"/>
                    </a:cxn>
                    <a:cxn ang="0">
                      <a:pos x="T50" y="T51"/>
                    </a:cxn>
                    <a:cxn ang="0">
                      <a:pos x="T52" y="T53"/>
                    </a:cxn>
                    <a:cxn ang="0">
                      <a:pos x="T54" y="T55"/>
                    </a:cxn>
                    <a:cxn ang="0">
                      <a:pos x="T56" y="T57"/>
                    </a:cxn>
                    <a:cxn ang="0">
                      <a:pos x="T58" y="T59"/>
                    </a:cxn>
                    <a:cxn ang="0">
                      <a:pos x="T60" y="T61"/>
                    </a:cxn>
                    <a:cxn ang="0">
                      <a:pos x="T62" y="T63"/>
                    </a:cxn>
                    <a:cxn ang="0">
                      <a:pos x="T64" y="T65"/>
                    </a:cxn>
                    <a:cxn ang="0">
                      <a:pos x="T66" y="T67"/>
                    </a:cxn>
                    <a:cxn ang="0">
                      <a:pos x="T68" y="T69"/>
                    </a:cxn>
                    <a:cxn ang="0">
                      <a:pos x="T70" y="T71"/>
                    </a:cxn>
                    <a:cxn ang="0">
                      <a:pos x="T72" y="T73"/>
                    </a:cxn>
                    <a:cxn ang="0">
                      <a:pos x="T74" y="T75"/>
                    </a:cxn>
                    <a:cxn ang="0">
                      <a:pos x="T76" y="T77"/>
                    </a:cxn>
                    <a:cxn ang="0">
                      <a:pos x="T78" y="T79"/>
                    </a:cxn>
                    <a:cxn ang="0">
                      <a:pos x="T80" y="T81"/>
                    </a:cxn>
                    <a:cxn ang="0">
                      <a:pos x="T82" y="T83"/>
                    </a:cxn>
                    <a:cxn ang="0">
                      <a:pos x="T84" y="T85"/>
                    </a:cxn>
                    <a:cxn ang="0">
                      <a:pos x="T86" y="T87"/>
                    </a:cxn>
                    <a:cxn ang="0">
                      <a:pos x="T88" y="T89"/>
                    </a:cxn>
                    <a:cxn ang="0">
                      <a:pos x="T90" y="T91"/>
                    </a:cxn>
                    <a:cxn ang="0">
                      <a:pos x="T92" y="T93"/>
                    </a:cxn>
                    <a:cxn ang="0">
                      <a:pos x="T94" y="T95"/>
                    </a:cxn>
                  </a:cxnLst>
                  <a:rect l="0" t="0" r="r" b="b"/>
                  <a:pathLst>
                    <a:path w="1839" h="1346">
                      <a:moveTo>
                        <a:pt x="114" y="46"/>
                      </a:moveTo>
                      <a:cubicBezTo>
                        <a:pt x="99" y="61"/>
                        <a:pt x="152" y="76"/>
                        <a:pt x="160" y="91"/>
                      </a:cubicBezTo>
                      <a:cubicBezTo>
                        <a:pt x="168" y="106"/>
                        <a:pt x="153" y="129"/>
                        <a:pt x="160" y="136"/>
                      </a:cubicBezTo>
                      <a:cubicBezTo>
                        <a:pt x="167" y="143"/>
                        <a:pt x="198" y="128"/>
                        <a:pt x="205" y="136"/>
                      </a:cubicBezTo>
                      <a:cubicBezTo>
                        <a:pt x="212" y="144"/>
                        <a:pt x="220" y="159"/>
                        <a:pt x="205" y="182"/>
                      </a:cubicBezTo>
                      <a:cubicBezTo>
                        <a:pt x="190" y="205"/>
                        <a:pt x="129" y="243"/>
                        <a:pt x="114" y="273"/>
                      </a:cubicBezTo>
                      <a:cubicBezTo>
                        <a:pt x="99" y="303"/>
                        <a:pt x="106" y="333"/>
                        <a:pt x="114" y="363"/>
                      </a:cubicBezTo>
                      <a:cubicBezTo>
                        <a:pt x="122" y="393"/>
                        <a:pt x="145" y="431"/>
                        <a:pt x="160" y="454"/>
                      </a:cubicBezTo>
                      <a:cubicBezTo>
                        <a:pt x="175" y="477"/>
                        <a:pt x="205" y="476"/>
                        <a:pt x="205" y="499"/>
                      </a:cubicBezTo>
                      <a:cubicBezTo>
                        <a:pt x="205" y="522"/>
                        <a:pt x="175" y="575"/>
                        <a:pt x="160" y="590"/>
                      </a:cubicBezTo>
                      <a:cubicBezTo>
                        <a:pt x="145" y="605"/>
                        <a:pt x="137" y="575"/>
                        <a:pt x="114" y="590"/>
                      </a:cubicBezTo>
                      <a:cubicBezTo>
                        <a:pt x="91" y="605"/>
                        <a:pt x="38" y="636"/>
                        <a:pt x="23" y="681"/>
                      </a:cubicBezTo>
                      <a:cubicBezTo>
                        <a:pt x="8" y="726"/>
                        <a:pt x="0" y="832"/>
                        <a:pt x="23" y="862"/>
                      </a:cubicBezTo>
                      <a:cubicBezTo>
                        <a:pt x="46" y="892"/>
                        <a:pt x="107" y="847"/>
                        <a:pt x="160" y="862"/>
                      </a:cubicBezTo>
                      <a:cubicBezTo>
                        <a:pt x="213" y="877"/>
                        <a:pt x="304" y="930"/>
                        <a:pt x="341" y="953"/>
                      </a:cubicBezTo>
                      <a:cubicBezTo>
                        <a:pt x="378" y="976"/>
                        <a:pt x="379" y="975"/>
                        <a:pt x="386" y="998"/>
                      </a:cubicBezTo>
                      <a:cubicBezTo>
                        <a:pt x="393" y="1021"/>
                        <a:pt x="386" y="1066"/>
                        <a:pt x="386" y="1089"/>
                      </a:cubicBezTo>
                      <a:cubicBezTo>
                        <a:pt x="386" y="1112"/>
                        <a:pt x="371" y="1104"/>
                        <a:pt x="386" y="1134"/>
                      </a:cubicBezTo>
                      <a:cubicBezTo>
                        <a:pt x="401" y="1164"/>
                        <a:pt x="447" y="1240"/>
                        <a:pt x="477" y="1270"/>
                      </a:cubicBezTo>
                      <a:cubicBezTo>
                        <a:pt x="507" y="1300"/>
                        <a:pt x="538" y="1308"/>
                        <a:pt x="568" y="1316"/>
                      </a:cubicBezTo>
                      <a:cubicBezTo>
                        <a:pt x="598" y="1324"/>
                        <a:pt x="613" y="1346"/>
                        <a:pt x="658" y="1316"/>
                      </a:cubicBezTo>
                      <a:cubicBezTo>
                        <a:pt x="703" y="1286"/>
                        <a:pt x="787" y="1172"/>
                        <a:pt x="840" y="1134"/>
                      </a:cubicBezTo>
                      <a:cubicBezTo>
                        <a:pt x="893" y="1096"/>
                        <a:pt x="901" y="1096"/>
                        <a:pt x="976" y="1089"/>
                      </a:cubicBezTo>
                      <a:cubicBezTo>
                        <a:pt x="1051" y="1082"/>
                        <a:pt x="1225" y="1097"/>
                        <a:pt x="1293" y="1089"/>
                      </a:cubicBezTo>
                      <a:cubicBezTo>
                        <a:pt x="1361" y="1081"/>
                        <a:pt x="1354" y="1044"/>
                        <a:pt x="1384" y="1044"/>
                      </a:cubicBezTo>
                      <a:cubicBezTo>
                        <a:pt x="1414" y="1044"/>
                        <a:pt x="1445" y="1089"/>
                        <a:pt x="1475" y="1089"/>
                      </a:cubicBezTo>
                      <a:cubicBezTo>
                        <a:pt x="1505" y="1089"/>
                        <a:pt x="1543" y="1051"/>
                        <a:pt x="1566" y="1044"/>
                      </a:cubicBezTo>
                      <a:cubicBezTo>
                        <a:pt x="1589" y="1037"/>
                        <a:pt x="1596" y="1037"/>
                        <a:pt x="1611" y="1044"/>
                      </a:cubicBezTo>
                      <a:cubicBezTo>
                        <a:pt x="1626" y="1051"/>
                        <a:pt x="1633" y="1089"/>
                        <a:pt x="1656" y="1089"/>
                      </a:cubicBezTo>
                      <a:cubicBezTo>
                        <a:pt x="1679" y="1089"/>
                        <a:pt x="1724" y="1074"/>
                        <a:pt x="1747" y="1044"/>
                      </a:cubicBezTo>
                      <a:cubicBezTo>
                        <a:pt x="1770" y="1014"/>
                        <a:pt x="1779" y="945"/>
                        <a:pt x="1792" y="908"/>
                      </a:cubicBezTo>
                      <a:cubicBezTo>
                        <a:pt x="1805" y="871"/>
                        <a:pt x="1839" y="852"/>
                        <a:pt x="1824" y="822"/>
                      </a:cubicBezTo>
                      <a:cubicBezTo>
                        <a:pt x="1809" y="792"/>
                        <a:pt x="1722" y="757"/>
                        <a:pt x="1702" y="726"/>
                      </a:cubicBezTo>
                      <a:cubicBezTo>
                        <a:pt x="1682" y="695"/>
                        <a:pt x="1725" y="665"/>
                        <a:pt x="1702" y="635"/>
                      </a:cubicBezTo>
                      <a:cubicBezTo>
                        <a:pt x="1679" y="605"/>
                        <a:pt x="1596" y="582"/>
                        <a:pt x="1566" y="545"/>
                      </a:cubicBezTo>
                      <a:cubicBezTo>
                        <a:pt x="1536" y="508"/>
                        <a:pt x="1550" y="432"/>
                        <a:pt x="1520" y="409"/>
                      </a:cubicBezTo>
                      <a:cubicBezTo>
                        <a:pt x="1490" y="386"/>
                        <a:pt x="1468" y="409"/>
                        <a:pt x="1384" y="409"/>
                      </a:cubicBezTo>
                      <a:cubicBezTo>
                        <a:pt x="1300" y="409"/>
                        <a:pt x="1100" y="421"/>
                        <a:pt x="1014" y="408"/>
                      </a:cubicBezTo>
                      <a:cubicBezTo>
                        <a:pt x="928" y="395"/>
                        <a:pt x="906" y="352"/>
                        <a:pt x="870" y="330"/>
                      </a:cubicBezTo>
                      <a:cubicBezTo>
                        <a:pt x="834" y="308"/>
                        <a:pt x="793" y="313"/>
                        <a:pt x="795" y="273"/>
                      </a:cubicBezTo>
                      <a:cubicBezTo>
                        <a:pt x="797" y="233"/>
                        <a:pt x="881" y="129"/>
                        <a:pt x="885" y="91"/>
                      </a:cubicBezTo>
                      <a:cubicBezTo>
                        <a:pt x="889" y="53"/>
                        <a:pt x="862" y="36"/>
                        <a:pt x="819" y="42"/>
                      </a:cubicBezTo>
                      <a:cubicBezTo>
                        <a:pt x="776" y="48"/>
                        <a:pt x="681" y="112"/>
                        <a:pt x="627" y="129"/>
                      </a:cubicBezTo>
                      <a:cubicBezTo>
                        <a:pt x="573" y="146"/>
                        <a:pt x="550" y="150"/>
                        <a:pt x="495" y="144"/>
                      </a:cubicBezTo>
                      <a:cubicBezTo>
                        <a:pt x="440" y="138"/>
                        <a:pt x="329" y="107"/>
                        <a:pt x="296" y="91"/>
                      </a:cubicBezTo>
                      <a:cubicBezTo>
                        <a:pt x="263" y="75"/>
                        <a:pt x="304" y="61"/>
                        <a:pt x="296" y="46"/>
                      </a:cubicBezTo>
                      <a:cubicBezTo>
                        <a:pt x="288" y="31"/>
                        <a:pt x="280" y="0"/>
                        <a:pt x="250" y="0"/>
                      </a:cubicBezTo>
                      <a:cubicBezTo>
                        <a:pt x="220" y="0"/>
                        <a:pt x="129" y="31"/>
                        <a:pt x="114" y="46"/>
                      </a:cubicBezTo>
                      <a:close/>
                    </a:path>
                  </a:pathLst>
                </a:custGeom>
                <a:grpFill/>
                <a:ln w="38100" cmpd="sng">
                  <a:solidFill>
                    <a:srgbClr val="989898"/>
                  </a:solidFill>
                  <a:round/>
                  <a:headEnd/>
                  <a:tailEnd/>
                </a:ln>
                <a:effectLst/>
                <a:extLs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chemeClr val="bg2"/>
                        </a:outerShdw>
                      </a:effectLst>
                    </a14:hiddenEffects>
                  </a:ext>
                </a:extLst>
              </xdr:spPr>
              <xdr:txBody>
                <a:bodyPr wrap="square"/>
                <a:lstStyle>
                  <a:defPPr>
                    <a:defRPr lang="en-US"/>
                  </a:defPPr>
                  <a:lvl1pPr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1pPr>
                  <a:lvl2pPr marL="4572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2pPr>
                  <a:lvl3pPr marL="9144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3pPr>
                  <a:lvl4pPr marL="13716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4pPr>
                  <a:lvl5pPr marL="1828800" algn="l" defTabSz="457200" rtl="0" fontAlgn="base">
                    <a:spcBef>
                      <a:spcPct val="0"/>
                    </a:spcBef>
                    <a:spcAft>
                      <a:spcPct val="0"/>
                    </a:spcAft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5pPr>
                  <a:lvl6pPr marL="22860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6pPr>
                  <a:lvl7pPr marL="27432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7pPr>
                  <a:lvl8pPr marL="32004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8pPr>
                  <a:lvl9pPr marL="3657600" algn="l" defTabSz="457200" rtl="0" eaLnBrk="1" latinLnBrk="0" hangingPunct="1">
                    <a:defRPr kern="1200">
                      <a:solidFill>
                        <a:schemeClr val="tx1"/>
                      </a:solidFill>
                      <a:latin typeface="Arial" pitchFamily="-65" charset="0"/>
                      <a:ea typeface="ＭＳ Ｐゴシック" pitchFamily="-65" charset="-128"/>
                      <a:cs typeface="ＭＳ Ｐゴシック" pitchFamily="-65" charset="-128"/>
                    </a:defRPr>
                  </a:lvl9pPr>
                </a:lstStyle>
                <a:p>
                  <a:pPr marL="0" marR="0" lvl="0" indent="0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0" lang="es-ES" sz="1800" b="0" i="0" u="none" strike="noStrike" kern="0" cap="none" spc="0" normalizeH="0" baseline="0">
                    <a:ln>
                      <a:noFill/>
                    </a:ln>
                    <a:solidFill>
                      <a:srgbClr val="989898"/>
                    </a:solidFill>
                    <a:effectLst/>
                    <a:uLnTx/>
                    <a:uFillTx/>
                    <a:latin typeface="Arial"/>
                    <a:ea typeface="ＭＳ Ｐゴシック"/>
                  </a:endParaRPr>
                </a:p>
              </xdr:txBody>
            </xdr:sp>
            <xdr:grpSp>
              <xdr:nvGrpSpPr>
                <xdr:cNvPr id="27" name="Group 63">
                  <a:extLst>
                    <a:ext uri="{FF2B5EF4-FFF2-40B4-BE49-F238E27FC236}">
                      <a16:creationId xmlns="" xmlns:a16="http://schemas.microsoft.com/office/drawing/2014/main" id="{00000000-0008-0000-0600-00001B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460" y="2478"/>
                  <a:ext cx="1465" cy="952"/>
                  <a:chOff x="1460" y="2478"/>
                  <a:chExt cx="1465" cy="952"/>
                </a:xfrm>
                <a:grpFill/>
              </xdr:grpSpPr>
              <xdr:sp macro="" textlink="">
                <xdr:nvSpPr>
                  <xdr:cNvPr id="28" name="Freeform 64">
                    <a:extLst>
                      <a:ext uri="{FF2B5EF4-FFF2-40B4-BE49-F238E27FC236}">
                        <a16:creationId xmlns="" xmlns:a16="http://schemas.microsoft.com/office/drawing/2014/main" id="{00000000-0008-0000-0600-00001C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653" y="2795"/>
                    <a:ext cx="272" cy="454"/>
                  </a:xfrm>
                  <a:custGeom>
                    <a:avLst/>
                    <a:gdLst>
                      <a:gd name="T0" fmla="*/ 0 w 272"/>
                      <a:gd name="T1" fmla="*/ 454 h 454"/>
                      <a:gd name="T2" fmla="*/ 46 w 272"/>
                      <a:gd name="T3" fmla="*/ 363 h 454"/>
                      <a:gd name="T4" fmla="*/ 46 w 272"/>
                      <a:gd name="T5" fmla="*/ 318 h 454"/>
                      <a:gd name="T6" fmla="*/ 91 w 272"/>
                      <a:gd name="T7" fmla="*/ 272 h 454"/>
                      <a:gd name="T8" fmla="*/ 136 w 272"/>
                      <a:gd name="T9" fmla="*/ 181 h 454"/>
                      <a:gd name="T10" fmla="*/ 227 w 272"/>
                      <a:gd name="T11" fmla="*/ 181 h 454"/>
                      <a:gd name="T12" fmla="*/ 227 w 272"/>
                      <a:gd name="T13" fmla="*/ 91 h 454"/>
                      <a:gd name="T14" fmla="*/ 272 w 272"/>
                      <a:gd name="T15" fmla="*/ 0 h 454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</a:cxnLst>
                    <a:rect l="0" t="0" r="r" b="b"/>
                    <a:pathLst>
                      <a:path w="272" h="454">
                        <a:moveTo>
                          <a:pt x="0" y="454"/>
                        </a:moveTo>
                        <a:cubicBezTo>
                          <a:pt x="19" y="420"/>
                          <a:pt x="38" y="386"/>
                          <a:pt x="46" y="363"/>
                        </a:cubicBezTo>
                        <a:cubicBezTo>
                          <a:pt x="54" y="340"/>
                          <a:pt x="39" y="333"/>
                          <a:pt x="46" y="318"/>
                        </a:cubicBezTo>
                        <a:cubicBezTo>
                          <a:pt x="53" y="303"/>
                          <a:pt x="76" y="295"/>
                          <a:pt x="91" y="272"/>
                        </a:cubicBezTo>
                        <a:cubicBezTo>
                          <a:pt x="106" y="249"/>
                          <a:pt x="113" y="196"/>
                          <a:pt x="136" y="181"/>
                        </a:cubicBezTo>
                        <a:cubicBezTo>
                          <a:pt x="159" y="166"/>
                          <a:pt x="212" y="196"/>
                          <a:pt x="227" y="181"/>
                        </a:cubicBezTo>
                        <a:cubicBezTo>
                          <a:pt x="242" y="166"/>
                          <a:pt x="220" y="121"/>
                          <a:pt x="227" y="91"/>
                        </a:cubicBezTo>
                        <a:cubicBezTo>
                          <a:pt x="234" y="61"/>
                          <a:pt x="253" y="30"/>
                          <a:pt x="272" y="0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29" name="Freeform 65">
                    <a:extLst>
                      <a:ext uri="{FF2B5EF4-FFF2-40B4-BE49-F238E27FC236}">
                        <a16:creationId xmlns="" xmlns:a16="http://schemas.microsoft.com/office/drawing/2014/main" id="{00000000-0008-0000-0600-00001D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290" y="2750"/>
                    <a:ext cx="545" cy="544"/>
                  </a:xfrm>
                  <a:custGeom>
                    <a:avLst/>
                    <a:gdLst>
                      <a:gd name="T0" fmla="*/ 227 w 545"/>
                      <a:gd name="T1" fmla="*/ 544 h 544"/>
                      <a:gd name="T2" fmla="*/ 136 w 545"/>
                      <a:gd name="T3" fmla="*/ 499 h 544"/>
                      <a:gd name="T4" fmla="*/ 46 w 545"/>
                      <a:gd name="T5" fmla="*/ 408 h 544"/>
                      <a:gd name="T6" fmla="*/ 0 w 545"/>
                      <a:gd name="T7" fmla="*/ 317 h 544"/>
                      <a:gd name="T8" fmla="*/ 46 w 545"/>
                      <a:gd name="T9" fmla="*/ 272 h 544"/>
                      <a:gd name="T10" fmla="*/ 136 w 545"/>
                      <a:gd name="T11" fmla="*/ 272 h 544"/>
                      <a:gd name="T12" fmla="*/ 227 w 545"/>
                      <a:gd name="T13" fmla="*/ 181 h 544"/>
                      <a:gd name="T14" fmla="*/ 318 w 545"/>
                      <a:gd name="T15" fmla="*/ 181 h 544"/>
                      <a:gd name="T16" fmla="*/ 363 w 545"/>
                      <a:gd name="T17" fmla="*/ 181 h 544"/>
                      <a:gd name="T18" fmla="*/ 409 w 545"/>
                      <a:gd name="T19" fmla="*/ 136 h 544"/>
                      <a:gd name="T20" fmla="*/ 454 w 545"/>
                      <a:gd name="T21" fmla="*/ 45 h 544"/>
                      <a:gd name="T22" fmla="*/ 545 w 545"/>
                      <a:gd name="T23" fmla="*/ 0 h 544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  <a:cxn ang="0">
                        <a:pos x="T20" y="T21"/>
                      </a:cxn>
                      <a:cxn ang="0">
                        <a:pos x="T22" y="T23"/>
                      </a:cxn>
                    </a:cxnLst>
                    <a:rect l="0" t="0" r="r" b="b"/>
                    <a:pathLst>
                      <a:path w="545" h="544">
                        <a:moveTo>
                          <a:pt x="227" y="544"/>
                        </a:moveTo>
                        <a:cubicBezTo>
                          <a:pt x="196" y="533"/>
                          <a:pt x="166" y="522"/>
                          <a:pt x="136" y="499"/>
                        </a:cubicBezTo>
                        <a:cubicBezTo>
                          <a:pt x="106" y="476"/>
                          <a:pt x="69" y="438"/>
                          <a:pt x="46" y="408"/>
                        </a:cubicBezTo>
                        <a:cubicBezTo>
                          <a:pt x="23" y="378"/>
                          <a:pt x="0" y="340"/>
                          <a:pt x="0" y="317"/>
                        </a:cubicBezTo>
                        <a:cubicBezTo>
                          <a:pt x="0" y="294"/>
                          <a:pt x="23" y="279"/>
                          <a:pt x="46" y="272"/>
                        </a:cubicBezTo>
                        <a:cubicBezTo>
                          <a:pt x="69" y="265"/>
                          <a:pt x="106" y="287"/>
                          <a:pt x="136" y="272"/>
                        </a:cubicBezTo>
                        <a:cubicBezTo>
                          <a:pt x="166" y="257"/>
                          <a:pt x="197" y="196"/>
                          <a:pt x="227" y="181"/>
                        </a:cubicBezTo>
                        <a:cubicBezTo>
                          <a:pt x="257" y="166"/>
                          <a:pt x="295" y="181"/>
                          <a:pt x="318" y="181"/>
                        </a:cubicBezTo>
                        <a:cubicBezTo>
                          <a:pt x="341" y="181"/>
                          <a:pt x="348" y="188"/>
                          <a:pt x="363" y="181"/>
                        </a:cubicBezTo>
                        <a:cubicBezTo>
                          <a:pt x="378" y="174"/>
                          <a:pt x="394" y="159"/>
                          <a:pt x="409" y="136"/>
                        </a:cubicBezTo>
                        <a:cubicBezTo>
                          <a:pt x="424" y="113"/>
                          <a:pt x="431" y="68"/>
                          <a:pt x="454" y="45"/>
                        </a:cubicBezTo>
                        <a:cubicBezTo>
                          <a:pt x="477" y="22"/>
                          <a:pt x="511" y="11"/>
                          <a:pt x="545" y="0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30" name="Freeform 66">
                    <a:extLst>
                      <a:ext uri="{FF2B5EF4-FFF2-40B4-BE49-F238E27FC236}">
                        <a16:creationId xmlns="" xmlns:a16="http://schemas.microsoft.com/office/drawing/2014/main" id="{00000000-0008-0000-0600-00001E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282" y="2614"/>
                    <a:ext cx="144" cy="408"/>
                  </a:xfrm>
                  <a:custGeom>
                    <a:avLst/>
                    <a:gdLst>
                      <a:gd name="T0" fmla="*/ 8 w 144"/>
                      <a:gd name="T1" fmla="*/ 0 h 408"/>
                      <a:gd name="T2" fmla="*/ 8 w 144"/>
                      <a:gd name="T3" fmla="*/ 45 h 408"/>
                      <a:gd name="T4" fmla="*/ 54 w 144"/>
                      <a:gd name="T5" fmla="*/ 90 h 408"/>
                      <a:gd name="T6" fmla="*/ 8 w 144"/>
                      <a:gd name="T7" fmla="*/ 136 h 408"/>
                      <a:gd name="T8" fmla="*/ 8 w 144"/>
                      <a:gd name="T9" fmla="*/ 226 h 408"/>
                      <a:gd name="T10" fmla="*/ 54 w 144"/>
                      <a:gd name="T11" fmla="*/ 272 h 408"/>
                      <a:gd name="T12" fmla="*/ 144 w 144"/>
                      <a:gd name="T13" fmla="*/ 408 h 408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</a:cxnLst>
                    <a:rect l="0" t="0" r="r" b="b"/>
                    <a:pathLst>
                      <a:path w="144" h="408">
                        <a:moveTo>
                          <a:pt x="8" y="0"/>
                        </a:moveTo>
                        <a:cubicBezTo>
                          <a:pt x="4" y="15"/>
                          <a:pt x="0" y="30"/>
                          <a:pt x="8" y="45"/>
                        </a:cubicBezTo>
                        <a:cubicBezTo>
                          <a:pt x="16" y="60"/>
                          <a:pt x="54" y="75"/>
                          <a:pt x="54" y="90"/>
                        </a:cubicBezTo>
                        <a:cubicBezTo>
                          <a:pt x="54" y="105"/>
                          <a:pt x="16" y="113"/>
                          <a:pt x="8" y="136"/>
                        </a:cubicBezTo>
                        <a:cubicBezTo>
                          <a:pt x="0" y="159"/>
                          <a:pt x="0" y="203"/>
                          <a:pt x="8" y="226"/>
                        </a:cubicBezTo>
                        <a:cubicBezTo>
                          <a:pt x="16" y="249"/>
                          <a:pt x="31" y="242"/>
                          <a:pt x="54" y="272"/>
                        </a:cubicBezTo>
                        <a:cubicBezTo>
                          <a:pt x="77" y="302"/>
                          <a:pt x="110" y="355"/>
                          <a:pt x="144" y="408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31" name="Freeform 67">
                    <a:extLst>
                      <a:ext uri="{FF2B5EF4-FFF2-40B4-BE49-F238E27FC236}">
                        <a16:creationId xmlns="" xmlns:a16="http://schemas.microsoft.com/office/drawing/2014/main" id="{00000000-0008-0000-0600-00001F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655" y="3153"/>
                    <a:ext cx="363" cy="277"/>
                  </a:xfrm>
                  <a:custGeom>
                    <a:avLst/>
                    <a:gdLst>
                      <a:gd name="T0" fmla="*/ 0 w 363"/>
                      <a:gd name="T1" fmla="*/ 50 h 277"/>
                      <a:gd name="T2" fmla="*/ 46 w 363"/>
                      <a:gd name="T3" fmla="*/ 50 h 277"/>
                      <a:gd name="T4" fmla="*/ 136 w 363"/>
                      <a:gd name="T5" fmla="*/ 50 h 277"/>
                      <a:gd name="T6" fmla="*/ 182 w 363"/>
                      <a:gd name="T7" fmla="*/ 5 h 277"/>
                      <a:gd name="T8" fmla="*/ 237 w 363"/>
                      <a:gd name="T9" fmla="*/ 17 h 277"/>
                      <a:gd name="T10" fmla="*/ 318 w 363"/>
                      <a:gd name="T11" fmla="*/ 5 h 277"/>
                      <a:gd name="T12" fmla="*/ 329 w 363"/>
                      <a:gd name="T13" fmla="*/ 45 h 277"/>
                      <a:gd name="T14" fmla="*/ 318 w 363"/>
                      <a:gd name="T15" fmla="*/ 96 h 277"/>
                      <a:gd name="T16" fmla="*/ 272 w 363"/>
                      <a:gd name="T17" fmla="*/ 141 h 277"/>
                      <a:gd name="T18" fmla="*/ 227 w 363"/>
                      <a:gd name="T19" fmla="*/ 141 h 277"/>
                      <a:gd name="T20" fmla="*/ 227 w 363"/>
                      <a:gd name="T21" fmla="*/ 186 h 277"/>
                      <a:gd name="T22" fmla="*/ 303 w 363"/>
                      <a:gd name="T23" fmla="*/ 225 h 277"/>
                      <a:gd name="T24" fmla="*/ 309 w 363"/>
                      <a:gd name="T25" fmla="*/ 261 h 277"/>
                      <a:gd name="T26" fmla="*/ 363 w 363"/>
                      <a:gd name="T27" fmla="*/ 277 h 277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  <a:cxn ang="0">
                        <a:pos x="T20" y="T21"/>
                      </a:cxn>
                      <a:cxn ang="0">
                        <a:pos x="T22" y="T23"/>
                      </a:cxn>
                      <a:cxn ang="0">
                        <a:pos x="T24" y="T25"/>
                      </a:cxn>
                      <a:cxn ang="0">
                        <a:pos x="T26" y="T27"/>
                      </a:cxn>
                    </a:cxnLst>
                    <a:rect l="0" t="0" r="r" b="b"/>
                    <a:pathLst>
                      <a:path w="363" h="277">
                        <a:moveTo>
                          <a:pt x="0" y="50"/>
                        </a:moveTo>
                        <a:cubicBezTo>
                          <a:pt x="11" y="50"/>
                          <a:pt x="23" y="50"/>
                          <a:pt x="46" y="50"/>
                        </a:cubicBezTo>
                        <a:cubicBezTo>
                          <a:pt x="69" y="50"/>
                          <a:pt x="113" y="57"/>
                          <a:pt x="136" y="50"/>
                        </a:cubicBezTo>
                        <a:cubicBezTo>
                          <a:pt x="159" y="43"/>
                          <a:pt x="165" y="10"/>
                          <a:pt x="182" y="5"/>
                        </a:cubicBezTo>
                        <a:cubicBezTo>
                          <a:pt x="199" y="0"/>
                          <a:pt x="214" y="17"/>
                          <a:pt x="237" y="17"/>
                        </a:cubicBezTo>
                        <a:cubicBezTo>
                          <a:pt x="260" y="17"/>
                          <a:pt x="303" y="0"/>
                          <a:pt x="318" y="5"/>
                        </a:cubicBezTo>
                        <a:cubicBezTo>
                          <a:pt x="333" y="10"/>
                          <a:pt x="329" y="30"/>
                          <a:pt x="329" y="45"/>
                        </a:cubicBezTo>
                        <a:cubicBezTo>
                          <a:pt x="329" y="60"/>
                          <a:pt x="327" y="80"/>
                          <a:pt x="318" y="96"/>
                        </a:cubicBezTo>
                        <a:cubicBezTo>
                          <a:pt x="309" y="112"/>
                          <a:pt x="287" y="134"/>
                          <a:pt x="272" y="141"/>
                        </a:cubicBezTo>
                        <a:cubicBezTo>
                          <a:pt x="257" y="148"/>
                          <a:pt x="234" y="134"/>
                          <a:pt x="227" y="141"/>
                        </a:cubicBezTo>
                        <a:cubicBezTo>
                          <a:pt x="220" y="148"/>
                          <a:pt x="214" y="172"/>
                          <a:pt x="227" y="186"/>
                        </a:cubicBezTo>
                        <a:cubicBezTo>
                          <a:pt x="240" y="200"/>
                          <a:pt x="289" y="213"/>
                          <a:pt x="303" y="225"/>
                        </a:cubicBezTo>
                        <a:cubicBezTo>
                          <a:pt x="317" y="237"/>
                          <a:pt x="299" y="252"/>
                          <a:pt x="309" y="261"/>
                        </a:cubicBezTo>
                        <a:cubicBezTo>
                          <a:pt x="319" y="270"/>
                          <a:pt x="352" y="274"/>
                          <a:pt x="363" y="277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32" name="Freeform 68">
                    <a:extLst>
                      <a:ext uri="{FF2B5EF4-FFF2-40B4-BE49-F238E27FC236}">
                        <a16:creationId xmlns="" xmlns:a16="http://schemas.microsoft.com/office/drawing/2014/main" id="{00000000-0008-0000-0600-000020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973" y="3059"/>
                    <a:ext cx="317" cy="106"/>
                  </a:xfrm>
                  <a:custGeom>
                    <a:avLst/>
                    <a:gdLst>
                      <a:gd name="T0" fmla="*/ 0 w 317"/>
                      <a:gd name="T1" fmla="*/ 99 h 106"/>
                      <a:gd name="T2" fmla="*/ 45 w 317"/>
                      <a:gd name="T3" fmla="*/ 99 h 106"/>
                      <a:gd name="T4" fmla="*/ 91 w 317"/>
                      <a:gd name="T5" fmla="*/ 54 h 106"/>
                      <a:gd name="T6" fmla="*/ 136 w 317"/>
                      <a:gd name="T7" fmla="*/ 54 h 106"/>
                      <a:gd name="T8" fmla="*/ 181 w 317"/>
                      <a:gd name="T9" fmla="*/ 8 h 106"/>
                      <a:gd name="T10" fmla="*/ 272 w 317"/>
                      <a:gd name="T11" fmla="*/ 8 h 106"/>
                      <a:gd name="T12" fmla="*/ 317 w 317"/>
                      <a:gd name="T13" fmla="*/ 8 h 106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</a:cxnLst>
                    <a:rect l="0" t="0" r="r" b="b"/>
                    <a:pathLst>
                      <a:path w="317" h="106">
                        <a:moveTo>
                          <a:pt x="0" y="99"/>
                        </a:moveTo>
                        <a:cubicBezTo>
                          <a:pt x="15" y="102"/>
                          <a:pt x="30" y="106"/>
                          <a:pt x="45" y="99"/>
                        </a:cubicBezTo>
                        <a:cubicBezTo>
                          <a:pt x="60" y="92"/>
                          <a:pt x="76" y="61"/>
                          <a:pt x="91" y="54"/>
                        </a:cubicBezTo>
                        <a:cubicBezTo>
                          <a:pt x="106" y="47"/>
                          <a:pt x="121" y="62"/>
                          <a:pt x="136" y="54"/>
                        </a:cubicBezTo>
                        <a:cubicBezTo>
                          <a:pt x="151" y="46"/>
                          <a:pt x="158" y="16"/>
                          <a:pt x="181" y="8"/>
                        </a:cubicBezTo>
                        <a:cubicBezTo>
                          <a:pt x="204" y="0"/>
                          <a:pt x="249" y="8"/>
                          <a:pt x="272" y="8"/>
                        </a:cubicBezTo>
                        <a:cubicBezTo>
                          <a:pt x="295" y="8"/>
                          <a:pt x="306" y="8"/>
                          <a:pt x="317" y="8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33" name="Freeform 69">
                    <a:extLst>
                      <a:ext uri="{FF2B5EF4-FFF2-40B4-BE49-F238E27FC236}">
                        <a16:creationId xmlns="" xmlns:a16="http://schemas.microsoft.com/office/drawing/2014/main" id="{00000000-0008-0000-0600-000021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591" y="2697"/>
                    <a:ext cx="578" cy="461"/>
                  </a:xfrm>
                  <a:custGeom>
                    <a:avLst/>
                    <a:gdLst>
                      <a:gd name="T0" fmla="*/ 19 w 578"/>
                      <a:gd name="T1" fmla="*/ 461 h 461"/>
                      <a:gd name="T2" fmla="*/ 49 w 578"/>
                      <a:gd name="T3" fmla="*/ 407 h 461"/>
                      <a:gd name="T4" fmla="*/ 47 w 578"/>
                      <a:gd name="T5" fmla="*/ 321 h 461"/>
                      <a:gd name="T6" fmla="*/ 41 w 578"/>
                      <a:gd name="T7" fmla="*/ 237 h 461"/>
                      <a:gd name="T8" fmla="*/ 1 w 578"/>
                      <a:gd name="T9" fmla="*/ 205 h 461"/>
                      <a:gd name="T10" fmla="*/ 33 w 578"/>
                      <a:gd name="T11" fmla="*/ 149 h 461"/>
                      <a:gd name="T12" fmla="*/ 87 w 578"/>
                      <a:gd name="T13" fmla="*/ 161 h 461"/>
                      <a:gd name="T14" fmla="*/ 110 w 578"/>
                      <a:gd name="T15" fmla="*/ 143 h 461"/>
                      <a:gd name="T16" fmla="*/ 131 w 578"/>
                      <a:gd name="T17" fmla="*/ 79 h 461"/>
                      <a:gd name="T18" fmla="*/ 189 w 578"/>
                      <a:gd name="T19" fmla="*/ 65 h 461"/>
                      <a:gd name="T20" fmla="*/ 200 w 578"/>
                      <a:gd name="T21" fmla="*/ 7 h 461"/>
                      <a:gd name="T22" fmla="*/ 267 w 578"/>
                      <a:gd name="T23" fmla="*/ 23 h 461"/>
                      <a:gd name="T24" fmla="*/ 315 w 578"/>
                      <a:gd name="T25" fmla="*/ 39 h 461"/>
                      <a:gd name="T26" fmla="*/ 336 w 578"/>
                      <a:gd name="T27" fmla="*/ 98 h 461"/>
                      <a:gd name="T28" fmla="*/ 381 w 578"/>
                      <a:gd name="T29" fmla="*/ 145 h 461"/>
                      <a:gd name="T30" fmla="*/ 382 w 578"/>
                      <a:gd name="T31" fmla="*/ 234 h 461"/>
                      <a:gd name="T32" fmla="*/ 473 w 578"/>
                      <a:gd name="T33" fmla="*/ 279 h 461"/>
                      <a:gd name="T34" fmla="*/ 563 w 578"/>
                      <a:gd name="T35" fmla="*/ 325 h 461"/>
                      <a:gd name="T36" fmla="*/ 563 w 578"/>
                      <a:gd name="T37" fmla="*/ 370 h 461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  <a:cxn ang="0">
                        <a:pos x="T14" y="T15"/>
                      </a:cxn>
                      <a:cxn ang="0">
                        <a:pos x="T16" y="T17"/>
                      </a:cxn>
                      <a:cxn ang="0">
                        <a:pos x="T18" y="T19"/>
                      </a:cxn>
                      <a:cxn ang="0">
                        <a:pos x="T20" y="T21"/>
                      </a:cxn>
                      <a:cxn ang="0">
                        <a:pos x="T22" y="T23"/>
                      </a:cxn>
                      <a:cxn ang="0">
                        <a:pos x="T24" y="T25"/>
                      </a:cxn>
                      <a:cxn ang="0">
                        <a:pos x="T26" y="T27"/>
                      </a:cxn>
                      <a:cxn ang="0">
                        <a:pos x="T28" y="T29"/>
                      </a:cxn>
                      <a:cxn ang="0">
                        <a:pos x="T30" y="T31"/>
                      </a:cxn>
                      <a:cxn ang="0">
                        <a:pos x="T32" y="T33"/>
                      </a:cxn>
                      <a:cxn ang="0">
                        <a:pos x="T34" y="T35"/>
                      </a:cxn>
                      <a:cxn ang="0">
                        <a:pos x="T36" y="T37"/>
                      </a:cxn>
                    </a:cxnLst>
                    <a:rect l="0" t="0" r="r" b="b"/>
                    <a:pathLst>
                      <a:path w="578" h="461">
                        <a:moveTo>
                          <a:pt x="19" y="461"/>
                        </a:moveTo>
                        <a:cubicBezTo>
                          <a:pt x="24" y="452"/>
                          <a:pt x="44" y="430"/>
                          <a:pt x="49" y="407"/>
                        </a:cubicBezTo>
                        <a:cubicBezTo>
                          <a:pt x="54" y="384"/>
                          <a:pt x="48" y="349"/>
                          <a:pt x="47" y="321"/>
                        </a:cubicBezTo>
                        <a:cubicBezTo>
                          <a:pt x="46" y="293"/>
                          <a:pt x="49" y="256"/>
                          <a:pt x="41" y="237"/>
                        </a:cubicBezTo>
                        <a:cubicBezTo>
                          <a:pt x="33" y="218"/>
                          <a:pt x="2" y="220"/>
                          <a:pt x="1" y="205"/>
                        </a:cubicBezTo>
                        <a:cubicBezTo>
                          <a:pt x="0" y="190"/>
                          <a:pt x="19" y="156"/>
                          <a:pt x="33" y="149"/>
                        </a:cubicBezTo>
                        <a:cubicBezTo>
                          <a:pt x="47" y="142"/>
                          <a:pt x="74" y="162"/>
                          <a:pt x="87" y="161"/>
                        </a:cubicBezTo>
                        <a:cubicBezTo>
                          <a:pt x="100" y="160"/>
                          <a:pt x="103" y="157"/>
                          <a:pt x="110" y="143"/>
                        </a:cubicBezTo>
                        <a:cubicBezTo>
                          <a:pt x="117" y="129"/>
                          <a:pt x="118" y="92"/>
                          <a:pt x="131" y="79"/>
                        </a:cubicBezTo>
                        <a:cubicBezTo>
                          <a:pt x="144" y="66"/>
                          <a:pt x="178" y="77"/>
                          <a:pt x="189" y="65"/>
                        </a:cubicBezTo>
                        <a:cubicBezTo>
                          <a:pt x="200" y="53"/>
                          <a:pt x="187" y="14"/>
                          <a:pt x="200" y="7"/>
                        </a:cubicBezTo>
                        <a:cubicBezTo>
                          <a:pt x="213" y="0"/>
                          <a:pt x="248" y="18"/>
                          <a:pt x="267" y="23"/>
                        </a:cubicBezTo>
                        <a:cubicBezTo>
                          <a:pt x="286" y="28"/>
                          <a:pt x="304" y="27"/>
                          <a:pt x="315" y="39"/>
                        </a:cubicBezTo>
                        <a:cubicBezTo>
                          <a:pt x="326" y="51"/>
                          <a:pt x="325" y="80"/>
                          <a:pt x="336" y="98"/>
                        </a:cubicBezTo>
                        <a:cubicBezTo>
                          <a:pt x="347" y="116"/>
                          <a:pt x="373" y="122"/>
                          <a:pt x="381" y="145"/>
                        </a:cubicBezTo>
                        <a:cubicBezTo>
                          <a:pt x="389" y="168"/>
                          <a:pt x="367" y="212"/>
                          <a:pt x="382" y="234"/>
                        </a:cubicBezTo>
                        <a:cubicBezTo>
                          <a:pt x="397" y="256"/>
                          <a:pt x="443" y="264"/>
                          <a:pt x="473" y="279"/>
                        </a:cubicBezTo>
                        <a:cubicBezTo>
                          <a:pt x="503" y="294"/>
                          <a:pt x="548" y="310"/>
                          <a:pt x="563" y="325"/>
                        </a:cubicBezTo>
                        <a:cubicBezTo>
                          <a:pt x="578" y="340"/>
                          <a:pt x="570" y="355"/>
                          <a:pt x="563" y="370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34" name="Freeform 70">
                    <a:extLst>
                      <a:ext uri="{FF2B5EF4-FFF2-40B4-BE49-F238E27FC236}">
                        <a16:creationId xmlns="" xmlns:a16="http://schemas.microsoft.com/office/drawing/2014/main" id="{00000000-0008-0000-0600-000022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878" y="2478"/>
                    <a:ext cx="186" cy="242"/>
                  </a:xfrm>
                  <a:custGeom>
                    <a:avLst/>
                    <a:gdLst>
                      <a:gd name="T0" fmla="*/ 0 w 186"/>
                      <a:gd name="T1" fmla="*/ 242 h 242"/>
                      <a:gd name="T2" fmla="*/ 49 w 186"/>
                      <a:gd name="T3" fmla="*/ 181 h 242"/>
                      <a:gd name="T4" fmla="*/ 4 w 186"/>
                      <a:gd name="T5" fmla="*/ 136 h 242"/>
                      <a:gd name="T6" fmla="*/ 49 w 186"/>
                      <a:gd name="T7" fmla="*/ 90 h 242"/>
                      <a:gd name="T8" fmla="*/ 140 w 186"/>
                      <a:gd name="T9" fmla="*/ 45 h 242"/>
                      <a:gd name="T10" fmla="*/ 186 w 186"/>
                      <a:gd name="T11" fmla="*/ 0 h 242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</a:cxnLst>
                    <a:rect l="0" t="0" r="r" b="b"/>
                    <a:pathLst>
                      <a:path w="186" h="242">
                        <a:moveTo>
                          <a:pt x="0" y="242"/>
                        </a:moveTo>
                        <a:cubicBezTo>
                          <a:pt x="8" y="232"/>
                          <a:pt x="48" y="199"/>
                          <a:pt x="49" y="181"/>
                        </a:cubicBezTo>
                        <a:cubicBezTo>
                          <a:pt x="50" y="163"/>
                          <a:pt x="4" y="151"/>
                          <a:pt x="4" y="136"/>
                        </a:cubicBezTo>
                        <a:cubicBezTo>
                          <a:pt x="4" y="121"/>
                          <a:pt x="26" y="105"/>
                          <a:pt x="49" y="90"/>
                        </a:cubicBezTo>
                        <a:cubicBezTo>
                          <a:pt x="72" y="75"/>
                          <a:pt x="117" y="60"/>
                          <a:pt x="140" y="45"/>
                        </a:cubicBezTo>
                        <a:cubicBezTo>
                          <a:pt x="163" y="30"/>
                          <a:pt x="174" y="15"/>
                          <a:pt x="186" y="0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  <xdr:sp macro="" textlink="">
                <xdr:nvSpPr>
                  <xdr:cNvPr id="35" name="Freeform 71">
                    <a:extLst>
                      <a:ext uri="{FF2B5EF4-FFF2-40B4-BE49-F238E27FC236}">
                        <a16:creationId xmlns="" xmlns:a16="http://schemas.microsoft.com/office/drawing/2014/main" id="{00000000-0008-0000-0600-000023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1460" y="2668"/>
                    <a:ext cx="252" cy="132"/>
                  </a:xfrm>
                  <a:custGeom>
                    <a:avLst/>
                    <a:gdLst>
                      <a:gd name="T0" fmla="*/ 0 w 252"/>
                      <a:gd name="T1" fmla="*/ 10 h 132"/>
                      <a:gd name="T2" fmla="*/ 32 w 252"/>
                      <a:gd name="T3" fmla="*/ 6 h 132"/>
                      <a:gd name="T4" fmla="*/ 70 w 252"/>
                      <a:gd name="T5" fmla="*/ 46 h 132"/>
                      <a:gd name="T6" fmla="*/ 108 w 252"/>
                      <a:gd name="T7" fmla="*/ 46 h 132"/>
                      <a:gd name="T8" fmla="*/ 140 w 252"/>
                      <a:gd name="T9" fmla="*/ 82 h 132"/>
                      <a:gd name="T10" fmla="*/ 186 w 252"/>
                      <a:gd name="T11" fmla="*/ 74 h 132"/>
                      <a:gd name="T12" fmla="*/ 252 w 252"/>
                      <a:gd name="T13" fmla="*/ 132 h 132"/>
                    </a:gdLst>
                    <a:ahLst/>
                    <a:cxnLst>
                      <a:cxn ang="0">
                        <a:pos x="T0" y="T1"/>
                      </a:cxn>
                      <a:cxn ang="0">
                        <a:pos x="T2" y="T3"/>
                      </a:cxn>
                      <a:cxn ang="0">
                        <a:pos x="T4" y="T5"/>
                      </a:cxn>
                      <a:cxn ang="0">
                        <a:pos x="T6" y="T7"/>
                      </a:cxn>
                      <a:cxn ang="0">
                        <a:pos x="T8" y="T9"/>
                      </a:cxn>
                      <a:cxn ang="0">
                        <a:pos x="T10" y="T11"/>
                      </a:cxn>
                      <a:cxn ang="0">
                        <a:pos x="T12" y="T13"/>
                      </a:cxn>
                    </a:cxnLst>
                    <a:rect l="0" t="0" r="r" b="b"/>
                    <a:pathLst>
                      <a:path w="252" h="132">
                        <a:moveTo>
                          <a:pt x="0" y="10"/>
                        </a:moveTo>
                        <a:cubicBezTo>
                          <a:pt x="5" y="9"/>
                          <a:pt x="20" y="0"/>
                          <a:pt x="32" y="6"/>
                        </a:cubicBezTo>
                        <a:cubicBezTo>
                          <a:pt x="44" y="12"/>
                          <a:pt x="57" y="39"/>
                          <a:pt x="70" y="46"/>
                        </a:cubicBezTo>
                        <a:cubicBezTo>
                          <a:pt x="83" y="53"/>
                          <a:pt x="96" y="40"/>
                          <a:pt x="108" y="46"/>
                        </a:cubicBezTo>
                        <a:cubicBezTo>
                          <a:pt x="120" y="52"/>
                          <a:pt x="127" y="77"/>
                          <a:pt x="140" y="82"/>
                        </a:cubicBezTo>
                        <a:cubicBezTo>
                          <a:pt x="153" y="87"/>
                          <a:pt x="167" y="66"/>
                          <a:pt x="186" y="74"/>
                        </a:cubicBezTo>
                        <a:cubicBezTo>
                          <a:pt x="205" y="82"/>
                          <a:pt x="238" y="120"/>
                          <a:pt x="252" y="132"/>
                        </a:cubicBezTo>
                      </a:path>
                    </a:pathLst>
                  </a:custGeom>
                  <a:grpFill/>
                  <a:ln w="9525">
                    <a:solidFill>
                      <a:srgbClr val="989898"/>
                    </a:solidFill>
                    <a:round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chemeClr val="bg2"/>
                          </a:outerShdw>
                        </a:effectLst>
                      </a14:hiddenEffects>
                    </a:ext>
                  </a:extLst>
                </xdr:spPr>
                <xdr:txBody>
                  <a:bodyPr wrap="square"/>
                  <a:lstStyle>
                    <a:defPPr>
                      <a:defRPr lang="en-US"/>
                    </a:defPPr>
                    <a:lvl1pPr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1pPr>
                    <a:lvl2pPr marL="4572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2pPr>
                    <a:lvl3pPr marL="9144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3pPr>
                    <a:lvl4pPr marL="13716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4pPr>
                    <a:lvl5pPr marL="1828800" algn="l" defTabSz="457200" rtl="0" fontAlgn="base">
                      <a:spcBef>
                        <a:spcPct val="0"/>
                      </a:spcBef>
                      <a:spcAft>
                        <a:spcPct val="0"/>
                      </a:spcAft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5pPr>
                    <a:lvl6pPr marL="22860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6pPr>
                    <a:lvl7pPr marL="27432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7pPr>
                    <a:lvl8pPr marL="32004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8pPr>
                    <a:lvl9pPr marL="3657600" algn="l" defTabSz="457200" rtl="0" eaLnBrk="1" latinLnBrk="0" hangingPunct="1">
                      <a:defRPr kern="1200">
                        <a:solidFill>
                          <a:schemeClr val="tx1"/>
                        </a:solidFill>
                        <a:latin typeface="Arial" pitchFamily="-65" charset="0"/>
                        <a:ea typeface="ＭＳ Ｐゴシック" pitchFamily="-65" charset="-128"/>
                        <a:cs typeface="ＭＳ Ｐゴシック" pitchFamily="-65" charset="-128"/>
                      </a:defRPr>
                    </a:lvl9pPr>
                  </a:lstStyle>
                  <a:p>
                    <a:pPr marL="0" marR="0" lvl="0" indent="0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endParaRPr kumimoji="0" lang="es-ES" sz="1800" b="0" i="0" u="none" strike="noStrike" kern="0" cap="none" spc="0" normalizeH="0" baseline="0">
                      <a:ln>
                        <a:noFill/>
                      </a:ln>
                      <a:solidFill>
                        <a:srgbClr val="989898"/>
                      </a:solidFill>
                      <a:effectLst/>
                      <a:uLnTx/>
                      <a:uFillTx/>
                      <a:latin typeface="Arial"/>
                      <a:ea typeface="ＭＳ Ｐゴシック"/>
                    </a:endParaRPr>
                  </a:p>
                </xdr:txBody>
              </xdr:sp>
            </xdr:grpSp>
          </xdr:grpSp>
        </xdr:grpSp>
      </xdr:grpSp>
      <xdr:sp macro="" textlink="">
        <xdr:nvSpPr>
          <xdr:cNvPr id="5" name="Text Box 250">
            <a:extLst>
              <a:ext uri="{FF2B5EF4-FFF2-40B4-BE49-F238E27FC236}">
                <a16:creationId xmlns="" xmlns:a16="http://schemas.microsoft.com/office/drawing/2014/main" id="{00000000-0008-0000-06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36240" y="1341709"/>
            <a:ext cx="1312003" cy="353680"/>
          </a:xfrm>
          <a:prstGeom prst="rect">
            <a:avLst/>
          </a:pr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1pPr>
            <a:lvl2pPr marL="4572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2pPr>
            <a:lvl3pPr marL="9144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3pPr>
            <a:lvl4pPr marL="13716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4pPr>
            <a:lvl5pPr marL="18288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5pPr>
            <a:lvl6pPr marL="22860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6pPr>
            <a:lvl7pPr marL="27432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7pPr>
            <a:lvl8pPr marL="32004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8pPr>
            <a:lvl9pPr marL="36576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1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 panose="020F0502020204030204" pitchFamily="34" charset="0"/>
                <a:ea typeface="ＭＳ Ｐゴシック"/>
              </a:rPr>
              <a:t>NOROESTE</a:t>
            </a:r>
          </a:p>
        </xdr:txBody>
      </xdr:sp>
      <xdr:sp macro="" textlink="">
        <xdr:nvSpPr>
          <xdr:cNvPr id="6" name="Text Box 270">
            <a:extLst>
              <a:ext uri="{FF2B5EF4-FFF2-40B4-BE49-F238E27FC236}">
                <a16:creationId xmlns="" xmlns:a16="http://schemas.microsoft.com/office/drawing/2014/main" id="{00000000-0008-0000-06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69414" y="2444179"/>
            <a:ext cx="1682231" cy="322479"/>
          </a:xfrm>
          <a:prstGeom prst="rect">
            <a:avLst/>
          </a:pr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1pPr>
            <a:lvl2pPr marL="4572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2pPr>
            <a:lvl3pPr marL="9144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3pPr>
            <a:lvl4pPr marL="13716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4pPr>
            <a:lvl5pPr marL="18288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5pPr>
            <a:lvl6pPr marL="22860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6pPr>
            <a:lvl7pPr marL="27432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7pPr>
            <a:lvl8pPr marL="32004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8pPr>
            <a:lvl9pPr marL="36576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050" b="1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 panose="020F0502020204030204" pitchFamily="34" charset="0"/>
                <a:ea typeface="ＭＳ Ｐゴシック"/>
              </a:rPr>
              <a:t>RESTO CENTRO</a:t>
            </a:r>
          </a:p>
        </xdr:txBody>
      </xdr:sp>
      <xdr:sp macro="" textlink="">
        <xdr:nvSpPr>
          <xdr:cNvPr id="7" name="Text Box 280">
            <a:extLst>
              <a:ext uri="{FF2B5EF4-FFF2-40B4-BE49-F238E27FC236}">
                <a16:creationId xmlns="" xmlns:a16="http://schemas.microsoft.com/office/drawing/2014/main" id="{00000000-0008-0000-06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26395" y="4478185"/>
            <a:ext cx="1521123" cy="353680"/>
          </a:xfrm>
          <a:prstGeom prst="rect">
            <a:avLst/>
          </a:pr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1pPr>
            <a:lvl2pPr marL="4572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2pPr>
            <a:lvl3pPr marL="9144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3pPr>
            <a:lvl4pPr marL="13716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4pPr>
            <a:lvl5pPr marL="18288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5pPr>
            <a:lvl6pPr marL="22860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6pPr>
            <a:lvl7pPr marL="27432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7pPr>
            <a:lvl8pPr marL="32004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8pPr>
            <a:lvl9pPr marL="36576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1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 panose="020F0502020204030204" pitchFamily="34" charset="0"/>
                <a:ea typeface="ＭＳ Ｐゴシック"/>
              </a:rPr>
              <a:t>ANDALUCÍA</a:t>
            </a:r>
          </a:p>
        </xdr:txBody>
      </xdr:sp>
      <xdr:sp macro="" textlink="">
        <xdr:nvSpPr>
          <xdr:cNvPr id="8" name="Text Box 290">
            <a:extLst>
              <a:ext uri="{FF2B5EF4-FFF2-40B4-BE49-F238E27FC236}">
                <a16:creationId xmlns="" xmlns:a16="http://schemas.microsoft.com/office/drawing/2014/main" id="{00000000-0008-0000-06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40399" y="3770515"/>
            <a:ext cx="1220303" cy="343221"/>
          </a:xfrm>
          <a:prstGeom prst="rect">
            <a:avLst/>
          </a:pr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1pPr>
            <a:lvl2pPr marL="4572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2pPr>
            <a:lvl3pPr marL="9144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3pPr>
            <a:lvl4pPr marL="13716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4pPr>
            <a:lvl5pPr marL="18288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5pPr>
            <a:lvl6pPr marL="22860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6pPr>
            <a:lvl7pPr marL="27432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7pPr>
            <a:lvl8pPr marL="32004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8pPr>
            <a:lvl9pPr marL="36576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050" b="1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 panose="020F0502020204030204" pitchFamily="34" charset="0"/>
                <a:ea typeface="ＭＳ Ｐゴシック"/>
              </a:rPr>
              <a:t>LEVANTE</a:t>
            </a:r>
          </a:p>
        </xdr:txBody>
      </xdr:sp>
      <xdr:sp macro="" textlink="">
        <xdr:nvSpPr>
          <xdr:cNvPr id="9" name="Oval 297">
            <a:extLst>
              <a:ext uri="{FF2B5EF4-FFF2-40B4-BE49-F238E27FC236}">
                <a16:creationId xmlns="" xmlns:a16="http://schemas.microsoft.com/office/drawing/2014/main" id="{00000000-0008-0000-0600-000009000000}"/>
              </a:ext>
            </a:extLst>
          </xdr:cNvPr>
          <xdr:cNvSpPr>
            <a:spLocks/>
          </xdr:cNvSpPr>
        </xdr:nvSpPr>
        <xdr:spPr bwMode="auto">
          <a:xfrm>
            <a:off x="4925033" y="2799944"/>
            <a:ext cx="264658" cy="261096"/>
          </a:xfrm>
          <a:prstGeom prst="ellipse">
            <a:avLst/>
          </a:prstGeom>
          <a:grpFill/>
          <a:ln w="25400">
            <a:solidFill>
              <a:srgbClr val="C0C0C0">
                <a:alpha val="0"/>
              </a:srgbClr>
            </a:solidFill>
            <a:miter lim="800000"/>
            <a:headEnd/>
            <a:tailEnd/>
          </a:ln>
        </xdr:spPr>
        <xdr:txBody>
          <a:bodyPr wrap="square" lIns="0" tIns="0" rIns="0" bIns="0"/>
          <a:lstStyle>
            <a:defPPr>
              <a:defRPr lang="en-US"/>
            </a:defPPr>
            <a:lvl1pPr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1pPr>
            <a:lvl2pPr marL="4572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2pPr>
            <a:lvl3pPr marL="9144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3pPr>
            <a:lvl4pPr marL="13716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4pPr>
            <a:lvl5pPr marL="18288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5pPr>
            <a:lvl6pPr marL="22860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6pPr>
            <a:lvl7pPr marL="27432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7pPr>
            <a:lvl8pPr marL="32004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8pPr>
            <a:lvl9pPr marL="36576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ES" sz="1800" b="0" i="0" u="none" strike="noStrike" kern="0" cap="none" spc="0" normalizeH="0" baseline="0">
              <a:ln>
                <a:noFill/>
              </a:ln>
              <a:solidFill>
                <a:srgbClr val="989898"/>
              </a:solidFill>
              <a:effectLst/>
              <a:uLnTx/>
              <a:uFillTx/>
              <a:latin typeface="Arial"/>
              <a:ea typeface="ＭＳ Ｐゴシック"/>
            </a:endParaRPr>
          </a:p>
        </xdr:txBody>
      </xdr:sp>
      <xdr:sp macro="" textlink="">
        <xdr:nvSpPr>
          <xdr:cNvPr id="10" name="Text Box 311">
            <a:extLst>
              <a:ext uri="{FF2B5EF4-FFF2-40B4-BE49-F238E27FC236}">
                <a16:creationId xmlns="" xmlns:a16="http://schemas.microsoft.com/office/drawing/2014/main" id="{00000000-0008-0000-06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86366" y="1700840"/>
            <a:ext cx="2365906" cy="343221"/>
          </a:xfrm>
          <a:prstGeom prst="rect">
            <a:avLst/>
          </a:pr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1pPr>
            <a:lvl2pPr marL="4572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2pPr>
            <a:lvl3pPr marL="9144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3pPr>
            <a:lvl4pPr marL="13716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4pPr>
            <a:lvl5pPr marL="18288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5pPr>
            <a:lvl6pPr marL="22860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6pPr>
            <a:lvl7pPr marL="27432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7pPr>
            <a:lvl8pPr marL="32004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8pPr>
            <a:lvl9pPr marL="36576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050" b="1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 panose="020F0502020204030204" pitchFamily="34" charset="0"/>
                <a:ea typeface="ＭＳ Ｐゴシック"/>
              </a:rPr>
              <a:t>REST. CAT/ARAGÓN</a:t>
            </a:r>
          </a:p>
        </xdr:txBody>
      </xdr:sp>
      <xdr:sp macro="" textlink="">
        <xdr:nvSpPr>
          <xdr:cNvPr id="11" name="Oval 335">
            <a:extLst>
              <a:ext uri="{FF2B5EF4-FFF2-40B4-BE49-F238E27FC236}">
                <a16:creationId xmlns="" xmlns:a16="http://schemas.microsoft.com/office/drawing/2014/main" id="{00000000-0008-0000-0600-00000B000000}"/>
              </a:ext>
            </a:extLst>
          </xdr:cNvPr>
          <xdr:cNvSpPr>
            <a:spLocks/>
          </xdr:cNvSpPr>
        </xdr:nvSpPr>
        <xdr:spPr bwMode="auto">
          <a:xfrm>
            <a:off x="7584843" y="2091473"/>
            <a:ext cx="264658" cy="261096"/>
          </a:xfrm>
          <a:prstGeom prst="ellipse">
            <a:avLst/>
          </a:prstGeom>
          <a:grpFill/>
          <a:ln w="25400">
            <a:solidFill>
              <a:srgbClr val="C0C0C0">
                <a:alpha val="0"/>
              </a:srgbClr>
            </a:solidFill>
            <a:miter lim="800000"/>
            <a:headEnd/>
            <a:tailEnd/>
          </a:ln>
        </xdr:spPr>
        <xdr:txBody>
          <a:bodyPr wrap="square" lIns="0" tIns="0" rIns="0" bIns="0"/>
          <a:lstStyle>
            <a:defPPr>
              <a:defRPr lang="en-US"/>
            </a:defPPr>
            <a:lvl1pPr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1pPr>
            <a:lvl2pPr marL="4572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2pPr>
            <a:lvl3pPr marL="9144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3pPr>
            <a:lvl4pPr marL="13716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4pPr>
            <a:lvl5pPr marL="18288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5pPr>
            <a:lvl6pPr marL="22860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6pPr>
            <a:lvl7pPr marL="27432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7pPr>
            <a:lvl8pPr marL="32004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8pPr>
            <a:lvl9pPr marL="36576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ES" sz="1800" b="0" i="0" u="none" strike="noStrike" kern="0" cap="none" spc="0" normalizeH="0" baseline="0">
              <a:ln>
                <a:noFill/>
              </a:ln>
              <a:solidFill>
                <a:srgbClr val="989898"/>
              </a:solidFill>
              <a:effectLst/>
              <a:uLnTx/>
              <a:uFillTx/>
              <a:latin typeface="Arial"/>
              <a:ea typeface="ＭＳ Ｐゴシック"/>
            </a:endParaRPr>
          </a:p>
        </xdr:txBody>
      </xdr:sp>
      <xdr:grpSp>
        <xdr:nvGrpSpPr>
          <xdr:cNvPr id="12" name="Group 353">
            <a:extLst>
              <a:ext uri="{FF2B5EF4-FFF2-40B4-BE49-F238E27FC236}">
                <a16:creationId xmlns="" xmlns:a16="http://schemas.microsoft.com/office/drawing/2014/main" id="{00000000-0008-0000-0600-00000C000000}"/>
              </a:ext>
            </a:extLst>
          </xdr:cNvPr>
          <xdr:cNvGrpSpPr>
            <a:grpSpLocks/>
          </xdr:cNvGrpSpPr>
        </xdr:nvGrpSpPr>
        <xdr:grpSpPr bwMode="auto">
          <a:xfrm>
            <a:off x="4516467" y="2835048"/>
            <a:ext cx="1194267" cy="329803"/>
            <a:chOff x="2128" y="1750"/>
            <a:chExt cx="722" cy="216"/>
          </a:xfrm>
          <a:grpFill/>
        </xdr:grpSpPr>
        <xdr:sp macro="" textlink="">
          <xdr:nvSpPr>
            <xdr:cNvPr id="16" name="Rectangle 354">
              <a:extLst>
                <a:ext uri="{FF2B5EF4-FFF2-40B4-BE49-F238E27FC236}">
                  <a16:creationId xmlns="" xmlns:a16="http://schemas.microsoft.com/office/drawing/2014/main" id="{00000000-0008-0000-0600-000010000000}"/>
                </a:ext>
              </a:extLst>
            </xdr:cNvPr>
            <xdr:cNvSpPr>
              <a:spLocks/>
            </xdr:cNvSpPr>
          </xdr:nvSpPr>
          <xdr:spPr bwMode="auto">
            <a:xfrm>
              <a:off x="2128" y="1780"/>
              <a:ext cx="722" cy="186"/>
            </a:xfrm>
            <a:prstGeom prst="rect">
              <a:avLst/>
            </a:pr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12700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 anchor="ctr"/>
            <a:lstStyle>
              <a:defPPr>
                <a:defRPr lang="en-US"/>
              </a:defPPr>
              <a:lvl1pPr algn="l" defTabSz="457200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1pPr>
              <a:lvl2pPr marL="457200" algn="l" defTabSz="457200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2pPr>
              <a:lvl3pPr marL="914400" algn="l" defTabSz="457200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3pPr>
              <a:lvl4pPr marL="1371600" algn="l" defTabSz="457200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4pPr>
              <a:lvl5pPr marL="1828800" algn="l" defTabSz="457200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5pPr>
              <a:lvl6pPr marL="2286000" algn="l" defTabSz="457200" rtl="0" eaLnBrk="1" latinLnBrk="0" hangingPunct="1"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6pPr>
              <a:lvl7pPr marL="2743200" algn="l" defTabSz="457200" rtl="0" eaLnBrk="1" latinLnBrk="0" hangingPunct="1"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7pPr>
              <a:lvl8pPr marL="3200400" algn="l" defTabSz="457200" rtl="0" eaLnBrk="1" latinLnBrk="0" hangingPunct="1"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8pPr>
              <a:lvl9pPr marL="3657600" algn="l" defTabSz="457200" rtl="0" eaLnBrk="1" latinLnBrk="0" hangingPunct="1"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9pPr>
            </a:lstStyle>
            <a:p>
              <a:pPr marL="0" marR="0" lvl="0" indent="0" algn="ctr" defTabSz="665163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050" b="1" i="0" u="none" strike="noStrike" kern="0" cap="none" spc="0" normalizeH="0" baseline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Calibri" panose="020F0502020204030204" pitchFamily="34" charset="0"/>
                  <a:ea typeface="ＭＳ Ｐゴシック"/>
                  <a:sym typeface="Arial Black" pitchFamily="34" charset="0"/>
                </a:rPr>
                <a:t>AMM</a:t>
              </a:r>
            </a:p>
          </xdr:txBody>
        </xdr:sp>
        <xdr:sp macro="" textlink="">
          <xdr:nvSpPr>
            <xdr:cNvPr id="17" name="Oval 355">
              <a:extLst>
                <a:ext uri="{FF2B5EF4-FFF2-40B4-BE49-F238E27FC236}">
                  <a16:creationId xmlns="" xmlns:a16="http://schemas.microsoft.com/office/drawing/2014/main" id="{00000000-0008-0000-0600-000011000000}"/>
                </a:ext>
              </a:extLst>
            </xdr:cNvPr>
            <xdr:cNvSpPr>
              <a:spLocks/>
            </xdr:cNvSpPr>
          </xdr:nvSpPr>
          <xdr:spPr bwMode="auto">
            <a:xfrm>
              <a:off x="2403" y="1750"/>
              <a:ext cx="105" cy="111"/>
            </a:xfrm>
            <a:prstGeom prst="ellipse">
              <a:avLst/>
            </a:prstGeom>
            <a:grpFill/>
            <a:ln w="25400">
              <a:solidFill>
                <a:srgbClr val="C0C0C0">
                  <a:alpha val="0"/>
                </a:srgbClr>
              </a:solidFill>
              <a:miter lim="800000"/>
              <a:headEnd/>
              <a:tailEnd/>
            </a:ln>
          </xdr:spPr>
          <xdr:txBody>
            <a:bodyPr wrap="square" lIns="0" tIns="0" rIns="0" bIns="0"/>
            <a:lstStyle>
              <a:defPPr>
                <a:defRPr lang="en-US"/>
              </a:defPPr>
              <a:lvl1pPr algn="l" defTabSz="457200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1pPr>
              <a:lvl2pPr marL="457200" algn="l" defTabSz="457200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2pPr>
              <a:lvl3pPr marL="914400" algn="l" defTabSz="457200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3pPr>
              <a:lvl4pPr marL="1371600" algn="l" defTabSz="457200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4pPr>
              <a:lvl5pPr marL="1828800" algn="l" defTabSz="457200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5pPr>
              <a:lvl6pPr marL="2286000" algn="l" defTabSz="457200" rtl="0" eaLnBrk="1" latinLnBrk="0" hangingPunct="1"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6pPr>
              <a:lvl7pPr marL="2743200" algn="l" defTabSz="457200" rtl="0" eaLnBrk="1" latinLnBrk="0" hangingPunct="1"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7pPr>
              <a:lvl8pPr marL="3200400" algn="l" defTabSz="457200" rtl="0" eaLnBrk="1" latinLnBrk="0" hangingPunct="1"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8pPr>
              <a:lvl9pPr marL="3657600" algn="l" defTabSz="457200" rtl="0" eaLnBrk="1" latinLnBrk="0" hangingPunct="1">
                <a:defRPr kern="1200">
                  <a:solidFill>
                    <a:schemeClr val="tx1"/>
                  </a:solidFill>
                  <a:latin typeface="Arial" pitchFamily="-65" charset="0"/>
                  <a:ea typeface="ＭＳ Ｐゴシック" pitchFamily="-65" charset="-128"/>
                  <a:cs typeface="ＭＳ Ｐゴシック" pitchFamily="-65" charset="-128"/>
                </a:defRPr>
              </a:lvl9pPr>
            </a:lstStyle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s-ES" sz="1800" b="0" i="0" u="none" strike="noStrike" kern="0" cap="none" spc="0" normalizeH="0" baseline="0">
                <a:ln>
                  <a:noFill/>
                </a:ln>
                <a:solidFill>
                  <a:srgbClr val="989898"/>
                </a:solidFill>
                <a:effectLst/>
                <a:uLnTx/>
                <a:uFillTx/>
                <a:latin typeface="Arial"/>
                <a:ea typeface="ＭＳ Ｐゴシック"/>
              </a:endParaRPr>
            </a:p>
          </xdr:txBody>
        </xdr:sp>
      </xdr:grpSp>
      <xdr:sp macro="" textlink="">
        <xdr:nvSpPr>
          <xdr:cNvPr id="13" name="Rectangle 357">
            <a:extLst>
              <a:ext uri="{FF2B5EF4-FFF2-40B4-BE49-F238E27FC236}">
                <a16:creationId xmlns="" xmlns:a16="http://schemas.microsoft.com/office/drawing/2014/main" id="{00000000-0008-0000-0600-00000D000000}"/>
              </a:ext>
            </a:extLst>
          </xdr:cNvPr>
          <xdr:cNvSpPr>
            <a:spLocks/>
          </xdr:cNvSpPr>
        </xdr:nvSpPr>
        <xdr:spPr bwMode="auto">
          <a:xfrm>
            <a:off x="7323000" y="2053508"/>
            <a:ext cx="676415" cy="31301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12700">
                <a:solidFill>
                  <a:schemeClr val="tx1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ctr"/>
          <a:lstStyle>
            <a:defPPr>
              <a:defRPr lang="en-US"/>
            </a:defPPr>
            <a:lvl1pPr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1pPr>
            <a:lvl2pPr marL="4572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2pPr>
            <a:lvl3pPr marL="9144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3pPr>
            <a:lvl4pPr marL="13716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4pPr>
            <a:lvl5pPr marL="18288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5pPr>
            <a:lvl6pPr marL="22860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6pPr>
            <a:lvl7pPr marL="27432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7pPr>
            <a:lvl8pPr marL="32004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8pPr>
            <a:lvl9pPr marL="36576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9pPr>
          </a:lstStyle>
          <a:p>
            <a:pPr marL="0" marR="0" lvl="0" indent="0" algn="r" defTabSz="665163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050" b="1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 panose="020F0502020204030204" pitchFamily="34" charset="0"/>
                <a:ea typeface="ＭＳ Ｐゴシック"/>
                <a:sym typeface="Arial Black" pitchFamily="34" charset="0"/>
              </a:rPr>
              <a:t>AMB</a:t>
            </a:r>
          </a:p>
        </xdr:txBody>
      </xdr:sp>
      <xdr:sp macro="" textlink="">
        <xdr:nvSpPr>
          <xdr:cNvPr id="14" name="Oval 358">
            <a:extLst>
              <a:ext uri="{FF2B5EF4-FFF2-40B4-BE49-F238E27FC236}">
                <a16:creationId xmlns="" xmlns:a16="http://schemas.microsoft.com/office/drawing/2014/main" id="{00000000-0008-0000-0600-00000E000000}"/>
              </a:ext>
            </a:extLst>
          </xdr:cNvPr>
          <xdr:cNvSpPr>
            <a:spLocks/>
          </xdr:cNvSpPr>
        </xdr:nvSpPr>
        <xdr:spPr bwMode="auto">
          <a:xfrm>
            <a:off x="7634465" y="2141860"/>
            <a:ext cx="173683" cy="169483"/>
          </a:xfrm>
          <a:prstGeom prst="ellipse">
            <a:avLst/>
          </a:prstGeom>
          <a:grpFill/>
          <a:ln w="25400">
            <a:solidFill>
              <a:srgbClr val="C0C0C0">
                <a:alpha val="0"/>
              </a:srgbClr>
            </a:solidFill>
            <a:miter lim="800000"/>
            <a:headEnd/>
            <a:tailEnd/>
          </a:ln>
        </xdr:spPr>
        <xdr:txBody>
          <a:bodyPr wrap="square" lIns="0" tIns="0" rIns="0" bIns="0"/>
          <a:lstStyle>
            <a:defPPr>
              <a:defRPr lang="en-US"/>
            </a:defPPr>
            <a:lvl1pPr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1pPr>
            <a:lvl2pPr marL="4572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2pPr>
            <a:lvl3pPr marL="9144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3pPr>
            <a:lvl4pPr marL="13716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4pPr>
            <a:lvl5pPr marL="18288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5pPr>
            <a:lvl6pPr marL="22860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6pPr>
            <a:lvl7pPr marL="27432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7pPr>
            <a:lvl8pPr marL="32004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8pPr>
            <a:lvl9pPr marL="36576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ES" sz="1800" b="0" i="0" u="none" strike="noStrike" kern="0" cap="none" spc="0" normalizeH="0" baseline="0">
              <a:ln>
                <a:noFill/>
              </a:ln>
              <a:solidFill>
                <a:srgbClr val="989898"/>
              </a:solidFill>
              <a:effectLst/>
              <a:uLnTx/>
              <a:uFillTx/>
              <a:latin typeface="Arial"/>
              <a:ea typeface="ＭＳ Ｐゴシック"/>
            </a:endParaRPr>
          </a:p>
        </xdr:txBody>
      </xdr:sp>
      <xdr:sp macro="" textlink="">
        <xdr:nvSpPr>
          <xdr:cNvPr id="15" name="Text Box 373">
            <a:extLst>
              <a:ext uri="{FF2B5EF4-FFF2-40B4-BE49-F238E27FC236}">
                <a16:creationId xmlns="" xmlns:a16="http://schemas.microsoft.com/office/drawing/2014/main" id="{00000000-0008-0000-06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13943" y="1389649"/>
            <a:ext cx="1470504" cy="322479"/>
          </a:xfrm>
          <a:prstGeom prst="rect">
            <a:avLst/>
          </a:pr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1pPr>
            <a:lvl2pPr marL="4572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2pPr>
            <a:lvl3pPr marL="9144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3pPr>
            <a:lvl4pPr marL="13716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4pPr>
            <a:lvl5pPr marL="1828800" algn="l" defTabSz="457200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5pPr>
            <a:lvl6pPr marL="22860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6pPr>
            <a:lvl7pPr marL="27432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7pPr>
            <a:lvl8pPr marL="32004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8pPr>
            <a:lvl9pPr marL="3657600" algn="l" defTabSz="457200" rtl="0" eaLnBrk="1" latinLnBrk="0" hangingPunct="1">
              <a:defRPr kern="1200">
                <a:solidFill>
                  <a:schemeClr val="tx1"/>
                </a:solidFill>
                <a:latin typeface="Arial" pitchFamily="-65" charset="0"/>
                <a:ea typeface="ＭＳ Ｐゴシック" pitchFamily="-65" charset="-128"/>
                <a:cs typeface="ＭＳ Ｐゴシック" pitchFamily="-65" charset="-128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100" b="1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Calibri" panose="020F0502020204030204" pitchFamily="34" charset="0"/>
                <a:ea typeface="ＭＳ Ｐゴシック"/>
              </a:rPr>
              <a:t>NORTE CENTRO</a:t>
            </a:r>
          </a:p>
        </xdr:txBody>
      </xdr:sp>
    </xdr:grpSp>
    <xdr:clientData/>
  </xdr:twoCellAnchor>
  <xdr:twoCellAnchor>
    <xdr:from>
      <xdr:col>1</xdr:col>
      <xdr:colOff>0</xdr:colOff>
      <xdr:row>2</xdr:row>
      <xdr:rowOff>19050</xdr:rowOff>
    </xdr:from>
    <xdr:to>
      <xdr:col>1</xdr:col>
      <xdr:colOff>6315074</xdr:colOff>
      <xdr:row>3</xdr:row>
      <xdr:rowOff>6889</xdr:rowOff>
    </xdr:to>
    <xdr:sp macro="" textlink="">
      <xdr:nvSpPr>
        <xdr:cNvPr id="108" name="107 Rectángulo redondeado">
          <a:extLst>
            <a:ext uri="{FF2B5EF4-FFF2-40B4-BE49-F238E27FC236}">
              <a16:creationId xmlns="" xmlns:a16="http://schemas.microsoft.com/office/drawing/2014/main" id="{00000000-0008-0000-0600-00006C000000}"/>
            </a:ext>
          </a:extLst>
        </xdr:cNvPr>
        <xdr:cNvSpPr/>
      </xdr:nvSpPr>
      <xdr:spPr>
        <a:xfrm>
          <a:off x="85725" y="514350"/>
          <a:ext cx="6315074" cy="225964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200">
              <a:solidFill>
                <a:schemeClr val="bg1"/>
              </a:solidFill>
            </a:rPr>
            <a:t>Periodicidad</a:t>
          </a:r>
        </a:p>
      </xdr:txBody>
    </xdr:sp>
    <xdr:clientData/>
  </xdr:twoCellAnchor>
  <xdr:twoCellAnchor>
    <xdr:from>
      <xdr:col>1</xdr:col>
      <xdr:colOff>0</xdr:colOff>
      <xdr:row>5</xdr:row>
      <xdr:rowOff>66675</xdr:rowOff>
    </xdr:from>
    <xdr:to>
      <xdr:col>1</xdr:col>
      <xdr:colOff>6315074</xdr:colOff>
      <xdr:row>6</xdr:row>
      <xdr:rowOff>54514</xdr:rowOff>
    </xdr:to>
    <xdr:sp macro="" textlink="">
      <xdr:nvSpPr>
        <xdr:cNvPr id="109" name="108 Rectángulo redondeado">
          <a:extLst>
            <a:ext uri="{FF2B5EF4-FFF2-40B4-BE49-F238E27FC236}">
              <a16:creationId xmlns="" xmlns:a16="http://schemas.microsoft.com/office/drawing/2014/main" id="{00000000-0008-0000-0600-00006D000000}"/>
            </a:ext>
          </a:extLst>
        </xdr:cNvPr>
        <xdr:cNvSpPr/>
      </xdr:nvSpPr>
      <xdr:spPr>
        <a:xfrm>
          <a:off x="85725" y="1057275"/>
          <a:ext cx="6315074" cy="225964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200">
              <a:solidFill>
                <a:schemeClr val="bg1"/>
              </a:solidFill>
            </a:rPr>
            <a:t>Variables</a:t>
          </a:r>
        </a:p>
      </xdr:txBody>
    </xdr:sp>
    <xdr:clientData/>
  </xdr:twoCellAnchor>
  <xdr:twoCellAnchor>
    <xdr:from>
      <xdr:col>1</xdr:col>
      <xdr:colOff>0</xdr:colOff>
      <xdr:row>19</xdr:row>
      <xdr:rowOff>1</xdr:rowOff>
    </xdr:from>
    <xdr:to>
      <xdr:col>1</xdr:col>
      <xdr:colOff>6315074</xdr:colOff>
      <xdr:row>20</xdr:row>
      <xdr:rowOff>47626</xdr:rowOff>
    </xdr:to>
    <xdr:sp macro="" textlink="">
      <xdr:nvSpPr>
        <xdr:cNvPr id="110" name="109 Rectángulo redondeado">
          <a:extLst>
            <a:ext uri="{FF2B5EF4-FFF2-40B4-BE49-F238E27FC236}">
              <a16:creationId xmlns="" xmlns:a16="http://schemas.microsoft.com/office/drawing/2014/main" id="{00000000-0008-0000-0600-00006E000000}"/>
            </a:ext>
          </a:extLst>
        </xdr:cNvPr>
        <xdr:cNvSpPr/>
      </xdr:nvSpPr>
      <xdr:spPr>
        <a:xfrm>
          <a:off x="85725" y="5991226"/>
          <a:ext cx="6315074" cy="28575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200">
              <a:solidFill>
                <a:schemeClr val="bg1"/>
              </a:solidFill>
            </a:rPr>
            <a:t>Regiones</a:t>
          </a:r>
        </a:p>
      </xdr:txBody>
    </xdr:sp>
    <xdr:clientData/>
  </xdr:twoCellAnchor>
  <xdr:oneCellAnchor>
    <xdr:from>
      <xdr:col>1</xdr:col>
      <xdr:colOff>1666876</xdr:colOff>
      <xdr:row>0</xdr:row>
      <xdr:rowOff>47626</xdr:rowOff>
    </xdr:from>
    <xdr:ext cx="3488530" cy="369094"/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750220" y="47626"/>
          <a:ext cx="3488530" cy="369094"/>
        </a:xfrm>
        <a:prstGeom prst="rect">
          <a:avLst/>
        </a:prstGeom>
        <a:solidFill>
          <a:schemeClr val="tx1">
            <a:lumMod val="85000"/>
            <a:lumOff val="1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noAutofit/>
        </a:bodyPr>
        <a:lstStyle/>
        <a:p>
          <a:pPr algn="ctr"/>
          <a:r>
            <a:rPr lang="es-ES" sz="1100" b="1">
              <a:solidFill>
                <a:schemeClr val="bg1"/>
              </a:solidFill>
            </a:rPr>
            <a:t>Volver a Menú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1606551</xdr:colOff>
      <xdr:row>1</xdr:row>
      <xdr:rowOff>38035</xdr:rowOff>
    </xdr:to>
    <xdr:pic>
      <xdr:nvPicPr>
        <xdr:cNvPr id="111" name="Imagen 110">
          <a:extLst>
            <a:ext uri="{FF2B5EF4-FFF2-40B4-BE49-F238E27FC236}">
              <a16:creationId xmlns="" xmlns:a16="http://schemas.microsoft.com/office/drawing/2014/main" id="{42293BE1-11A9-4C90-A8D5-28E1F61AC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95451" cy="495235"/>
        </a:xfrm>
        <a:prstGeom prst="rect">
          <a:avLst/>
        </a:prstGeom>
      </xdr:spPr>
    </xdr:pic>
    <xdr:clientData/>
  </xdr:twoCellAnchor>
  <xdr:twoCellAnchor>
    <xdr:from>
      <xdr:col>1</xdr:col>
      <xdr:colOff>5238750</xdr:colOff>
      <xdr:row>0</xdr:row>
      <xdr:rowOff>79375</xdr:rowOff>
    </xdr:from>
    <xdr:to>
      <xdr:col>2</xdr:col>
      <xdr:colOff>214314</xdr:colOff>
      <xdr:row>0</xdr:row>
      <xdr:rowOff>444498</xdr:rowOff>
    </xdr:to>
    <xdr:sp macro="" textlink="">
      <xdr:nvSpPr>
        <xdr:cNvPr id="112" name="4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2B24F3D-E12D-484B-ACC8-6580899B1444}"/>
            </a:ext>
          </a:extLst>
        </xdr:cNvPr>
        <xdr:cNvSpPr/>
      </xdr:nvSpPr>
      <xdr:spPr>
        <a:xfrm>
          <a:off x="5326063" y="79375"/>
          <a:ext cx="1595439" cy="365123"/>
        </a:xfrm>
        <a:prstGeom prst="roundRect">
          <a:avLst/>
        </a:prstGeom>
        <a:solidFill>
          <a:srgbClr val="92D400"/>
        </a:solidFill>
        <a:ln w="9525" cap="flat" cmpd="sng" algn="ctr">
          <a:solidFill>
            <a:sysClr val="window" lastClr="FFFFFF">
              <a:lumMod val="95000"/>
            </a:sys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Volver a Menú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7"/>
  <sheetViews>
    <sheetView showGridLines="0" showRowColHeaders="0" tabSelected="1" zoomScale="80" zoomScaleNormal="80" workbookViewId="0"/>
  </sheetViews>
  <sheetFormatPr baseColWidth="10" defaultColWidth="11.42578125" defaultRowHeight="15" x14ac:dyDescent="0.25"/>
  <cols>
    <col min="1" max="1" width="11.42578125" style="13" customWidth="1"/>
    <col min="2" max="2" width="7" style="13" customWidth="1"/>
    <col min="3" max="3" width="31.140625" style="13" customWidth="1"/>
    <col min="4" max="7" width="11.42578125" style="13"/>
    <col min="8" max="8" width="7" style="13" customWidth="1"/>
    <col min="9" max="16384" width="11.42578125" style="13"/>
  </cols>
  <sheetData>
    <row r="1" spans="1:9" x14ac:dyDescent="0.25">
      <c r="A1" s="17"/>
      <c r="B1" s="17"/>
      <c r="C1" s="17"/>
      <c r="D1" s="17"/>
      <c r="E1" s="17"/>
      <c r="F1" s="17"/>
      <c r="G1" s="17"/>
      <c r="H1" s="17"/>
      <c r="I1" s="17"/>
    </row>
    <row r="2" spans="1:9" ht="67.5" customHeight="1" x14ac:dyDescent="0.25">
      <c r="A2" s="180"/>
      <c r="B2" s="180"/>
      <c r="C2" s="180"/>
      <c r="D2" s="180"/>
      <c r="E2" s="180"/>
      <c r="F2" s="180"/>
      <c r="G2" s="17"/>
      <c r="H2" s="17"/>
      <c r="I2" s="17"/>
    </row>
    <row r="3" spans="1:9" x14ac:dyDescent="0.25">
      <c r="A3" s="7"/>
      <c r="B3" s="7"/>
      <c r="C3" s="7"/>
      <c r="D3" s="7"/>
      <c r="E3" s="7"/>
      <c r="F3" s="7"/>
      <c r="G3" s="17"/>
      <c r="H3" s="17"/>
      <c r="I3" s="17"/>
    </row>
    <row r="4" spans="1:9" x14ac:dyDescent="0.25">
      <c r="A4" s="7"/>
      <c r="B4" s="7"/>
      <c r="C4" s="10"/>
      <c r="D4" s="7"/>
      <c r="E4" s="7"/>
      <c r="F4" s="7"/>
      <c r="G4" s="17"/>
      <c r="H4" s="17"/>
      <c r="I4" s="17"/>
    </row>
    <row r="5" spans="1:9" s="16" customFormat="1" ht="30" customHeight="1" x14ac:dyDescent="0.45">
      <c r="A5" s="9"/>
      <c r="B5" s="8"/>
      <c r="C5" s="11"/>
      <c r="D5" s="9"/>
      <c r="E5" s="9"/>
      <c r="F5" s="9"/>
      <c r="G5" s="69"/>
      <c r="H5" s="69"/>
      <c r="I5" s="69"/>
    </row>
    <row r="6" spans="1:9" s="16" customFormat="1" ht="30" customHeight="1" x14ac:dyDescent="0.45">
      <c r="A6" s="9"/>
      <c r="B6" s="8"/>
      <c r="C6" s="11"/>
      <c r="D6" s="9"/>
      <c r="E6" s="9"/>
      <c r="F6" s="9"/>
      <c r="G6" s="69"/>
      <c r="H6" s="69"/>
      <c r="I6" s="69"/>
    </row>
    <row r="7" spans="1:9" s="16" customFormat="1" ht="30" customHeight="1" x14ac:dyDescent="0.45">
      <c r="A7" s="9"/>
      <c r="B7" s="8"/>
      <c r="C7" s="11"/>
      <c r="D7" s="9"/>
      <c r="E7" s="9"/>
      <c r="F7" s="9"/>
      <c r="G7" s="69"/>
      <c r="H7" s="69"/>
      <c r="I7" s="69"/>
    </row>
    <row r="8" spans="1:9" s="16" customFormat="1" ht="30" customHeight="1" x14ac:dyDescent="0.35">
      <c r="A8"/>
      <c r="B8"/>
      <c r="C8"/>
      <c r="D8"/>
      <c r="E8"/>
      <c r="F8"/>
      <c r="G8" s="17"/>
      <c r="H8" s="17"/>
      <c r="I8" s="69"/>
    </row>
    <row r="9" spans="1:9" s="16" customFormat="1" ht="30" customHeight="1" x14ac:dyDescent="0.45">
      <c r="A9"/>
      <c r="B9" s="8"/>
      <c r="C9" s="11"/>
      <c r="D9"/>
      <c r="E9"/>
      <c r="F9"/>
      <c r="G9" s="17"/>
      <c r="H9" s="17"/>
      <c r="I9" s="69"/>
    </row>
    <row r="10" spans="1:9" s="16" customFormat="1" ht="30" customHeight="1" x14ac:dyDescent="0.35">
      <c r="A10"/>
      <c r="B10" s="7"/>
      <c r="C10" s="11"/>
      <c r="D10"/>
      <c r="E10"/>
      <c r="F10"/>
      <c r="G10" s="17"/>
      <c r="H10" s="17"/>
      <c r="I10" s="69"/>
    </row>
    <row r="11" spans="1:9" s="16" customFormat="1" ht="30" customHeight="1" x14ac:dyDescent="0.35">
      <c r="A11"/>
      <c r="B11"/>
      <c r="C11"/>
      <c r="D11"/>
      <c r="E11"/>
      <c r="F11"/>
      <c r="G11" s="17"/>
      <c r="H11" s="17"/>
      <c r="I11" s="69"/>
    </row>
    <row r="12" spans="1:9" s="16" customFormat="1" ht="30" customHeight="1" x14ac:dyDescent="0.35">
      <c r="A12"/>
      <c r="B12"/>
      <c r="C12"/>
      <c r="D12"/>
      <c r="E12"/>
      <c r="F12"/>
      <c r="G12" s="17"/>
      <c r="H12" s="17"/>
      <c r="I12" s="69"/>
    </row>
    <row r="13" spans="1:9" ht="30" customHeight="1" x14ac:dyDescent="0.25">
      <c r="A13"/>
      <c r="B13"/>
      <c r="C13"/>
      <c r="D13"/>
      <c r="E13"/>
      <c r="F13"/>
      <c r="G13" s="17"/>
      <c r="H13" s="17"/>
      <c r="I13" s="17"/>
    </row>
    <row r="14" spans="1:9" ht="30" customHeight="1" x14ac:dyDescent="0.25"/>
    <row r="15" spans="1:9" ht="30" customHeight="1" x14ac:dyDescent="0.25"/>
    <row r="17" ht="30" customHeight="1" x14ac:dyDescent="0.25"/>
  </sheetData>
  <mergeCells count="1">
    <mergeCell ref="A2:F2"/>
  </mergeCells>
  <pageMargins left="0.7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GridLines="0" showRowColHeaders="0" zoomScale="80" zoomScaleNormal="80" workbookViewId="0"/>
  </sheetViews>
  <sheetFormatPr baseColWidth="10" defaultColWidth="11.42578125" defaultRowHeight="15" x14ac:dyDescent="0.25"/>
  <cols>
    <col min="1" max="1" width="2.42578125" style="13" customWidth="1"/>
    <col min="2" max="2" width="36.140625" style="13" customWidth="1"/>
    <col min="3" max="5" width="14.140625" style="14" customWidth="1"/>
    <col min="6" max="6" width="15" style="14" customWidth="1"/>
    <col min="7" max="7" width="14.85546875" style="14" customWidth="1"/>
    <col min="8" max="9" width="14.140625" style="14" customWidth="1"/>
    <col min="10" max="11" width="14.140625" style="13" customWidth="1"/>
    <col min="12" max="12" width="7.85546875" style="13" customWidth="1"/>
    <col min="13" max="16384" width="11.42578125" style="13"/>
  </cols>
  <sheetData>
    <row r="1" spans="1:12" ht="52.5" customHeight="1" x14ac:dyDescent="0.25">
      <c r="A1" s="2"/>
      <c r="B1" s="18"/>
      <c r="C1" s="19"/>
      <c r="D1" s="19"/>
      <c r="E1" s="19"/>
      <c r="F1" s="19"/>
      <c r="G1" s="19"/>
      <c r="H1" s="19"/>
      <c r="I1" s="19"/>
      <c r="J1" s="19"/>
      <c r="K1" s="19"/>
      <c r="L1"/>
    </row>
    <row r="2" spans="1:12" ht="28.5" x14ac:dyDescent="0.45">
      <c r="A2" s="2"/>
      <c r="B2" s="5"/>
      <c r="C2" s="3"/>
      <c r="D2" s="3"/>
      <c r="E2" s="3"/>
      <c r="F2" s="3"/>
      <c r="G2" s="3"/>
      <c r="H2" s="3"/>
      <c r="I2" s="20"/>
      <c r="J2" s="181"/>
      <c r="K2" s="181"/>
      <c r="L2" s="2"/>
    </row>
    <row r="3" spans="1:12" ht="24" customHeight="1" x14ac:dyDescent="0.3">
      <c r="A3" s="2"/>
      <c r="B3" s="27"/>
      <c r="C3" s="3"/>
      <c r="D3" s="3"/>
      <c r="E3" s="3"/>
      <c r="F3" s="3"/>
      <c r="G3" s="3"/>
      <c r="H3" s="3"/>
      <c r="I3" s="20"/>
      <c r="J3" s="181"/>
      <c r="K3" s="181"/>
      <c r="L3" s="2"/>
    </row>
    <row r="4" spans="1:12" x14ac:dyDescent="0.25">
      <c r="A4" s="2"/>
      <c r="B4"/>
      <c r="C4"/>
      <c r="D4"/>
      <c r="E4"/>
      <c r="F4"/>
      <c r="G4"/>
      <c r="H4"/>
      <c r="I4"/>
      <c r="J4"/>
      <c r="K4" s="2"/>
      <c r="L4" s="2"/>
    </row>
    <row r="5" spans="1:12" ht="15.75" thickBot="1" x14ac:dyDescent="0.3">
      <c r="A5" s="2"/>
      <c r="B5" s="25"/>
      <c r="C5" s="26"/>
      <c r="D5" s="26"/>
      <c r="E5" s="26"/>
      <c r="F5" s="26"/>
      <c r="G5" s="26"/>
      <c r="H5" s="26"/>
      <c r="I5" s="26"/>
      <c r="J5" s="26"/>
      <c r="K5" s="26"/>
      <c r="L5" s="2"/>
    </row>
    <row r="6" spans="1:12" ht="50.1" customHeight="1" thickBot="1" x14ac:dyDescent="0.3">
      <c r="A6" s="2"/>
      <c r="B6"/>
      <c r="C6" s="4" t="str">
        <f>datos!B$4</f>
        <v>TOTAL BEBIDAS CALIENTES</v>
      </c>
      <c r="D6" s="4" t="str">
        <f>datos!C$4</f>
        <v>CAFÉ</v>
      </c>
      <c r="E6" s="4" t="str">
        <f>datos!D$4</f>
        <v>INFUSIONES</v>
      </c>
      <c r="F6" s="4" t="str">
        <f>datos!E$4</f>
        <v>LECHE</v>
      </c>
      <c r="G6" s="133" t="str">
        <f>datos!F$4</f>
        <v>LECHE SOLA</v>
      </c>
      <c r="H6" s="133" t="str">
        <f>datos!G$4</f>
        <v>LECHE CON CACAO</v>
      </c>
      <c r="I6" s="133" t="str">
        <f>datos!H$4</f>
        <v>LECHE CON CAFÉ</v>
      </c>
      <c r="J6" s="4" t="str">
        <f>datos!I$4</f>
        <v>RESTO BEBIDAS CALIENTES</v>
      </c>
      <c r="K6"/>
      <c r="L6"/>
    </row>
    <row r="7" spans="1:12" s="15" customFormat="1" ht="18" customHeight="1" x14ac:dyDescent="0.25">
      <c r="A7" s="38"/>
      <c r="B7" s="42" t="s">
        <v>63</v>
      </c>
      <c r="C7" s="51">
        <f>+datos!B28/1000000</f>
        <v>588.0104</v>
      </c>
      <c r="D7" s="51">
        <f>+datos!C28/1000000</f>
        <v>545.49090000000001</v>
      </c>
      <c r="E7" s="51">
        <f>+datos!D28/1000000</f>
        <v>25.937110000000001</v>
      </c>
      <c r="F7" s="51">
        <f>+datos!E28/1000000</f>
        <v>426.91309999999999</v>
      </c>
      <c r="G7" s="51">
        <f>+datos!F28/1000000</f>
        <v>2.376725</v>
      </c>
      <c r="H7" s="51">
        <f>+datos!G28/1000000</f>
        <v>7.7858390000000002</v>
      </c>
      <c r="I7" s="51">
        <f>+datos!H28/1000000</f>
        <v>416.75049999999999</v>
      </c>
      <c r="J7" s="134">
        <f>+datos!I28/1000000</f>
        <v>6.4197420000000003</v>
      </c>
      <c r="K7" s="12"/>
      <c r="L7" s="12"/>
    </row>
    <row r="8" spans="1:12" s="15" customFormat="1" ht="18" customHeight="1" x14ac:dyDescent="0.25">
      <c r="A8" s="38"/>
      <c r="B8" s="43" t="s">
        <v>64</v>
      </c>
      <c r="C8" s="52">
        <f>+datos!B36/1000000</f>
        <v>85.445476799999994</v>
      </c>
      <c r="D8" s="52">
        <f>+datos!C36/1000000</f>
        <v>27.274545</v>
      </c>
      <c r="E8" s="52">
        <f>+datos!D36/1000000</f>
        <v>3.2421387500000001</v>
      </c>
      <c r="F8" s="52">
        <f>+datos!E36/1000000</f>
        <v>54.126325299999998</v>
      </c>
      <c r="G8" s="52">
        <f>+datos!F36/1000000</f>
        <v>0.47534500000000002</v>
      </c>
      <c r="H8" s="52">
        <f>+datos!G36/1000000</f>
        <v>1.5571678</v>
      </c>
      <c r="I8" s="52">
        <f>+datos!H36/1000000</f>
        <v>52.093812499999999</v>
      </c>
      <c r="J8" s="138">
        <f>+datos!I36/1000000</f>
        <v>0.80246775000000004</v>
      </c>
      <c r="K8" s="12"/>
      <c r="L8" s="12"/>
    </row>
    <row r="9" spans="1:12" s="15" customFormat="1" ht="18" customHeight="1" x14ac:dyDescent="0.25">
      <c r="A9" s="38"/>
      <c r="B9" s="43" t="s">
        <v>82</v>
      </c>
      <c r="C9" s="52">
        <f>+datos!B27/1000000</f>
        <v>691.23810000000003</v>
      </c>
      <c r="D9" s="52">
        <f>+datos!C27/1000000</f>
        <v>595.23474559999988</v>
      </c>
      <c r="E9" s="52">
        <f>+datos!D27/1000000</f>
        <v>33.906790000000001</v>
      </c>
      <c r="F9" s="52">
        <f>+datos!E27/1000000</f>
        <v>52.703554400000037</v>
      </c>
      <c r="G9" s="52">
        <f>+datos!F27/1000000</f>
        <v>2.253244</v>
      </c>
      <c r="H9" s="52">
        <f>+datos!G27/1000000</f>
        <v>10.94028</v>
      </c>
      <c r="I9" s="52">
        <f>+datos!H27/1000000</f>
        <v>494.26819999999998</v>
      </c>
      <c r="J9" s="138">
        <f>+datos!I27/1000000</f>
        <v>9.3930260000000008</v>
      </c>
      <c r="K9" s="12"/>
      <c r="L9" s="12"/>
    </row>
    <row r="10" spans="1:12" s="15" customFormat="1" ht="18" customHeight="1" x14ac:dyDescent="0.25">
      <c r="A10" s="38"/>
      <c r="B10" s="43" t="s">
        <v>80</v>
      </c>
      <c r="C10" s="52">
        <f>+datos!B29</f>
        <v>70.7</v>
      </c>
      <c r="D10" s="52">
        <f>+datos!C29</f>
        <v>60.824552517366456</v>
      </c>
      <c r="E10" s="52">
        <f>+datos!D29</f>
        <v>15.865356277195502</v>
      </c>
      <c r="F10" s="52">
        <f>+datos!E29</f>
        <v>55.796094941510411</v>
      </c>
      <c r="G10" s="52">
        <f>+datos!F29</f>
        <v>1.2202383286959269</v>
      </c>
      <c r="H10" s="52">
        <f>+datos!G29</f>
        <v>3.7365262146997749</v>
      </c>
      <c r="I10" s="52">
        <f>+datos!H29</f>
        <v>53.690127871391255</v>
      </c>
      <c r="J10" s="138">
        <f>+datos!I29</f>
        <v>5.4885133143802927</v>
      </c>
      <c r="K10" s="12"/>
      <c r="L10" s="12"/>
    </row>
    <row r="11" spans="1:12" s="15" customFormat="1" ht="18" customHeight="1" x14ac:dyDescent="0.25">
      <c r="A11" s="38"/>
      <c r="B11" s="43" t="s">
        <v>0</v>
      </c>
      <c r="C11" s="52">
        <f>+datos!B32</f>
        <v>18.600000000000001</v>
      </c>
      <c r="D11" s="52">
        <f>+datos!C32</f>
        <v>18.72</v>
      </c>
      <c r="E11" s="52">
        <f>+datos!D32</f>
        <v>3.98</v>
      </c>
      <c r="F11" s="52">
        <f>+datos!E32</f>
        <v>15.92</v>
      </c>
      <c r="G11" s="52">
        <f>+datos!F32</f>
        <v>2.34</v>
      </c>
      <c r="H11" s="52">
        <f>+datos!G32</f>
        <v>4.7300000000000004</v>
      </c>
      <c r="I11" s="52">
        <f>+datos!H32</f>
        <v>16.170000000000002</v>
      </c>
      <c r="J11" s="138">
        <f>+datos!I32</f>
        <v>2.0499999999999998</v>
      </c>
      <c r="K11" s="12"/>
      <c r="L11" s="12"/>
    </row>
    <row r="12" spans="1:12" s="15" customFormat="1" ht="18" customHeight="1" x14ac:dyDescent="0.25">
      <c r="A12" s="38"/>
      <c r="B12" s="43" t="s">
        <v>60</v>
      </c>
      <c r="C12" s="52">
        <f>+datos!B31</f>
        <v>24.83</v>
      </c>
      <c r="D12" s="52">
        <f>+datos!C31</f>
        <v>25.12</v>
      </c>
      <c r="E12" s="52">
        <f>+datos!D31</f>
        <v>4.58</v>
      </c>
      <c r="F12" s="52">
        <f>+datos!E31</f>
        <v>21.44</v>
      </c>
      <c r="G12" s="52">
        <f>+datos!F31</f>
        <v>5.46</v>
      </c>
      <c r="H12" s="52">
        <f>+datos!G31</f>
        <v>5.84</v>
      </c>
      <c r="I12" s="52">
        <f>+datos!H31</f>
        <v>21.75</v>
      </c>
      <c r="J12" s="138">
        <f>+datos!I31</f>
        <v>3.28</v>
      </c>
      <c r="K12" s="12"/>
      <c r="L12" s="12"/>
    </row>
    <row r="13" spans="1:12" s="15" customFormat="1" ht="18" customHeight="1" x14ac:dyDescent="0.25">
      <c r="A13" s="38"/>
      <c r="B13" s="43" t="s">
        <v>61</v>
      </c>
      <c r="C13" s="52">
        <f>+datos!B37</f>
        <v>3.6084597754739285</v>
      </c>
      <c r="D13" s="52">
        <f>+datos!C37</f>
        <v>1.256227468706633</v>
      </c>
      <c r="E13" s="52">
        <f>+datos!D37</f>
        <v>0.57249468805230708</v>
      </c>
      <c r="F13" s="52">
        <f>+datos!E37</f>
        <v>2.7176556833387306</v>
      </c>
      <c r="G13" s="52">
        <f>+datos!F37</f>
        <v>1.0913246412147843</v>
      </c>
      <c r="H13" s="52">
        <f>+datos!G37</f>
        <v>1.1675004985897035</v>
      </c>
      <c r="I13" s="52">
        <f>+datos!H37</f>
        <v>2.7181999361329772</v>
      </c>
      <c r="J13" s="138">
        <f>+datos!I37</f>
        <v>0.40960246291991681</v>
      </c>
      <c r="K13" s="12"/>
      <c r="L13" s="12"/>
    </row>
    <row r="14" spans="1:12" s="15" customFormat="1" ht="18" customHeight="1" x14ac:dyDescent="0.25">
      <c r="A14" s="38"/>
      <c r="B14" s="43" t="s">
        <v>62</v>
      </c>
      <c r="C14" s="52">
        <f>+datos!B34</f>
        <v>1.34</v>
      </c>
      <c r="D14" s="52">
        <f>+datos!C34</f>
        <v>1.34</v>
      </c>
      <c r="E14" s="52">
        <f>+datos!D34</f>
        <v>1.1499999999999999</v>
      </c>
      <c r="F14" s="52">
        <f>+datos!E34</f>
        <v>1.35</v>
      </c>
      <c r="G14" s="52">
        <f>+datos!F34</f>
        <v>2.33</v>
      </c>
      <c r="H14" s="52">
        <f>+datos!G34</f>
        <v>1.24</v>
      </c>
      <c r="I14" s="52">
        <f>+datos!H34</f>
        <v>1.35</v>
      </c>
      <c r="J14" s="138">
        <f>+datos!I34</f>
        <v>1.6</v>
      </c>
      <c r="K14" s="12"/>
      <c r="L14" s="12"/>
    </row>
    <row r="15" spans="1:12" s="15" customFormat="1" ht="18" customHeight="1" x14ac:dyDescent="0.25">
      <c r="A15" s="38"/>
      <c r="B15" s="44" t="s">
        <v>78</v>
      </c>
      <c r="C15" s="132">
        <f>datos!B39</f>
        <v>2.3937498893409876</v>
      </c>
      <c r="D15" s="132">
        <f>datos!C39</f>
        <v>0.7640947364410493</v>
      </c>
      <c r="E15" s="132">
        <f>datos!D39</f>
        <v>9.0828321927517511E-2</v>
      </c>
      <c r="F15" s="132">
        <f>datos!E39</f>
        <v>1.5163457452590317</v>
      </c>
      <c r="G15" s="132">
        <f>datos!F39</f>
        <v>1.3316761562606107E-2</v>
      </c>
      <c r="H15" s="132">
        <f>datos!G39</f>
        <v>4.362396218655485E-2</v>
      </c>
      <c r="I15" s="132">
        <f>datos!H39</f>
        <v>1.4594050215098708</v>
      </c>
      <c r="J15" s="139">
        <f>datos!I39</f>
        <v>2.2481085713389238E-2</v>
      </c>
      <c r="K15" s="12"/>
      <c r="L15" s="12"/>
    </row>
    <row r="16" spans="1:12" s="15" customFormat="1" ht="18" customHeight="1" x14ac:dyDescent="0.25">
      <c r="A16" s="38"/>
      <c r="B16" s="44" t="s">
        <v>77</v>
      </c>
      <c r="C16" s="132">
        <f>datos!B40</f>
        <v>19.364993763874399</v>
      </c>
      <c r="D16" s="132">
        <f>datos!C40</f>
        <v>16.675465569078675</v>
      </c>
      <c r="E16" s="132">
        <f>datos!D40</f>
        <v>0.94989668090199142</v>
      </c>
      <c r="F16" s="132">
        <f>datos!E40</f>
        <v>1.4764869041362387</v>
      </c>
      <c r="G16" s="132">
        <f>datos!F40</f>
        <v>6.3124495030709979E-2</v>
      </c>
      <c r="H16" s="132">
        <f>datos!G40</f>
        <v>0.30649128567282358</v>
      </c>
      <c r="I16" s="132">
        <f>datos!H40</f>
        <v>13.846893871563827</v>
      </c>
      <c r="J16" s="139">
        <f>datos!I40</f>
        <v>0.26314505799652838</v>
      </c>
      <c r="K16" s="12"/>
      <c r="L16" s="12"/>
    </row>
    <row r="17" spans="1:15" s="15" customFormat="1" ht="18" customHeight="1" thickBot="1" x14ac:dyDescent="0.3">
      <c r="A17" s="38"/>
      <c r="B17" s="45" t="s">
        <v>81</v>
      </c>
      <c r="C17" s="53">
        <f>+datos!B38</f>
        <v>8.0898150011844745</v>
      </c>
      <c r="D17" s="53">
        <f>+datos!C38</f>
        <v>21.823819447767136</v>
      </c>
      <c r="E17" s="53">
        <f>+datos!D38</f>
        <v>10.458155129850628</v>
      </c>
      <c r="F17" s="53">
        <f>+datos!E38</f>
        <v>0.9737138833624096</v>
      </c>
      <c r="G17" s="53">
        <f>+datos!F38</f>
        <v>4.7402286760142633</v>
      </c>
      <c r="H17" s="53">
        <f>+datos!G38</f>
        <v>7.0257553489097315</v>
      </c>
      <c r="I17" s="53">
        <f>+datos!H38</f>
        <v>9.4880404462622128</v>
      </c>
      <c r="J17" s="140">
        <f>+datos!I38</f>
        <v>11.705175690861097</v>
      </c>
      <c r="K17" s="12"/>
      <c r="L17" s="12"/>
    </row>
    <row r="18" spans="1:15" s="15" customFormat="1" ht="18" customHeight="1" x14ac:dyDescent="0.25">
      <c r="A18" s="38"/>
      <c r="B18" s="82" t="s">
        <v>57</v>
      </c>
      <c r="C18" s="29"/>
      <c r="D18" s="29"/>
      <c r="E18" s="29"/>
      <c r="F18" s="182" t="s">
        <v>175</v>
      </c>
      <c r="G18" s="182"/>
      <c r="H18" s="182"/>
      <c r="I18" s="182"/>
      <c r="J18" s="182"/>
      <c r="K18" s="182"/>
      <c r="L18" s="12"/>
    </row>
    <row r="19" spans="1:15" x14ac:dyDescent="0.25">
      <c r="A19" s="2"/>
      <c r="B19" s="82"/>
      <c r="C19" s="1"/>
      <c r="D19" s="1"/>
      <c r="E19" s="1"/>
      <c r="F19" s="182"/>
      <c r="G19" s="182"/>
      <c r="H19" s="182"/>
      <c r="I19" s="182"/>
      <c r="J19" s="182"/>
      <c r="K19" s="182"/>
      <c r="L19"/>
    </row>
    <row r="20" spans="1:15" ht="27.75" customHeight="1" x14ac:dyDescent="0.25">
      <c r="A20" s="2"/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17"/>
    </row>
    <row r="21" spans="1:15" ht="27.75" customHeight="1" thickBot="1" x14ac:dyDescent="0.3">
      <c r="A21" s="2"/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17"/>
    </row>
    <row r="22" spans="1:15" ht="50.1" customHeight="1" thickBot="1" x14ac:dyDescent="0.3">
      <c r="A22" s="2"/>
      <c r="B22" s="6" t="s">
        <v>79</v>
      </c>
      <c r="C22" s="4" t="str">
        <f>datos!B$4</f>
        <v>TOTAL BEBIDAS CALIENTES</v>
      </c>
      <c r="D22" s="4" t="str">
        <f>datos!C$4</f>
        <v>CAFÉ</v>
      </c>
      <c r="E22" s="4" t="str">
        <f>datos!D$4</f>
        <v>INFUSIONES</v>
      </c>
      <c r="F22" s="4" t="str">
        <f>datos!E$4</f>
        <v>LECHE</v>
      </c>
      <c r="G22" s="133" t="str">
        <f>datos!F$4</f>
        <v>LECHE SOLA</v>
      </c>
      <c r="H22" s="133" t="str">
        <f>datos!G$4</f>
        <v>LECHE CON CACAO</v>
      </c>
      <c r="I22" s="133" t="str">
        <f>datos!H$4</f>
        <v>LECHE CON CAFÉ</v>
      </c>
      <c r="J22" s="4" t="str">
        <f>datos!I$4</f>
        <v>RESTO BEBIDAS CALIENTES</v>
      </c>
      <c r="K22" s="41" t="s">
        <v>59</v>
      </c>
      <c r="L22"/>
    </row>
    <row r="23" spans="1:15" s="15" customFormat="1" ht="18" customHeight="1" x14ac:dyDescent="0.25">
      <c r="A23" s="38"/>
      <c r="B23" s="42" t="s">
        <v>7</v>
      </c>
      <c r="C23" s="67">
        <v>100</v>
      </c>
      <c r="D23" s="67">
        <v>100</v>
      </c>
      <c r="E23" s="67">
        <v>100</v>
      </c>
      <c r="F23" s="67">
        <v>100</v>
      </c>
      <c r="G23" s="67">
        <v>100</v>
      </c>
      <c r="H23" s="67">
        <v>100</v>
      </c>
      <c r="I23" s="67">
        <v>100</v>
      </c>
      <c r="J23" s="143">
        <v>100</v>
      </c>
      <c r="K23" s="141">
        <v>100</v>
      </c>
      <c r="L23" s="60"/>
      <c r="M23" s="61"/>
      <c r="N23" s="61"/>
      <c r="O23" s="61"/>
    </row>
    <row r="24" spans="1:15" s="15" customFormat="1" ht="18" customHeight="1" x14ac:dyDescent="0.25">
      <c r="A24" s="38"/>
      <c r="B24" s="46" t="s">
        <v>58</v>
      </c>
      <c r="C24" s="56">
        <f>+datos!B99/datos!B$90*100</f>
        <v>0.1833385940112624</v>
      </c>
      <c r="D24" s="56">
        <f>+datos!C99/datos!C$90*100</f>
        <v>8.6896774996613135E-2</v>
      </c>
      <c r="E24" s="56">
        <f>+datos!D99/datos!D$90*100</f>
        <v>9.8318586766220281E-2</v>
      </c>
      <c r="F24" s="56">
        <f>+datos!E99/datos!E$90*100</f>
        <v>0.20968834172575165</v>
      </c>
      <c r="G24" s="56">
        <f>+datos!F99/datos!F$90*100</f>
        <v>1.1877268089492894</v>
      </c>
      <c r="H24" s="56">
        <f>+datos!G99/datos!G$90*100</f>
        <v>6.1537234458611332</v>
      </c>
      <c r="I24" s="56">
        <f>+datos!H99/datos!H$90*100</f>
        <v>9.3062635797677512E-2</v>
      </c>
      <c r="J24" s="144">
        <f>+datos!I99/datos!I$90*100</f>
        <v>1.1088763380210607</v>
      </c>
      <c r="K24" s="142">
        <f>+'Weighted Households 10+'!C40</f>
        <v>9.7079666644628251</v>
      </c>
      <c r="L24" s="60"/>
      <c r="M24" s="22"/>
      <c r="N24" s="61"/>
      <c r="O24" s="61"/>
    </row>
    <row r="25" spans="1:15" s="15" customFormat="1" ht="18" customHeight="1" x14ac:dyDescent="0.25">
      <c r="A25" s="38"/>
      <c r="B25" s="47" t="s">
        <v>1</v>
      </c>
      <c r="C25" s="57">
        <f>+datos!B100/datos!B$90*100</f>
        <v>1.5607099806397982</v>
      </c>
      <c r="D25" s="57">
        <f>+datos!C100/datos!C$90*100</f>
        <v>1.39633970062562</v>
      </c>
      <c r="E25" s="57">
        <f>+datos!D100/datos!D$90*100</f>
        <v>2.364854835407646</v>
      </c>
      <c r="F25" s="57">
        <f>+datos!E100/datos!E$90*100</f>
        <v>1.4905251209203934</v>
      </c>
      <c r="G25" s="57">
        <f>+datos!F100/datos!F$90*100</f>
        <v>4.0420747036363069</v>
      </c>
      <c r="H25" s="57">
        <f>+datos!G100/datos!G$90*100</f>
        <v>4.8103743218938897</v>
      </c>
      <c r="I25" s="57">
        <f>+datos!H100/datos!H$90*100</f>
        <v>1.4139517529073151</v>
      </c>
      <c r="J25" s="145">
        <f>+datos!I100/datos!I$90*100</f>
        <v>7.4186626191519851</v>
      </c>
      <c r="K25" s="99">
        <f>+'Weighted Households 10+'!C41</f>
        <v>8.3872807690885391</v>
      </c>
      <c r="L25" s="60"/>
      <c r="M25" s="22"/>
      <c r="N25" s="61"/>
      <c r="O25" s="61"/>
    </row>
    <row r="26" spans="1:15" s="15" customFormat="1" ht="18" customHeight="1" x14ac:dyDescent="0.25">
      <c r="A26" s="38"/>
      <c r="B26" s="47" t="s">
        <v>2</v>
      </c>
      <c r="C26" s="57">
        <f>+datos!B101/datos!B$90*100</f>
        <v>7.0841519129593635</v>
      </c>
      <c r="D26" s="57">
        <f>+datos!C101/datos!C$90*100</f>
        <v>6.8975926087859571</v>
      </c>
      <c r="E26" s="57">
        <f>+datos!D101/datos!D$90*100</f>
        <v>9.9831746867711946</v>
      </c>
      <c r="F26" s="57">
        <f>+datos!E101/datos!E$90*100</f>
        <v>7.6592871008174734</v>
      </c>
      <c r="G26" s="57">
        <f>+datos!F101/datos!F$90*100</f>
        <v>9.2254257434074205</v>
      </c>
      <c r="H26" s="57">
        <f>+datos!G101/datos!G$90*100</f>
        <v>9.7101930825952092</v>
      </c>
      <c r="I26" s="57">
        <f>+datos!H101/datos!H$90*100</f>
        <v>7.6120412572990324</v>
      </c>
      <c r="J26" s="145">
        <f>+datos!I101/datos!I$90*100</f>
        <v>7.2460855903555004</v>
      </c>
      <c r="K26" s="99">
        <f>+'Weighted Households 10+'!C42</f>
        <v>15.013206242625069</v>
      </c>
      <c r="L26" s="60"/>
      <c r="M26" s="22"/>
      <c r="N26" s="61"/>
      <c r="O26" s="61"/>
    </row>
    <row r="27" spans="1:15" s="15" customFormat="1" ht="18" customHeight="1" x14ac:dyDescent="0.25">
      <c r="A27" s="38"/>
      <c r="B27" s="47" t="s">
        <v>3</v>
      </c>
      <c r="C27" s="57">
        <f>+datos!B102/datos!B$90*100</f>
        <v>31.67809616972761</v>
      </c>
      <c r="D27" s="57">
        <f>+datos!C102/datos!C$90*100</f>
        <v>31.523678946798196</v>
      </c>
      <c r="E27" s="57">
        <f>+datos!D102/datos!D$90*100</f>
        <v>33.424001363297606</v>
      </c>
      <c r="F27" s="57">
        <f>+datos!E102/datos!E$90*100</f>
        <v>33.590231829381672</v>
      </c>
      <c r="G27" s="57">
        <f>+datos!F102/datos!F$90*100</f>
        <v>46.090439575466242</v>
      </c>
      <c r="H27" s="57">
        <f>+datos!G102/datos!G$90*100</f>
        <v>33.787611071844665</v>
      </c>
      <c r="I27" s="57">
        <f>+datos!H102/datos!H$90*100</f>
        <v>33.515256730345854</v>
      </c>
      <c r="J27" s="145">
        <f>+datos!I102/datos!I$90*100</f>
        <v>29.851666936147904</v>
      </c>
      <c r="K27" s="99">
        <f>+'Weighted Households 10+'!C43</f>
        <v>30.370688080539594</v>
      </c>
      <c r="L27" s="60"/>
      <c r="M27" s="22"/>
      <c r="N27" s="61"/>
      <c r="O27" s="61"/>
    </row>
    <row r="28" spans="1:15" s="15" customFormat="1" ht="18" customHeight="1" thickBot="1" x14ac:dyDescent="0.3">
      <c r="A28" s="38"/>
      <c r="B28" s="48" t="s">
        <v>4</v>
      </c>
      <c r="C28" s="55">
        <f>+datos!B103/datos!B$90*100</f>
        <v>59.493709635067681</v>
      </c>
      <c r="D28" s="55">
        <f>+datos!C103/datos!C$90*100</f>
        <v>60.095502968060508</v>
      </c>
      <c r="E28" s="55">
        <f>+datos!D103/datos!D$90*100</f>
        <v>54.129662094196306</v>
      </c>
      <c r="F28" s="55">
        <f>+datos!E103/datos!E$90*100</f>
        <v>57.050275571304788</v>
      </c>
      <c r="G28" s="55">
        <f>+datos!F103/datos!F$90*100</f>
        <v>39.454333168540742</v>
      </c>
      <c r="H28" s="55">
        <f>+datos!G103/datos!G$90*100</f>
        <v>45.538098077805103</v>
      </c>
      <c r="I28" s="55">
        <f>+datos!H103/datos!H$90*100</f>
        <v>57.365690023167339</v>
      </c>
      <c r="J28" s="146">
        <f>+datos!I103/datos!I$90*100</f>
        <v>54.374708516323558</v>
      </c>
      <c r="K28" s="100">
        <f>+'Weighted Households 10+'!C44</f>
        <v>36.520863846271936</v>
      </c>
      <c r="L28" s="60"/>
      <c r="M28" s="22"/>
      <c r="N28" s="61"/>
      <c r="O28" s="61"/>
    </row>
    <row r="29" spans="1:15" ht="8.25" customHeight="1" thickBot="1" x14ac:dyDescent="0.3">
      <c r="A29" s="2"/>
      <c r="B29" s="50"/>
      <c r="C29" s="58"/>
      <c r="D29" s="58"/>
      <c r="E29" s="58"/>
      <c r="F29" s="58"/>
      <c r="G29" s="58"/>
      <c r="H29" s="58"/>
      <c r="I29" s="58"/>
      <c r="J29" s="58"/>
      <c r="K29" s="54"/>
      <c r="L29" s="62"/>
      <c r="M29" s="63"/>
      <c r="N29" s="63"/>
      <c r="O29" s="63"/>
    </row>
    <row r="30" spans="1:15" s="15" customFormat="1" ht="18" customHeight="1" x14ac:dyDescent="0.25">
      <c r="A30" s="38"/>
      <c r="B30" s="49" t="s">
        <v>5</v>
      </c>
      <c r="C30" s="59">
        <f>+datos!B104/datos!B$90*100</f>
        <v>61.320378006919604</v>
      </c>
      <c r="D30" s="59">
        <f>+datos!C104/datos!C$90*100</f>
        <v>62.53607530391433</v>
      </c>
      <c r="E30" s="59">
        <f>+datos!D104/datos!D$90*100</f>
        <v>41.253401014993571</v>
      </c>
      <c r="F30" s="59">
        <f>+datos!E104/datos!E$90*100</f>
        <v>58.959914792963716</v>
      </c>
      <c r="G30" s="59">
        <f>+datos!F104/datos!F$90*100</f>
        <v>22.097676424491684</v>
      </c>
      <c r="H30" s="59">
        <f>+datos!G104/datos!G$90*100</f>
        <v>76.308821695388247</v>
      </c>
      <c r="I30" s="59">
        <f>+datos!H104/datos!H$90*100</f>
        <v>58.846024179935</v>
      </c>
      <c r="J30" s="148">
        <f>+datos!I104/datos!I$90*100</f>
        <v>35.441689089686157</v>
      </c>
      <c r="K30" s="147">
        <f>+'Weighted Households 10+'!C45</f>
        <v>49.865416229166691</v>
      </c>
      <c r="L30" s="60"/>
      <c r="M30" s="61"/>
      <c r="N30" s="61"/>
      <c r="O30" s="61"/>
    </row>
    <row r="31" spans="1:15" s="15" customFormat="1" ht="18" customHeight="1" thickBot="1" x14ac:dyDescent="0.3">
      <c r="A31" s="38"/>
      <c r="B31" s="48" t="s">
        <v>6</v>
      </c>
      <c r="C31" s="55">
        <f>+datos!B105/datos!B$90*100</f>
        <v>38.679604986578468</v>
      </c>
      <c r="D31" s="55">
        <f>+datos!C105/datos!C$90*100</f>
        <v>37.463943028197171</v>
      </c>
      <c r="E31" s="55">
        <f>+datos!D105/datos!D$90*100</f>
        <v>58.746637539803004</v>
      </c>
      <c r="F31" s="55">
        <f>+datos!E105/datos!E$90*100</f>
        <v>41.040085207036284</v>
      </c>
      <c r="G31" s="55">
        <f>+datos!F105/datos!F$90*100</f>
        <v>77.902323575508319</v>
      </c>
      <c r="H31" s="55">
        <f>+datos!G105/datos!G$90*100</f>
        <v>23.691178304611746</v>
      </c>
      <c r="I31" s="55">
        <f>+datos!H105/datos!H$90*100</f>
        <v>41.153975820065</v>
      </c>
      <c r="J31" s="146">
        <f>+datos!I105/datos!I$90*100</f>
        <v>64.55831091031385</v>
      </c>
      <c r="K31" s="100">
        <f>+'Weighted Households 10+'!C46</f>
        <v>50.134583770833309</v>
      </c>
      <c r="L31" s="60"/>
      <c r="M31" s="61"/>
      <c r="N31" s="61"/>
      <c r="O31" s="61"/>
    </row>
    <row r="32" spans="1:15" ht="18" customHeight="1" x14ac:dyDescent="0.25">
      <c r="A32"/>
      <c r="B32" s="82"/>
      <c r="C32"/>
      <c r="D32"/>
      <c r="E32"/>
      <c r="F32"/>
      <c r="G32"/>
      <c r="H32"/>
      <c r="I32"/>
      <c r="J32"/>
      <c r="K32"/>
      <c r="L32"/>
    </row>
    <row r="33" spans="1:15" x14ac:dyDescent="0.25">
      <c r="A33" s="2"/>
      <c r="B33" s="83" t="s">
        <v>96</v>
      </c>
      <c r="C33" s="1"/>
      <c r="D33" s="1"/>
      <c r="E33" s="1"/>
      <c r="F33" s="1"/>
      <c r="G33" s="1"/>
      <c r="H33" s="1"/>
      <c r="I33" s="1"/>
      <c r="J33" s="1"/>
      <c r="K33"/>
      <c r="L33"/>
    </row>
    <row r="34" spans="1:15" ht="24.75" customHeight="1" thickBot="1" x14ac:dyDescent="0.3">
      <c r="A34" s="2"/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17"/>
    </row>
    <row r="35" spans="1:15" ht="50.1" customHeight="1" thickBot="1" x14ac:dyDescent="0.3">
      <c r="A35" s="2"/>
      <c r="B35" s="6" t="s">
        <v>16</v>
      </c>
      <c r="C35" s="4" t="str">
        <f>datos!B$4</f>
        <v>TOTAL BEBIDAS CALIENTES</v>
      </c>
      <c r="D35" s="4" t="str">
        <f>datos!C$4</f>
        <v>CAFÉ</v>
      </c>
      <c r="E35" s="4" t="str">
        <f>datos!D$4</f>
        <v>INFUSIONES</v>
      </c>
      <c r="F35" s="4" t="str">
        <f>datos!E$4</f>
        <v>LECHE</v>
      </c>
      <c r="G35" s="133" t="str">
        <f>datos!F$4</f>
        <v>LECHE SOLA</v>
      </c>
      <c r="H35" s="133" t="str">
        <f>datos!G$4</f>
        <v>LECHE CON CACAO</v>
      </c>
      <c r="I35" s="133" t="str">
        <f>datos!H$4</f>
        <v>LECHE CON CAFÉ</v>
      </c>
      <c r="J35" s="4" t="str">
        <f>datos!I$4</f>
        <v>RESTO BEBIDAS CALIENTES</v>
      </c>
      <c r="K35"/>
      <c r="L35"/>
    </row>
    <row r="36" spans="1:15" s="15" customFormat="1" ht="18" customHeight="1" x14ac:dyDescent="0.25">
      <c r="A36" s="38"/>
      <c r="B36" s="42" t="s">
        <v>7</v>
      </c>
      <c r="C36" s="64">
        <f>+datos!B152</f>
        <v>3.6084597754739285</v>
      </c>
      <c r="D36" s="64">
        <f>+datos!C152</f>
        <v>1.256227468706633</v>
      </c>
      <c r="E36" s="64">
        <f>+datos!D152</f>
        <v>0.57249468805230708</v>
      </c>
      <c r="F36" s="64">
        <f>+datos!E152</f>
        <v>2.7176556833387306</v>
      </c>
      <c r="G36" s="64">
        <f>+datos!F152</f>
        <v>1.0913246412147843</v>
      </c>
      <c r="H36" s="64">
        <f>+datos!G152</f>
        <v>1.1675004985897035</v>
      </c>
      <c r="I36" s="64">
        <f>+datos!H152</f>
        <v>2.7181999361329772</v>
      </c>
      <c r="J36" s="149">
        <f>+datos!I152</f>
        <v>0.40960246291991681</v>
      </c>
      <c r="K36" s="60"/>
      <c r="L36" s="60"/>
      <c r="M36" s="61"/>
      <c r="N36" s="61"/>
      <c r="O36" s="61"/>
    </row>
    <row r="37" spans="1:15" s="15" customFormat="1" ht="18" customHeight="1" x14ac:dyDescent="0.25">
      <c r="A37" s="38"/>
      <c r="B37" s="46" t="s">
        <v>58</v>
      </c>
      <c r="C37" s="56">
        <f>+datos!B161</f>
        <v>0.77079826614543134</v>
      </c>
      <c r="D37" s="56">
        <f>+datos!C161</f>
        <v>0.16701454463455198</v>
      </c>
      <c r="E37" s="56">
        <f>+datos!D161</f>
        <v>0.12628258458125347</v>
      </c>
      <c r="F37" s="56">
        <f>+datos!E161</f>
        <v>0.84749297756777997</v>
      </c>
      <c r="G37" s="56">
        <f>+datos!F161</f>
        <v>0.25293669638457061</v>
      </c>
      <c r="H37" s="56">
        <f>+datos!G161</f>
        <v>1.7137711485495584</v>
      </c>
      <c r="I37" s="56">
        <f>+datos!H161</f>
        <v>0.41401466305712359</v>
      </c>
      <c r="J37" s="144">
        <f>+datos!I161</f>
        <v>0.21121231901258011</v>
      </c>
      <c r="K37" s="60"/>
      <c r="L37" s="60"/>
      <c r="M37" s="61"/>
      <c r="N37" s="61"/>
      <c r="O37" s="61"/>
    </row>
    <row r="38" spans="1:15" s="15" customFormat="1" ht="18" customHeight="1" x14ac:dyDescent="0.25">
      <c r="A38" s="38"/>
      <c r="B38" s="47" t="s">
        <v>1</v>
      </c>
      <c r="C38" s="57">
        <f>+datos!B162</f>
        <v>0.84138950190877237</v>
      </c>
      <c r="D38" s="57">
        <f>+datos!C162</f>
        <v>0.28802232815060691</v>
      </c>
      <c r="E38" s="57">
        <f>+datos!D162</f>
        <v>0.26284135630639277</v>
      </c>
      <c r="F38" s="57">
        <f>+datos!E162</f>
        <v>0.68145414073036203</v>
      </c>
      <c r="G38" s="57">
        <f>+datos!F162</f>
        <v>1.0062215239591517</v>
      </c>
      <c r="H38" s="57">
        <f>+datos!G162</f>
        <v>0.68403192519131373</v>
      </c>
      <c r="I38" s="57">
        <f>+datos!H162</f>
        <v>0.64939033260275814</v>
      </c>
      <c r="J38" s="145">
        <f>+datos!I162</f>
        <v>0.28694588107138896</v>
      </c>
      <c r="K38" s="60"/>
      <c r="L38" s="60"/>
      <c r="M38" s="61"/>
      <c r="N38" s="61"/>
      <c r="O38" s="61"/>
    </row>
    <row r="39" spans="1:15" s="15" customFormat="1" ht="18" customHeight="1" x14ac:dyDescent="0.25">
      <c r="A39" s="38"/>
      <c r="B39" s="47" t="s">
        <v>2</v>
      </c>
      <c r="C39" s="57">
        <f>+datos!B163</f>
        <v>1.8213621948003709</v>
      </c>
      <c r="D39" s="57">
        <f>+datos!C163</f>
        <v>0.60284791772012769</v>
      </c>
      <c r="E39" s="57">
        <f>+datos!D163</f>
        <v>0.41718927833510133</v>
      </c>
      <c r="F39" s="57">
        <f>+datos!E163</f>
        <v>1.3709803075138567</v>
      </c>
      <c r="G39" s="57">
        <f>+datos!F163</f>
        <v>0.42145699183085061</v>
      </c>
      <c r="H39" s="57">
        <f>+datos!G163</f>
        <v>0.5178786716352477</v>
      </c>
      <c r="I39" s="57">
        <f>+datos!H163</f>
        <v>1.3919715090774361</v>
      </c>
      <c r="J39" s="145">
        <f>+datos!I163</f>
        <v>0.2377686001104046</v>
      </c>
      <c r="K39" s="60"/>
      <c r="L39" s="60"/>
      <c r="M39" s="61"/>
      <c r="N39" s="61"/>
      <c r="O39" s="61"/>
    </row>
    <row r="40" spans="1:15" s="15" customFormat="1" ht="18" customHeight="1" x14ac:dyDescent="0.25">
      <c r="A40" s="38"/>
      <c r="B40" s="47" t="s">
        <v>3</v>
      </c>
      <c r="C40" s="57">
        <f>+datos!B164</f>
        <v>3.3865733975575405</v>
      </c>
      <c r="D40" s="57">
        <f>+datos!C164</f>
        <v>1.1317854784249091</v>
      </c>
      <c r="E40" s="57">
        <f>+datos!D164</f>
        <v>0.58051806959772301</v>
      </c>
      <c r="F40" s="57">
        <f>+datos!E164</f>
        <v>2.6355688272347133</v>
      </c>
      <c r="G40" s="57">
        <f>+datos!F164</f>
        <v>1.555297942725711</v>
      </c>
      <c r="H40" s="57">
        <f>+datos!G164</f>
        <v>1.1204645160191158</v>
      </c>
      <c r="I40" s="57">
        <f>+datos!H164</f>
        <v>2.6193147321324761</v>
      </c>
      <c r="J40" s="145">
        <f>+datos!I164</f>
        <v>0.44567524776790285</v>
      </c>
      <c r="K40" s="60"/>
      <c r="L40" s="60"/>
      <c r="M40" s="61"/>
      <c r="N40" s="61"/>
      <c r="O40" s="61"/>
    </row>
    <row r="41" spans="1:15" s="15" customFormat="1" ht="18" customHeight="1" thickBot="1" x14ac:dyDescent="0.3">
      <c r="A41" s="38"/>
      <c r="B41" s="48" t="s">
        <v>4</v>
      </c>
      <c r="C41" s="55">
        <f>+datos!B165</f>
        <v>4.9233459219548683</v>
      </c>
      <c r="D41" s="55">
        <f>+datos!C165</f>
        <v>1.7197576966534929</v>
      </c>
      <c r="E41" s="55">
        <f>+datos!D165</f>
        <v>0.65557777184236621</v>
      </c>
      <c r="F41" s="55">
        <f>+datos!E165</f>
        <v>3.5829368824564436</v>
      </c>
      <c r="G41" s="55">
        <f>+datos!F165</f>
        <v>1.2001446233393913</v>
      </c>
      <c r="H41" s="55">
        <f>+datos!G165</f>
        <v>1.6740985046296517</v>
      </c>
      <c r="I41" s="55">
        <f>+datos!H165</f>
        <v>3.5573505406203609</v>
      </c>
      <c r="J41" s="146">
        <f>+datos!I165</f>
        <v>0.46622150087722486</v>
      </c>
      <c r="K41" s="60"/>
      <c r="L41" s="60"/>
      <c r="M41" s="61"/>
      <c r="N41" s="61"/>
      <c r="O41" s="61"/>
    </row>
    <row r="42" spans="1:15" ht="15.75" thickBot="1" x14ac:dyDescent="0.3">
      <c r="A42" s="2"/>
      <c r="B42" s="50"/>
      <c r="C42" s="58"/>
      <c r="D42" s="58"/>
      <c r="E42" s="58"/>
      <c r="F42" s="58"/>
      <c r="G42" s="58"/>
      <c r="H42" s="58"/>
      <c r="I42" s="58"/>
      <c r="J42" s="58"/>
      <c r="K42" s="62"/>
      <c r="L42" s="62"/>
      <c r="M42" s="63"/>
      <c r="N42" s="63"/>
      <c r="O42" s="63"/>
    </row>
    <row r="43" spans="1:15" s="15" customFormat="1" ht="18" customHeight="1" x14ac:dyDescent="0.25">
      <c r="A43" s="38"/>
      <c r="B43" s="49" t="s">
        <v>5</v>
      </c>
      <c r="C43" s="59">
        <f>+datos!B166</f>
        <v>4.4220728841391779</v>
      </c>
      <c r="D43" s="59">
        <f>+datos!C166</f>
        <v>1.5968989707863612</v>
      </c>
      <c r="E43" s="59">
        <f>+datos!D166</f>
        <v>0.68080778105302597</v>
      </c>
      <c r="F43" s="59">
        <f>+datos!E166</f>
        <v>3.3360904783728773</v>
      </c>
      <c r="G43" s="59">
        <f>+datos!F166</f>
        <v>0.65029902306749388</v>
      </c>
      <c r="H43" s="59">
        <f>+datos!G166</f>
        <v>1.6810896996054254</v>
      </c>
      <c r="I43" s="59">
        <f>+datos!H166</f>
        <v>3.3330188425892553</v>
      </c>
      <c r="J43" s="148">
        <f>+datos!I166</f>
        <v>0.46962799887054718</v>
      </c>
      <c r="K43" s="60"/>
      <c r="L43" s="60"/>
      <c r="M43" s="61"/>
      <c r="N43" s="61"/>
      <c r="O43" s="61"/>
    </row>
    <row r="44" spans="1:15" s="15" customFormat="1" ht="18" customHeight="1" thickBot="1" x14ac:dyDescent="0.3">
      <c r="A44" s="38"/>
      <c r="B44" s="48" t="s">
        <v>6</v>
      </c>
      <c r="C44" s="55">
        <f>+datos!B167</f>
        <v>2.8417806365757654</v>
      </c>
      <c r="D44" s="55">
        <f>+datos!C167</f>
        <v>0.92446742869343834</v>
      </c>
      <c r="E44" s="55">
        <f>+datos!D167</f>
        <v>0.51237734630878806</v>
      </c>
      <c r="F44" s="55">
        <f>+datos!E167</f>
        <v>2.1418622452675118</v>
      </c>
      <c r="G44" s="55">
        <f>+datos!F167</f>
        <v>1.3354760299044659</v>
      </c>
      <c r="H44" s="55">
        <f>+datos!G167</f>
        <v>0.58551045284001091</v>
      </c>
      <c r="I44" s="55">
        <f>+datos!H167</f>
        <v>2.1475875511561124</v>
      </c>
      <c r="J44" s="146">
        <f>+datos!I167</f>
        <v>0.38252040489333489</v>
      </c>
      <c r="K44" s="60"/>
      <c r="L44" s="60"/>
      <c r="M44" s="61"/>
      <c r="N44" s="61"/>
      <c r="O44" s="61"/>
    </row>
    <row r="45" spans="1:15" x14ac:dyDescent="0.25">
      <c r="A45" s="2"/>
      <c r="B45" s="83" t="s">
        <v>96</v>
      </c>
      <c r="C45" s="66"/>
      <c r="D45" s="66"/>
      <c r="E45" s="66"/>
      <c r="F45" s="66"/>
      <c r="G45" s="66"/>
      <c r="H45" s="66"/>
      <c r="I45" s="66"/>
      <c r="J45" s="66"/>
      <c r="K45" s="62"/>
      <c r="L45" s="62"/>
      <c r="M45" s="63"/>
      <c r="N45" s="63"/>
      <c r="O45" s="63"/>
    </row>
    <row r="46" spans="1:15" ht="27.75" customHeight="1" x14ac:dyDescent="0.25">
      <c r="A46" s="2"/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17"/>
    </row>
    <row r="47" spans="1:15" ht="27.75" customHeight="1" thickBot="1" x14ac:dyDescent="0.3">
      <c r="A47" s="2"/>
      <c r="B47" s="23"/>
      <c r="C47" s="24"/>
      <c r="D47" s="24"/>
      <c r="E47" s="24"/>
      <c r="F47" s="24"/>
      <c r="G47" s="24"/>
      <c r="H47" s="24"/>
      <c r="I47" s="24"/>
      <c r="J47" s="24"/>
      <c r="K47" s="28"/>
      <c r="L47" s="17"/>
    </row>
    <row r="48" spans="1:15" ht="50.1" customHeight="1" thickBot="1" x14ac:dyDescent="0.3">
      <c r="A48" s="2"/>
      <c r="B48" s="6" t="s">
        <v>79</v>
      </c>
      <c r="C48" s="4" t="str">
        <f>datos!B$4</f>
        <v>TOTAL BEBIDAS CALIENTES</v>
      </c>
      <c r="D48" s="4" t="str">
        <f>datos!C$4</f>
        <v>CAFÉ</v>
      </c>
      <c r="E48" s="4" t="str">
        <f>datos!D$4</f>
        <v>INFUSIONES</v>
      </c>
      <c r="F48" s="4" t="str">
        <f>datos!E$4</f>
        <v>LECHE</v>
      </c>
      <c r="G48" s="133" t="str">
        <f>datos!F$4</f>
        <v>LECHE SOLA</v>
      </c>
      <c r="H48" s="133" t="str">
        <f>datos!G$4</f>
        <v>LECHE CON CACAO</v>
      </c>
      <c r="I48" s="133" t="str">
        <f>datos!H$4</f>
        <v>LECHE CON CAFÉ</v>
      </c>
      <c r="J48" s="4" t="str">
        <f>datos!I$4</f>
        <v>RESTO BEBIDAS CALIENTES</v>
      </c>
      <c r="K48" s="41" t="s">
        <v>59</v>
      </c>
      <c r="L48"/>
    </row>
    <row r="49" spans="1:16" s="15" customFormat="1" ht="18" customHeight="1" x14ac:dyDescent="0.25">
      <c r="A49" s="38"/>
      <c r="B49" s="42" t="s">
        <v>7</v>
      </c>
      <c r="C49" s="68">
        <v>100</v>
      </c>
      <c r="D49" s="68">
        <v>100</v>
      </c>
      <c r="E49" s="68">
        <v>100</v>
      </c>
      <c r="F49" s="68">
        <v>100</v>
      </c>
      <c r="G49" s="68">
        <v>100</v>
      </c>
      <c r="H49" s="68">
        <v>100</v>
      </c>
      <c r="I49" s="68">
        <v>100</v>
      </c>
      <c r="J49" s="143">
        <v>100</v>
      </c>
      <c r="K49" s="150">
        <v>100</v>
      </c>
      <c r="L49" s="12"/>
    </row>
    <row r="50" spans="1:16" s="15" customFormat="1" ht="18" customHeight="1" x14ac:dyDescent="0.25">
      <c r="A50" s="38"/>
      <c r="B50" s="39" t="s">
        <v>8</v>
      </c>
      <c r="C50" s="57">
        <f>+datos!B91/datos!B$90*100</f>
        <v>8.5833430837277707</v>
      </c>
      <c r="D50" s="57">
        <f>+datos!C91/datos!C$90*100</f>
        <v>8.5694976763132082</v>
      </c>
      <c r="E50" s="57">
        <f>+datos!D91/datos!D$90*100</f>
        <v>8.9572546825764316</v>
      </c>
      <c r="F50" s="57">
        <f>+datos!E91/datos!E$90*100</f>
        <v>8.4555170595608331</v>
      </c>
      <c r="G50" s="57">
        <f>+datos!F91/datos!F$90*100</f>
        <v>17.146577748792982</v>
      </c>
      <c r="H50" s="57">
        <f>+datos!G91/datos!G$90*100</f>
        <v>1.8054958495802444</v>
      </c>
      <c r="I50" s="57">
        <f>+datos!H91/datos!H$90*100</f>
        <v>8.5301901257466994</v>
      </c>
      <c r="J50" s="145">
        <f>+datos!I91/datos!I$90*100</f>
        <v>13.299054697213689</v>
      </c>
      <c r="K50" s="99">
        <f>+'Weighted Households 10+'!C32</f>
        <v>9.1463483646559034</v>
      </c>
      <c r="L50" s="12"/>
      <c r="M50" s="21"/>
    </row>
    <row r="51" spans="1:16" s="15" customFormat="1" ht="18" customHeight="1" x14ac:dyDescent="0.25">
      <c r="A51" s="38"/>
      <c r="B51" s="39" t="s">
        <v>9</v>
      </c>
      <c r="C51" s="57">
        <f>+datos!B92/datos!B$90*100</f>
        <v>15.3808044891723</v>
      </c>
      <c r="D51" s="57">
        <f>+datos!C92/datos!C$90*100</f>
        <v>15.560100085995934</v>
      </c>
      <c r="E51" s="57">
        <f>+datos!D92/datos!D$90*100</f>
        <v>17.609857073513588</v>
      </c>
      <c r="F51" s="57">
        <f>+datos!E92/datos!E$90*100</f>
        <v>12.647876113429174</v>
      </c>
      <c r="G51" s="57">
        <f>+datos!F92/datos!F$90*100</f>
        <v>7.3841946375790206</v>
      </c>
      <c r="H51" s="57">
        <f>+datos!G92/datos!G$90*100</f>
        <v>3.4379981399564006</v>
      </c>
      <c r="I51" s="57">
        <f>+datos!H92/datos!H$90*100</f>
        <v>12.849956988653883</v>
      </c>
      <c r="J51" s="145">
        <f>+datos!I92/datos!I$90*100</f>
        <v>8.5849711717386779</v>
      </c>
      <c r="K51" s="99">
        <f>+'Weighted Households 10+'!C33</f>
        <v>12.761006789700813</v>
      </c>
      <c r="L51" s="60"/>
      <c r="M51" s="21"/>
      <c r="N51" s="61"/>
      <c r="O51" s="61"/>
      <c r="P51" s="61"/>
    </row>
    <row r="52" spans="1:16" s="15" customFormat="1" ht="18" customHeight="1" x14ac:dyDescent="0.25">
      <c r="A52" s="38"/>
      <c r="B52" s="39" t="s">
        <v>10</v>
      </c>
      <c r="C52" s="57">
        <f>+datos!B93/datos!B$90*100</f>
        <v>13.947096854069246</v>
      </c>
      <c r="D52" s="57">
        <f>+datos!C93/datos!C$90*100</f>
        <v>14.032377075401259</v>
      </c>
      <c r="E52" s="57">
        <f>+datos!D93/datos!D$90*100</f>
        <v>10.409436517792461</v>
      </c>
      <c r="F52" s="57">
        <f>+datos!E93/datos!E$90*100</f>
        <v>12.623529238151745</v>
      </c>
      <c r="G52" s="57">
        <f>+datos!F93/datos!F$90*100</f>
        <v>12.23612323680695</v>
      </c>
      <c r="H52" s="57">
        <f>+datos!G93/datos!G$90*100</f>
        <v>14.869637042327744</v>
      </c>
      <c r="I52" s="57">
        <f>+datos!H93/datos!H$90*100</f>
        <v>12.583778543756996</v>
      </c>
      <c r="J52" s="145">
        <f>+datos!I93/datos!I$90*100</f>
        <v>20.508472147323054</v>
      </c>
      <c r="K52" s="99">
        <f>+'Weighted Households 10+'!C34</f>
        <v>15.466081752076747</v>
      </c>
      <c r="L52" s="60"/>
      <c r="M52" s="21"/>
      <c r="N52" s="61"/>
      <c r="O52" s="61"/>
      <c r="P52" s="61"/>
    </row>
    <row r="53" spans="1:16" s="15" customFormat="1" ht="18" customHeight="1" x14ac:dyDescent="0.25">
      <c r="A53" s="38"/>
      <c r="B53" s="39" t="s">
        <v>11</v>
      </c>
      <c r="C53" s="57">
        <f>+datos!B94/datos!B$90*100</f>
        <v>17.294473022926123</v>
      </c>
      <c r="D53" s="57">
        <f>+datos!C94/datos!C$90*100</f>
        <v>17.146078880509279</v>
      </c>
      <c r="E53" s="57">
        <f>+datos!D94/datos!D$90*100</f>
        <v>17.197478824741847</v>
      </c>
      <c r="F53" s="57">
        <f>+datos!E94/datos!E$90*100</f>
        <v>16.971690491577796</v>
      </c>
      <c r="G53" s="57">
        <f>+datos!F94/datos!F$90*100</f>
        <v>6.0685186548717249</v>
      </c>
      <c r="H53" s="57">
        <f>+datos!G94/datos!G$90*100</f>
        <v>35.645548283235755</v>
      </c>
      <c r="I53" s="57">
        <f>+datos!H94/datos!H$90*100</f>
        <v>16.685002177561874</v>
      </c>
      <c r="J53" s="145">
        <f>+datos!I94/datos!I$90*100</f>
        <v>12.196050869334002</v>
      </c>
      <c r="K53" s="99">
        <f>+'Weighted Households 10+'!C35</f>
        <v>20.849693124349354</v>
      </c>
      <c r="L53" s="60"/>
      <c r="M53" s="21"/>
      <c r="N53" s="61"/>
      <c r="O53" s="61"/>
      <c r="P53" s="61"/>
    </row>
    <row r="54" spans="1:16" s="15" customFormat="1" ht="18" customHeight="1" x14ac:dyDescent="0.25">
      <c r="A54" s="38"/>
      <c r="B54" s="39" t="s">
        <v>12</v>
      </c>
      <c r="C54" s="57">
        <f>+datos!B95/datos!B$90*100</f>
        <v>12.130168105870236</v>
      </c>
      <c r="D54" s="57">
        <f>+datos!C95/datos!C$90*100</f>
        <v>11.734193915975501</v>
      </c>
      <c r="E54" s="57">
        <f>+datos!D95/datos!D$90*100</f>
        <v>16.802743250886472</v>
      </c>
      <c r="F54" s="57">
        <f>+datos!E95/datos!E$90*100</f>
        <v>12.907523802853554</v>
      </c>
      <c r="G54" s="57">
        <f>+datos!F95/datos!F$90*100</f>
        <v>28.296921183561413</v>
      </c>
      <c r="H54" s="57">
        <f>+datos!G95/datos!G$90*100</f>
        <v>21.187414741044609</v>
      </c>
      <c r="I54" s="57">
        <f>+datos!H95/datos!H$90*100</f>
        <v>12.665071787556343</v>
      </c>
      <c r="J54" s="145">
        <f>+datos!I95/datos!I$90*100</f>
        <v>9.928467530315082</v>
      </c>
      <c r="K54" s="99">
        <f>+'Weighted Households 10+'!C36</f>
        <v>13.094202476296561</v>
      </c>
      <c r="L54" s="60"/>
      <c r="M54" s="21"/>
      <c r="N54" s="61"/>
      <c r="O54" s="61"/>
      <c r="P54" s="61"/>
    </row>
    <row r="55" spans="1:16" s="15" customFormat="1" ht="18" customHeight="1" x14ac:dyDescent="0.25">
      <c r="A55" s="38"/>
      <c r="B55" s="39" t="s">
        <v>13</v>
      </c>
      <c r="C55" s="57">
        <f>+datos!B96/datos!B$90*100</f>
        <v>9.1843783715390064</v>
      </c>
      <c r="D55" s="57">
        <f>+datos!C96/datos!C$90*100</f>
        <v>9.0902231366279445</v>
      </c>
      <c r="E55" s="57">
        <f>+datos!D96/datos!D$90*100</f>
        <v>10.130928233716093</v>
      </c>
      <c r="F55" s="57">
        <f>+datos!E96/datos!E$90*100</f>
        <v>9.0364127968900458</v>
      </c>
      <c r="G55" s="57">
        <f>+datos!F96/datos!F$90*100</f>
        <v>15.937224542174629</v>
      </c>
      <c r="H55" s="57">
        <f>+datos!G96/datos!G$90*100</f>
        <v>4.5149662098073184</v>
      </c>
      <c r="I55" s="57">
        <f>+datos!H96/datos!H$90*100</f>
        <v>9.081529596245236</v>
      </c>
      <c r="J55" s="145">
        <f>+datos!I96/datos!I$90*100</f>
        <v>16.52360795807682</v>
      </c>
      <c r="K55" s="99">
        <f>+'Weighted Households 10+'!C37</f>
        <v>9.6658630114267332</v>
      </c>
      <c r="L55" s="60"/>
      <c r="M55" s="21"/>
      <c r="N55" s="61"/>
      <c r="O55" s="61"/>
      <c r="P55" s="61"/>
    </row>
    <row r="56" spans="1:16" s="15" customFormat="1" ht="18" customHeight="1" x14ac:dyDescent="0.25">
      <c r="A56" s="38"/>
      <c r="B56" s="39" t="s">
        <v>14</v>
      </c>
      <c r="C56" s="57">
        <f>+datos!B97/datos!B$90*100</f>
        <v>12.402253429531179</v>
      </c>
      <c r="D56" s="57">
        <f>+datos!C97/datos!C$90*100</f>
        <v>12.756000145923608</v>
      </c>
      <c r="E56" s="57">
        <f>+datos!D97/datos!D$90*100</f>
        <v>7.4116005985246618</v>
      </c>
      <c r="F56" s="57">
        <f>+datos!E97/datos!E$90*100</f>
        <v>14.671196550304968</v>
      </c>
      <c r="G56" s="57">
        <f>+datos!F97/datos!F$90*100</f>
        <v>10.892972472625145</v>
      </c>
      <c r="H56" s="57">
        <f>+datos!G97/datos!G$90*100</f>
        <v>4.7804481957564242</v>
      </c>
      <c r="I56" s="57">
        <f>+datos!H97/datos!H$90*100</f>
        <v>14.877525041961556</v>
      </c>
      <c r="J56" s="145">
        <f>+datos!I97/datos!I$90*100</f>
        <v>12.30996510451666</v>
      </c>
      <c r="K56" s="99">
        <f>+'Weighted Households 10+'!C38</f>
        <v>9.480546986096746</v>
      </c>
      <c r="L56" s="60"/>
      <c r="M56" s="21"/>
      <c r="N56" s="61"/>
      <c r="O56" s="61"/>
      <c r="P56" s="61"/>
    </row>
    <row r="57" spans="1:16" s="15" customFormat="1" ht="18" customHeight="1" thickBot="1" x14ac:dyDescent="0.3">
      <c r="A57" s="38"/>
      <c r="B57" s="40" t="s">
        <v>15</v>
      </c>
      <c r="C57" s="55">
        <f>+datos!B98/datos!B$90*100</f>
        <v>11.07747243926298</v>
      </c>
      <c r="D57" s="55">
        <f>+datos!C98/datos!C$90*100</f>
        <v>11.111534582886717</v>
      </c>
      <c r="E57" s="55">
        <f>+datos!D98/datos!D$90*100</f>
        <v>11.480720095646738</v>
      </c>
      <c r="F57" s="55">
        <f>+datos!E98/datos!E$90*100</f>
        <v>12.686253947231885</v>
      </c>
      <c r="G57" s="55">
        <f>+datos!F98/datos!F$90*100</f>
        <v>2.0374675235881305</v>
      </c>
      <c r="H57" s="55">
        <f>+datos!G98/datos!G$90*100</f>
        <v>13.758478694460546</v>
      </c>
      <c r="I57" s="55">
        <f>+datos!H98/datos!H$90*100</f>
        <v>12.726952937069061</v>
      </c>
      <c r="J57" s="146">
        <f>+datos!I98/datos!I$90*100</f>
        <v>6.6494105214820163</v>
      </c>
      <c r="K57" s="100">
        <f>+'Weighted Households 10+'!C39</f>
        <v>9.536251892409183</v>
      </c>
      <c r="L57" s="60"/>
      <c r="M57" s="21"/>
      <c r="N57" s="61"/>
      <c r="O57" s="61"/>
      <c r="P57" s="61"/>
    </row>
    <row r="58" spans="1:16" x14ac:dyDescent="0.25">
      <c r="A58" s="2"/>
      <c r="B58" s="83" t="s">
        <v>96</v>
      </c>
      <c r="C58" s="66"/>
      <c r="D58" s="66"/>
      <c r="E58" s="66"/>
      <c r="F58" s="66"/>
      <c r="G58" s="66"/>
      <c r="H58" s="66"/>
      <c r="I58" s="66"/>
      <c r="J58" s="66"/>
      <c r="K58" s="62"/>
      <c r="L58" s="62"/>
      <c r="M58" s="63"/>
      <c r="N58" s="63"/>
      <c r="O58" s="63"/>
      <c r="P58" s="63"/>
    </row>
    <row r="59" spans="1:16" ht="27.75" customHeight="1" thickBot="1" x14ac:dyDescent="0.3">
      <c r="A59" s="2"/>
      <c r="B59" s="23"/>
      <c r="C59" s="24"/>
      <c r="D59" s="24"/>
      <c r="E59" s="24"/>
      <c r="F59" s="24"/>
      <c r="G59" s="24"/>
      <c r="H59" s="24"/>
      <c r="I59" s="24"/>
      <c r="J59" s="24"/>
      <c r="K59" s="24"/>
      <c r="L59" s="17"/>
    </row>
    <row r="60" spans="1:16" ht="50.1" customHeight="1" thickBot="1" x14ac:dyDescent="0.3">
      <c r="A60" s="2"/>
      <c r="B60" s="6" t="s">
        <v>16</v>
      </c>
      <c r="C60" s="4" t="str">
        <f>datos!B$4</f>
        <v>TOTAL BEBIDAS CALIENTES</v>
      </c>
      <c r="D60" s="4" t="str">
        <f>datos!C$4</f>
        <v>CAFÉ</v>
      </c>
      <c r="E60" s="4" t="str">
        <f>datos!D$4</f>
        <v>INFUSIONES</v>
      </c>
      <c r="F60" s="4" t="str">
        <f>datos!E$4</f>
        <v>LECHE</v>
      </c>
      <c r="G60" s="133" t="str">
        <f>datos!F$4</f>
        <v>LECHE SOLA</v>
      </c>
      <c r="H60" s="133" t="str">
        <f>datos!G$4</f>
        <v>LECHE CON CACAO</v>
      </c>
      <c r="I60" s="133" t="str">
        <f>datos!H$4</f>
        <v>LECHE CON CAFÉ</v>
      </c>
      <c r="J60" s="4" t="str">
        <f>datos!I$4</f>
        <v>RESTO BEBIDAS CALIENTES</v>
      </c>
      <c r="K60"/>
      <c r="L60"/>
    </row>
    <row r="61" spans="1:16" s="15" customFormat="1" ht="18" customHeight="1" x14ac:dyDescent="0.25">
      <c r="A61" s="38"/>
      <c r="B61" s="42" t="s">
        <v>7</v>
      </c>
      <c r="C61" s="65">
        <f>+datos!B152</f>
        <v>3.6084597754739285</v>
      </c>
      <c r="D61" s="65">
        <f>+datos!C152</f>
        <v>1.256227468706633</v>
      </c>
      <c r="E61" s="65">
        <f>+datos!D152</f>
        <v>0.57249468805230708</v>
      </c>
      <c r="F61" s="65">
        <f>+datos!E152</f>
        <v>2.7176556833387306</v>
      </c>
      <c r="G61" s="65">
        <f>+datos!F152</f>
        <v>1.0913246412147843</v>
      </c>
      <c r="H61" s="65">
        <f>+datos!G152</f>
        <v>1.1675004985897035</v>
      </c>
      <c r="I61" s="65">
        <f>+datos!H152</f>
        <v>2.7181999361329772</v>
      </c>
      <c r="J61" s="149">
        <f>+datos!I152</f>
        <v>0.40960246291991681</v>
      </c>
      <c r="K61" s="12"/>
      <c r="L61" s="12"/>
    </row>
    <row r="62" spans="1:16" s="15" customFormat="1" ht="18" customHeight="1" x14ac:dyDescent="0.25">
      <c r="A62" s="38"/>
      <c r="B62" s="39" t="s">
        <v>8</v>
      </c>
      <c r="C62" s="57">
        <f>+datos!B153</f>
        <v>3.0600621607799239</v>
      </c>
      <c r="D62" s="57">
        <f>+datos!C153</f>
        <v>1.1046229107177121</v>
      </c>
      <c r="E62" s="57">
        <f>+datos!D153</f>
        <v>0.42737841552772821</v>
      </c>
      <c r="F62" s="57">
        <f>+datos!E153</f>
        <v>2.4709917729865252</v>
      </c>
      <c r="G62" s="57">
        <f>+datos!F153</f>
        <v>1.0154032067174128</v>
      </c>
      <c r="H62" s="57">
        <f>+datos!G153</f>
        <v>1.0246218885527898</v>
      </c>
      <c r="I62" s="57">
        <f>+datos!H153</f>
        <v>2.4995380549879092</v>
      </c>
      <c r="J62" s="145">
        <f>+datos!I153</f>
        <v>0.3270007690846361</v>
      </c>
      <c r="K62" s="60"/>
      <c r="L62" s="60"/>
      <c r="M62" s="61"/>
      <c r="N62" s="61"/>
      <c r="O62" s="61"/>
    </row>
    <row r="63" spans="1:16" s="15" customFormat="1" ht="18" customHeight="1" x14ac:dyDescent="0.25">
      <c r="A63" s="38"/>
      <c r="B63" s="39" t="s">
        <v>9</v>
      </c>
      <c r="C63" s="57">
        <f>+datos!B154</f>
        <v>3.6386496976535874</v>
      </c>
      <c r="D63" s="57">
        <f>+datos!C154</f>
        <v>1.4170412713464566</v>
      </c>
      <c r="E63" s="57">
        <f>+datos!D154</f>
        <v>0.64291626174917604</v>
      </c>
      <c r="F63" s="57">
        <f>+datos!E154</f>
        <v>2.7282911848112468</v>
      </c>
      <c r="G63" s="57">
        <f>+datos!F154</f>
        <v>0.91103612956810631</v>
      </c>
      <c r="H63" s="57">
        <f>+datos!G154</f>
        <v>0.72653421274054775</v>
      </c>
      <c r="I63" s="57">
        <f>+datos!H154</f>
        <v>2.7423837155472821</v>
      </c>
      <c r="J63" s="145">
        <f>+datos!I154</f>
        <v>0.21825666492420281</v>
      </c>
      <c r="K63" s="60"/>
      <c r="L63" s="60"/>
      <c r="M63" s="61"/>
      <c r="N63" s="61"/>
      <c r="O63" s="61"/>
    </row>
    <row r="64" spans="1:16" s="15" customFormat="1" ht="18" customHeight="1" x14ac:dyDescent="0.25">
      <c r="A64" s="38"/>
      <c r="B64" s="39" t="s">
        <v>10</v>
      </c>
      <c r="C64" s="57">
        <f>+datos!B155</f>
        <v>3.134039448076944</v>
      </c>
      <c r="D64" s="57">
        <f>+datos!C155</f>
        <v>1.1979672599326219</v>
      </c>
      <c r="E64" s="57">
        <f>+datos!D155</f>
        <v>0.36298322798390559</v>
      </c>
      <c r="F64" s="57">
        <f>+datos!E155</f>
        <v>2.3515634366852716</v>
      </c>
      <c r="G64" s="57">
        <f>+datos!F155</f>
        <v>0.54447231947278751</v>
      </c>
      <c r="H64" s="57">
        <f>+datos!G155</f>
        <v>1.029510733277607</v>
      </c>
      <c r="I64" s="57">
        <f>+datos!H155</f>
        <v>2.3952034328215328</v>
      </c>
      <c r="J64" s="145">
        <f>+datos!I155</f>
        <v>0.60840619223659886</v>
      </c>
      <c r="K64" s="60"/>
      <c r="L64" s="60"/>
      <c r="M64" s="61"/>
      <c r="N64" s="61"/>
      <c r="O64" s="61"/>
    </row>
    <row r="65" spans="1:15" s="15" customFormat="1" ht="18" customHeight="1" x14ac:dyDescent="0.25">
      <c r="A65" s="38"/>
      <c r="B65" s="39" t="s">
        <v>11</v>
      </c>
      <c r="C65" s="57">
        <f>+datos!B156</f>
        <v>3.1997132401919779</v>
      </c>
      <c r="D65" s="57">
        <f>+datos!C156</f>
        <v>1.1381051419359676</v>
      </c>
      <c r="E65" s="57">
        <f>+datos!D156</f>
        <v>0.55795725303437704</v>
      </c>
      <c r="F65" s="57">
        <f>+datos!E156</f>
        <v>2.4358027983567623</v>
      </c>
      <c r="G65" s="57">
        <f>+datos!F156</f>
        <v>0.63908545096040947</v>
      </c>
      <c r="H65" s="57">
        <f>+datos!G156</f>
        <v>1.6130617487736265</v>
      </c>
      <c r="I65" s="57">
        <f>+datos!H156</f>
        <v>2.405592002296034</v>
      </c>
      <c r="J65" s="145">
        <f>+datos!I156</f>
        <v>0.26867335677754628</v>
      </c>
      <c r="K65" s="60"/>
      <c r="L65" s="60"/>
      <c r="M65" s="61"/>
      <c r="N65" s="61"/>
      <c r="O65" s="61"/>
    </row>
    <row r="66" spans="1:15" s="15" customFormat="1" ht="18" customHeight="1" x14ac:dyDescent="0.25">
      <c r="A66" s="38"/>
      <c r="B66" s="39" t="s">
        <v>12</v>
      </c>
      <c r="C66" s="57">
        <f>+datos!B157</f>
        <v>3.7690026701765889</v>
      </c>
      <c r="D66" s="57">
        <f>+datos!C157</f>
        <v>1.2063219003845744</v>
      </c>
      <c r="E66" s="57">
        <f>+datos!D157</f>
        <v>0.7524070002237464</v>
      </c>
      <c r="F66" s="57">
        <f>+datos!E157</f>
        <v>2.8272870832322465</v>
      </c>
      <c r="G66" s="57">
        <f>+datos!F157</f>
        <v>2.6214262049073298</v>
      </c>
      <c r="H66" s="57">
        <f>+datos!G157</f>
        <v>1.4870868434456119</v>
      </c>
      <c r="I66" s="57">
        <f>+datos!H157</f>
        <v>2.7103212471459899</v>
      </c>
      <c r="J66" s="145">
        <f>+datos!I157</f>
        <v>0.34966886399943825</v>
      </c>
      <c r="K66" s="60"/>
      <c r="L66" s="60"/>
      <c r="M66" s="61"/>
      <c r="N66" s="61"/>
      <c r="O66" s="61"/>
    </row>
    <row r="67" spans="1:15" s="15" customFormat="1" ht="18" customHeight="1" x14ac:dyDescent="0.25">
      <c r="A67" s="38"/>
      <c r="B67" s="39" t="s">
        <v>13</v>
      </c>
      <c r="C67" s="57">
        <f>+datos!B158</f>
        <v>3.5158696272049661</v>
      </c>
      <c r="D67" s="57">
        <f>+datos!C158</f>
        <v>1.173836220834799</v>
      </c>
      <c r="E67" s="57">
        <f>+datos!D158</f>
        <v>0.78604599126027253</v>
      </c>
      <c r="F67" s="57">
        <f>+datos!E158</f>
        <v>2.4909633335853081</v>
      </c>
      <c r="G67" s="57">
        <f>+datos!F158</f>
        <v>1.2684694338864424</v>
      </c>
      <c r="H67" s="57">
        <f>+datos!G158</f>
        <v>0.96528544361150015</v>
      </c>
      <c r="I67" s="57">
        <f>+datos!H158</f>
        <v>2.5178838963769175</v>
      </c>
      <c r="J67" s="145">
        <f>+datos!I158</f>
        <v>0.97605171144644831</v>
      </c>
      <c r="K67" s="60"/>
      <c r="L67" s="60"/>
      <c r="M67" s="61"/>
      <c r="N67" s="61"/>
      <c r="O67" s="61"/>
    </row>
    <row r="68" spans="1:15" s="15" customFormat="1" ht="18" customHeight="1" x14ac:dyDescent="0.25">
      <c r="A68" s="38"/>
      <c r="B68" s="39" t="s">
        <v>14</v>
      </c>
      <c r="C68" s="57">
        <f>+datos!B159</f>
        <v>4.9323883921698961</v>
      </c>
      <c r="D68" s="57">
        <f>+datos!C159</f>
        <v>1.5511299293972463</v>
      </c>
      <c r="E68" s="57">
        <f>+datos!D159</f>
        <v>0.55471536410540534</v>
      </c>
      <c r="F68" s="57">
        <f>+datos!E159</f>
        <v>3.6015005015999071</v>
      </c>
      <c r="G68" s="57">
        <f>+datos!F159</f>
        <v>2.5384449455829006</v>
      </c>
      <c r="H68" s="57">
        <f>+datos!G159</f>
        <v>0.49465472330019672</v>
      </c>
      <c r="I68" s="57">
        <f>+datos!H159</f>
        <v>3.6277293031210958</v>
      </c>
      <c r="J68" s="145">
        <f>+datos!I159</f>
        <v>0.5508998232141562</v>
      </c>
      <c r="K68" s="60"/>
      <c r="L68" s="60"/>
      <c r="M68" s="61"/>
      <c r="N68" s="61"/>
      <c r="O68" s="61"/>
    </row>
    <row r="69" spans="1:15" s="15" customFormat="1" ht="18" customHeight="1" thickBot="1" x14ac:dyDescent="0.3">
      <c r="A69" s="38"/>
      <c r="B69" s="40" t="s">
        <v>15</v>
      </c>
      <c r="C69" s="55">
        <f>+datos!B160</f>
        <v>4.1864261609320668</v>
      </c>
      <c r="D69" s="55">
        <f>+datos!C160</f>
        <v>1.3316597255848657</v>
      </c>
      <c r="E69" s="55">
        <f>+datos!D160</f>
        <v>0.64577730953934132</v>
      </c>
      <c r="F69" s="55">
        <f>+datos!E160</f>
        <v>3.1007838050716372</v>
      </c>
      <c r="G69" s="55">
        <f>+datos!F160</f>
        <v>0.6329238008103516</v>
      </c>
      <c r="H69" s="55">
        <f>+datos!G160</f>
        <v>0.92608205132638555</v>
      </c>
      <c r="I69" s="55">
        <f>+datos!H160</f>
        <v>3.110897929479266</v>
      </c>
      <c r="J69" s="146">
        <f>+datos!I160</f>
        <v>0.32707319390469652</v>
      </c>
      <c r="K69" s="60"/>
      <c r="L69" s="60"/>
      <c r="M69" s="61"/>
      <c r="N69" s="61"/>
      <c r="O69" s="61"/>
    </row>
    <row r="70" spans="1:15" x14ac:dyDescent="0.25">
      <c r="A70" s="2"/>
      <c r="B70" s="83" t="s">
        <v>96</v>
      </c>
      <c r="C70" s="66"/>
      <c r="D70" s="66"/>
      <c r="E70" s="66"/>
      <c r="F70" s="66"/>
      <c r="G70" s="66"/>
      <c r="H70" s="66"/>
      <c r="I70" s="66"/>
      <c r="J70" s="62"/>
      <c r="K70" s="62"/>
      <c r="L70" s="62"/>
      <c r="M70" s="63"/>
      <c r="N70" s="63"/>
      <c r="O70" s="63"/>
    </row>
  </sheetData>
  <mergeCells count="2">
    <mergeCell ref="J2:K3"/>
    <mergeCell ref="F18:K19"/>
  </mergeCells>
  <hyperlinks>
    <hyperlink ref="L2:L3" location="'BEBIDAS FRIAS OOH'!A1" display="VOLVER A MENÚ"/>
  </hyperlinks>
  <pageMargins left="0.25" right="0.25" top="0.75" bottom="0.75" header="0.3" footer="0.3"/>
  <pageSetup paperSize="9" scale="50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/>
  <dimension ref="A1:I188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.42578125" defaultRowHeight="12" x14ac:dyDescent="0.2"/>
  <cols>
    <col min="1" max="1" width="45.7109375" style="85" customWidth="1"/>
    <col min="2" max="2" width="22.42578125" style="85" bestFit="1" customWidth="1"/>
    <col min="3" max="3" width="12" style="85" bestFit="1" customWidth="1"/>
    <col min="4" max="5" width="10.42578125" style="85" bestFit="1" customWidth="1"/>
    <col min="6" max="6" width="13.5703125" style="85" bestFit="1" customWidth="1"/>
    <col min="7" max="7" width="15" style="85" bestFit="1" customWidth="1"/>
    <col min="8" max="8" width="13.85546875" style="85" bestFit="1" customWidth="1"/>
    <col min="9" max="9" width="22.140625" style="85" bestFit="1" customWidth="1"/>
    <col min="10" max="16384" width="11.42578125" style="85"/>
  </cols>
  <sheetData>
    <row r="1" spans="1:9" x14ac:dyDescent="0.2">
      <c r="A1" s="84" t="s">
        <v>45</v>
      </c>
    </row>
    <row r="3" spans="1:9" x14ac:dyDescent="0.2">
      <c r="A3" s="86" t="s">
        <v>47</v>
      </c>
    </row>
    <row r="4" spans="1:9" x14ac:dyDescent="0.2">
      <c r="A4" s="87"/>
      <c r="B4" s="88" t="s">
        <v>142</v>
      </c>
      <c r="C4" s="89" t="s">
        <v>143</v>
      </c>
      <c r="D4" s="89" t="s">
        <v>144</v>
      </c>
      <c r="E4" s="89" t="s">
        <v>145</v>
      </c>
      <c r="F4" s="88" t="s">
        <v>146</v>
      </c>
      <c r="G4" s="88" t="s">
        <v>147</v>
      </c>
      <c r="H4" s="88" t="s">
        <v>148</v>
      </c>
      <c r="I4" s="88" t="s">
        <v>149</v>
      </c>
    </row>
    <row r="5" spans="1:9" s="91" customFormat="1" x14ac:dyDescent="0.2">
      <c r="A5" s="87" t="s">
        <v>46</v>
      </c>
      <c r="B5" s="90"/>
      <c r="C5" s="90">
        <v>0.05</v>
      </c>
      <c r="D5" s="90">
        <v>0.125</v>
      </c>
      <c r="E5" s="90"/>
      <c r="F5" s="90">
        <v>0.2</v>
      </c>
      <c r="G5" s="90">
        <v>0.2</v>
      </c>
      <c r="H5" s="90">
        <v>0.125</v>
      </c>
      <c r="I5" s="90">
        <v>0.125</v>
      </c>
    </row>
    <row r="7" spans="1:9" ht="15" x14ac:dyDescent="0.25">
      <c r="A7" s="121" t="s">
        <v>127</v>
      </c>
      <c r="B7" s="121"/>
      <c r="C7" s="121"/>
      <c r="D7" s="121"/>
      <c r="E7" s="121"/>
      <c r="F7" s="121"/>
      <c r="G7" s="121"/>
      <c r="H7" s="121"/>
      <c r="I7" s="121"/>
    </row>
    <row r="8" spans="1:9" s="92" customFormat="1" ht="15" x14ac:dyDescent="0.25">
      <c r="A8" s="121" t="s">
        <v>125</v>
      </c>
      <c r="B8" s="121"/>
      <c r="C8" s="121"/>
      <c r="D8" s="121"/>
      <c r="E8" s="121"/>
      <c r="F8" s="121"/>
      <c r="G8" s="121"/>
      <c r="H8" s="121"/>
      <c r="I8" s="121"/>
    </row>
    <row r="9" spans="1:9" ht="15" x14ac:dyDescent="0.25">
      <c r="A9" s="121" t="s">
        <v>128</v>
      </c>
      <c r="B9" s="121" t="s">
        <v>134</v>
      </c>
      <c r="C9" s="121" t="s">
        <v>135</v>
      </c>
      <c r="D9" s="121" t="s">
        <v>136</v>
      </c>
      <c r="E9" s="121" t="s">
        <v>137</v>
      </c>
      <c r="F9" s="121" t="s">
        <v>138</v>
      </c>
      <c r="G9" s="121" t="s">
        <v>139</v>
      </c>
      <c r="H9" s="121" t="s">
        <v>140</v>
      </c>
      <c r="I9" s="121" t="s">
        <v>141</v>
      </c>
    </row>
    <row r="10" spans="1:9" ht="15" x14ac:dyDescent="0.25">
      <c r="A10" s="121" t="s">
        <v>18</v>
      </c>
      <c r="B10" s="130">
        <v>691238100</v>
      </c>
      <c r="C10" s="130">
        <v>634744800</v>
      </c>
      <c r="D10" s="130">
        <v>33906790</v>
      </c>
      <c r="E10" s="130">
        <v>507461700</v>
      </c>
      <c r="F10" s="130">
        <v>2253244</v>
      </c>
      <c r="G10" s="130">
        <v>10940280</v>
      </c>
      <c r="H10" s="130">
        <v>494268200</v>
      </c>
      <c r="I10" s="130">
        <v>9393026</v>
      </c>
    </row>
    <row r="11" spans="1:9" ht="15" x14ac:dyDescent="0.25">
      <c r="A11" s="121" t="s">
        <v>19</v>
      </c>
      <c r="B11" s="130">
        <v>588010400</v>
      </c>
      <c r="C11" s="130">
        <v>545490900</v>
      </c>
      <c r="D11" s="130">
        <v>25937110</v>
      </c>
      <c r="E11" s="130">
        <v>426913100</v>
      </c>
      <c r="F11" s="130">
        <v>2376725</v>
      </c>
      <c r="G11" s="130">
        <v>7785839</v>
      </c>
      <c r="H11" s="130">
        <v>416750500</v>
      </c>
      <c r="I11" s="130">
        <v>6419742</v>
      </c>
    </row>
    <row r="12" spans="1:9" ht="15" x14ac:dyDescent="0.25">
      <c r="A12" s="121" t="s">
        <v>20</v>
      </c>
      <c r="B12" s="130">
        <v>70.7</v>
      </c>
      <c r="C12" s="130">
        <v>64.900000000000006</v>
      </c>
      <c r="D12" s="130">
        <v>16.899999999999999</v>
      </c>
      <c r="E12" s="130">
        <v>59.5</v>
      </c>
      <c r="F12" s="130">
        <v>1.3</v>
      </c>
      <c r="G12" s="130">
        <v>4</v>
      </c>
      <c r="H12" s="130">
        <v>57.3</v>
      </c>
      <c r="I12" s="130">
        <v>5.9</v>
      </c>
    </row>
    <row r="13" spans="1:9" ht="15" x14ac:dyDescent="0.25">
      <c r="A13" s="121" t="s">
        <v>21</v>
      </c>
      <c r="B13" s="130">
        <v>29.19</v>
      </c>
      <c r="C13" s="130">
        <v>29.24</v>
      </c>
      <c r="D13" s="130">
        <v>5.99</v>
      </c>
      <c r="E13" s="130">
        <v>25.48</v>
      </c>
      <c r="F13" s="130">
        <v>5.17</v>
      </c>
      <c r="G13" s="130">
        <v>8.1999999999999993</v>
      </c>
      <c r="H13" s="130">
        <v>25.79</v>
      </c>
      <c r="I13" s="130">
        <v>4.79</v>
      </c>
    </row>
    <row r="14" spans="1:9" ht="15" x14ac:dyDescent="0.25">
      <c r="A14" s="121" t="s">
        <v>22</v>
      </c>
      <c r="B14" s="130">
        <v>24.83</v>
      </c>
      <c r="C14" s="130">
        <v>25.12</v>
      </c>
      <c r="D14" s="130">
        <v>4.58</v>
      </c>
      <c r="E14" s="130">
        <v>21.44</v>
      </c>
      <c r="F14" s="130">
        <v>5.46</v>
      </c>
      <c r="G14" s="130">
        <v>5.84</v>
      </c>
      <c r="H14" s="130">
        <v>21.75</v>
      </c>
      <c r="I14" s="130">
        <v>3.28</v>
      </c>
    </row>
    <row r="15" spans="1:9" ht="15" x14ac:dyDescent="0.25">
      <c r="A15" s="121" t="s">
        <v>23</v>
      </c>
      <c r="B15" s="130">
        <v>18.600000000000001</v>
      </c>
      <c r="C15" s="130">
        <v>18.72</v>
      </c>
      <c r="D15" s="130">
        <v>3.98</v>
      </c>
      <c r="E15" s="130">
        <v>15.92</v>
      </c>
      <c r="F15" s="130">
        <v>2.34</v>
      </c>
      <c r="G15" s="130">
        <v>4.7300000000000004</v>
      </c>
      <c r="H15" s="130">
        <v>16.170000000000002</v>
      </c>
      <c r="I15" s="130">
        <v>2.0499999999999998</v>
      </c>
    </row>
    <row r="16" spans="1:9" ht="15" x14ac:dyDescent="0.25">
      <c r="A16" s="121" t="s">
        <v>24</v>
      </c>
      <c r="B16" s="130">
        <v>1.57</v>
      </c>
      <c r="C16" s="130">
        <v>1.56</v>
      </c>
      <c r="D16" s="130">
        <v>1.5</v>
      </c>
      <c r="E16" s="130">
        <v>1.6</v>
      </c>
      <c r="F16" s="130">
        <v>2.21</v>
      </c>
      <c r="G16" s="130">
        <v>1.74</v>
      </c>
      <c r="H16" s="130">
        <v>1.6</v>
      </c>
      <c r="I16" s="130">
        <v>2.34</v>
      </c>
    </row>
    <row r="17" spans="1:9" ht="15" x14ac:dyDescent="0.25">
      <c r="A17" s="121" t="s">
        <v>25</v>
      </c>
      <c r="B17" s="130">
        <v>1.34</v>
      </c>
      <c r="C17" s="130">
        <v>1.34</v>
      </c>
      <c r="D17" s="130">
        <v>1.1499999999999999</v>
      </c>
      <c r="E17" s="130">
        <v>1.35</v>
      </c>
      <c r="F17" s="130">
        <v>2.33</v>
      </c>
      <c r="G17" s="130">
        <v>1.24</v>
      </c>
      <c r="H17" s="130">
        <v>1.35</v>
      </c>
      <c r="I17" s="130">
        <v>1.6</v>
      </c>
    </row>
    <row r="18" spans="1:9" ht="15" x14ac:dyDescent="0.25">
      <c r="A18" s="121" t="s">
        <v>49</v>
      </c>
      <c r="B18" s="130">
        <v>23679210</v>
      </c>
      <c r="C18" s="130">
        <v>21711470</v>
      </c>
      <c r="D18" s="130">
        <v>5663177</v>
      </c>
      <c r="E18" s="130">
        <v>19916550</v>
      </c>
      <c r="F18" s="130">
        <v>435567</v>
      </c>
      <c r="G18" s="130">
        <v>1333762</v>
      </c>
      <c r="H18" s="130">
        <v>19164820</v>
      </c>
      <c r="I18" s="130">
        <v>1959138</v>
      </c>
    </row>
    <row r="19" spans="1:9" ht="15" x14ac:dyDescent="0.25">
      <c r="A19" s="121" t="s">
        <v>50</v>
      </c>
      <c r="B19" s="130">
        <v>33469560</v>
      </c>
      <c r="C19" s="130">
        <v>33469560</v>
      </c>
      <c r="D19" s="130">
        <v>33469560</v>
      </c>
      <c r="E19" s="130">
        <v>33469560</v>
      </c>
      <c r="F19" s="130">
        <v>33469560</v>
      </c>
      <c r="G19" s="130">
        <v>33469560</v>
      </c>
      <c r="H19" s="130">
        <v>33469560</v>
      </c>
      <c r="I19" s="130">
        <v>33469560</v>
      </c>
    </row>
    <row r="20" spans="1:9" x14ac:dyDescent="0.2">
      <c r="A20" s="120" t="s">
        <v>73</v>
      </c>
      <c r="B20" s="85">
        <f t="shared" ref="B20:I20" si="0">IF(ISERROR(+B10/B11),0,(B10/B11))</f>
        <v>1.1755542078847585</v>
      </c>
      <c r="C20" s="85">
        <f t="shared" si="0"/>
        <v>1.1636212446440444</v>
      </c>
      <c r="D20" s="85">
        <f t="shared" si="0"/>
        <v>1.3072693912313285</v>
      </c>
      <c r="E20" s="85">
        <f t="shared" si="0"/>
        <v>1.1886768056543591</v>
      </c>
      <c r="F20" s="85">
        <f t="shared" si="0"/>
        <v>0.94804573520285262</v>
      </c>
      <c r="G20" s="85">
        <f t="shared" si="0"/>
        <v>1.4051510697819465</v>
      </c>
      <c r="H20" s="85">
        <f t="shared" si="0"/>
        <v>1.1860050557827766</v>
      </c>
      <c r="I20" s="85">
        <f t="shared" si="0"/>
        <v>1.4631469613576371</v>
      </c>
    </row>
    <row r="22" spans="1:9" x14ac:dyDescent="0.2">
      <c r="A22" s="87" t="s">
        <v>153</v>
      </c>
      <c r="B22" s="87">
        <f>'Weighted Households 10+'!B31</f>
        <v>35695240</v>
      </c>
      <c r="C22" s="87">
        <f>B22</f>
        <v>35695240</v>
      </c>
      <c r="D22" s="87">
        <f t="shared" ref="D22:I22" si="1">+C22</f>
        <v>35695240</v>
      </c>
      <c r="E22" s="87">
        <f t="shared" si="1"/>
        <v>35695240</v>
      </c>
      <c r="F22" s="87">
        <f t="shared" si="1"/>
        <v>35695240</v>
      </c>
      <c r="G22" s="87">
        <f t="shared" si="1"/>
        <v>35695240</v>
      </c>
      <c r="H22" s="87">
        <f t="shared" si="1"/>
        <v>35695240</v>
      </c>
      <c r="I22" s="87">
        <f t="shared" si="1"/>
        <v>35695240</v>
      </c>
    </row>
    <row r="24" spans="1:9" x14ac:dyDescent="0.2">
      <c r="B24" s="85" t="s">
        <v>171</v>
      </c>
      <c r="C24" s="85">
        <v>1.0911999999999999</v>
      </c>
      <c r="D24" s="85" t="s">
        <v>173</v>
      </c>
      <c r="E24" s="176">
        <f>C24/C25</f>
        <v>0.92006353149969988</v>
      </c>
    </row>
    <row r="25" spans="1:9" x14ac:dyDescent="0.2">
      <c r="A25" s="86" t="s">
        <v>44</v>
      </c>
      <c r="B25" s="85" t="s">
        <v>172</v>
      </c>
      <c r="C25" s="175">
        <f>H20</f>
        <v>1.1860050557827766</v>
      </c>
      <c r="D25" s="85" t="s">
        <v>174</v>
      </c>
      <c r="E25" s="176">
        <f>1-E24</f>
        <v>7.9936468500300117E-2</v>
      </c>
    </row>
    <row r="26" spans="1:9" x14ac:dyDescent="0.2">
      <c r="A26" s="87" t="s">
        <v>17</v>
      </c>
      <c r="B26" s="88" t="s">
        <v>134</v>
      </c>
      <c r="C26" s="89" t="s">
        <v>135</v>
      </c>
      <c r="D26" s="89" t="s">
        <v>136</v>
      </c>
      <c r="E26" s="89" t="s">
        <v>137</v>
      </c>
      <c r="F26" s="88" t="s">
        <v>138</v>
      </c>
      <c r="G26" s="88" t="s">
        <v>139</v>
      </c>
      <c r="H26" s="88" t="s">
        <v>140</v>
      </c>
      <c r="I26" s="88" t="s">
        <v>141</v>
      </c>
    </row>
    <row r="27" spans="1:9" x14ac:dyDescent="0.2">
      <c r="A27" s="87" t="s">
        <v>18</v>
      </c>
      <c r="B27" s="87">
        <f t="shared" ref="B27:I28" si="2">+B10</f>
        <v>691238100</v>
      </c>
      <c r="C27" s="131">
        <f>+C10-(H27*E25)</f>
        <v>595234745.5999999</v>
      </c>
      <c r="D27" s="87">
        <f t="shared" si="2"/>
        <v>33906790</v>
      </c>
      <c r="E27" s="87">
        <f>+E10-(H27*E24)</f>
        <v>52703554.400000036</v>
      </c>
      <c r="F27" s="87">
        <f t="shared" si="2"/>
        <v>2253244</v>
      </c>
      <c r="G27" s="87">
        <f t="shared" si="2"/>
        <v>10940280</v>
      </c>
      <c r="H27" s="87">
        <f t="shared" si="2"/>
        <v>494268200</v>
      </c>
      <c r="I27" s="87">
        <f t="shared" si="2"/>
        <v>9393026</v>
      </c>
    </row>
    <row r="28" spans="1:9" x14ac:dyDescent="0.2">
      <c r="A28" s="87" t="s">
        <v>19</v>
      </c>
      <c r="B28" s="87">
        <f t="shared" si="2"/>
        <v>588010400</v>
      </c>
      <c r="C28" s="87">
        <f t="shared" si="2"/>
        <v>545490900</v>
      </c>
      <c r="D28" s="87">
        <f t="shared" si="2"/>
        <v>25937110</v>
      </c>
      <c r="E28" s="87">
        <f t="shared" si="2"/>
        <v>426913100</v>
      </c>
      <c r="F28" s="87">
        <f t="shared" si="2"/>
        <v>2376725</v>
      </c>
      <c r="G28" s="87">
        <f t="shared" si="2"/>
        <v>7785839</v>
      </c>
      <c r="H28" s="87">
        <f t="shared" si="2"/>
        <v>416750500</v>
      </c>
      <c r="I28" s="87">
        <f t="shared" si="2"/>
        <v>6419742</v>
      </c>
    </row>
    <row r="29" spans="1:9" x14ac:dyDescent="0.2">
      <c r="A29" s="87" t="s">
        <v>20</v>
      </c>
      <c r="B29" s="87">
        <f>+B12</f>
        <v>70.7</v>
      </c>
      <c r="C29" s="93">
        <f t="shared" ref="C29:I29" si="3">+C18/C22*100</f>
        <v>60.824552517366456</v>
      </c>
      <c r="D29" s="93">
        <f t="shared" si="3"/>
        <v>15.865356277195502</v>
      </c>
      <c r="E29" s="93">
        <f t="shared" si="3"/>
        <v>55.796094941510411</v>
      </c>
      <c r="F29" s="93">
        <f t="shared" si="3"/>
        <v>1.2202383286959269</v>
      </c>
      <c r="G29" s="93">
        <f t="shared" si="3"/>
        <v>3.7365262146997749</v>
      </c>
      <c r="H29" s="93">
        <f t="shared" si="3"/>
        <v>53.690127871391255</v>
      </c>
      <c r="I29" s="93">
        <f t="shared" si="3"/>
        <v>5.4885133143802927</v>
      </c>
    </row>
    <row r="30" spans="1:9" x14ac:dyDescent="0.2">
      <c r="A30" s="87" t="s">
        <v>21</v>
      </c>
      <c r="B30" s="87">
        <f t="shared" ref="B30:B35" si="4">+B13</f>
        <v>29.19</v>
      </c>
      <c r="C30" s="87">
        <f t="shared" ref="C30:I35" si="5">+C13</f>
        <v>29.24</v>
      </c>
      <c r="D30" s="87">
        <f t="shared" si="5"/>
        <v>5.99</v>
      </c>
      <c r="E30" s="87">
        <f t="shared" si="5"/>
        <v>25.48</v>
      </c>
      <c r="F30" s="87">
        <f t="shared" si="5"/>
        <v>5.17</v>
      </c>
      <c r="G30" s="87">
        <f t="shared" si="5"/>
        <v>8.1999999999999993</v>
      </c>
      <c r="H30" s="87">
        <f t="shared" si="5"/>
        <v>25.79</v>
      </c>
      <c r="I30" s="87">
        <f t="shared" si="5"/>
        <v>4.79</v>
      </c>
    </row>
    <row r="31" spans="1:9" x14ac:dyDescent="0.2">
      <c r="A31" s="87" t="s">
        <v>22</v>
      </c>
      <c r="B31" s="87">
        <f t="shared" si="4"/>
        <v>24.83</v>
      </c>
      <c r="C31" s="87">
        <f t="shared" si="5"/>
        <v>25.12</v>
      </c>
      <c r="D31" s="87">
        <f t="shared" si="5"/>
        <v>4.58</v>
      </c>
      <c r="E31" s="87">
        <f t="shared" si="5"/>
        <v>21.44</v>
      </c>
      <c r="F31" s="87">
        <f t="shared" si="5"/>
        <v>5.46</v>
      </c>
      <c r="G31" s="87">
        <f t="shared" si="5"/>
        <v>5.84</v>
      </c>
      <c r="H31" s="87">
        <f t="shared" si="5"/>
        <v>21.75</v>
      </c>
      <c r="I31" s="87">
        <f t="shared" si="5"/>
        <v>3.28</v>
      </c>
    </row>
    <row r="32" spans="1:9" x14ac:dyDescent="0.2">
      <c r="A32" s="87" t="s">
        <v>23</v>
      </c>
      <c r="B32" s="87">
        <f t="shared" si="4"/>
        <v>18.600000000000001</v>
      </c>
      <c r="C32" s="87">
        <f t="shared" si="5"/>
        <v>18.72</v>
      </c>
      <c r="D32" s="87">
        <f t="shared" si="5"/>
        <v>3.98</v>
      </c>
      <c r="E32" s="87">
        <f t="shared" si="5"/>
        <v>15.92</v>
      </c>
      <c r="F32" s="87">
        <f t="shared" si="5"/>
        <v>2.34</v>
      </c>
      <c r="G32" s="87">
        <f t="shared" si="5"/>
        <v>4.7300000000000004</v>
      </c>
      <c r="H32" s="87">
        <f t="shared" si="5"/>
        <v>16.170000000000002</v>
      </c>
      <c r="I32" s="87">
        <f t="shared" si="5"/>
        <v>2.0499999999999998</v>
      </c>
    </row>
    <row r="33" spans="1:9" x14ac:dyDescent="0.2">
      <c r="A33" s="87" t="s">
        <v>24</v>
      </c>
      <c r="B33" s="87">
        <f t="shared" si="4"/>
        <v>1.57</v>
      </c>
      <c r="C33" s="87">
        <f t="shared" si="5"/>
        <v>1.56</v>
      </c>
      <c r="D33" s="87">
        <f t="shared" si="5"/>
        <v>1.5</v>
      </c>
      <c r="E33" s="87">
        <f t="shared" si="5"/>
        <v>1.6</v>
      </c>
      <c r="F33" s="87">
        <f t="shared" si="5"/>
        <v>2.21</v>
      </c>
      <c r="G33" s="87">
        <f t="shared" si="5"/>
        <v>1.74</v>
      </c>
      <c r="H33" s="87">
        <f t="shared" si="5"/>
        <v>1.6</v>
      </c>
      <c r="I33" s="87">
        <f t="shared" si="5"/>
        <v>2.34</v>
      </c>
    </row>
    <row r="34" spans="1:9" x14ac:dyDescent="0.2">
      <c r="A34" s="87" t="s">
        <v>25</v>
      </c>
      <c r="B34" s="87">
        <f t="shared" si="4"/>
        <v>1.34</v>
      </c>
      <c r="C34" s="87">
        <f t="shared" si="5"/>
        <v>1.34</v>
      </c>
      <c r="D34" s="87">
        <f t="shared" si="5"/>
        <v>1.1499999999999999</v>
      </c>
      <c r="E34" s="87">
        <f t="shared" si="5"/>
        <v>1.35</v>
      </c>
      <c r="F34" s="87">
        <f t="shared" si="5"/>
        <v>2.33</v>
      </c>
      <c r="G34" s="87">
        <f t="shared" si="5"/>
        <v>1.24</v>
      </c>
      <c r="H34" s="87">
        <f t="shared" si="5"/>
        <v>1.35</v>
      </c>
      <c r="I34" s="87">
        <f t="shared" si="5"/>
        <v>1.6</v>
      </c>
    </row>
    <row r="35" spans="1:9" x14ac:dyDescent="0.2">
      <c r="A35" s="87" t="s">
        <v>49</v>
      </c>
      <c r="B35" s="131">
        <f t="shared" si="4"/>
        <v>23679210</v>
      </c>
      <c r="C35" s="131">
        <f t="shared" si="5"/>
        <v>21711470</v>
      </c>
      <c r="D35" s="131">
        <f t="shared" si="5"/>
        <v>5663177</v>
      </c>
      <c r="E35" s="131">
        <f t="shared" si="5"/>
        <v>19916550</v>
      </c>
      <c r="F35" s="131">
        <f t="shared" si="5"/>
        <v>435567</v>
      </c>
      <c r="G35" s="131">
        <f t="shared" si="5"/>
        <v>1333762</v>
      </c>
      <c r="H35" s="131">
        <f t="shared" si="5"/>
        <v>19164820</v>
      </c>
      <c r="I35" s="131">
        <f t="shared" si="5"/>
        <v>1959138</v>
      </c>
    </row>
    <row r="36" spans="1:9" x14ac:dyDescent="0.2">
      <c r="A36" s="87" t="s">
        <v>48</v>
      </c>
      <c r="B36" s="131">
        <f>C36+D36+E36+I36</f>
        <v>85445476.799999997</v>
      </c>
      <c r="C36" s="131">
        <f>+C28*C5</f>
        <v>27274545</v>
      </c>
      <c r="D36" s="131">
        <f>+D28*D5</f>
        <v>3242138.75</v>
      </c>
      <c r="E36" s="131">
        <f>F36+G36+H36</f>
        <v>54126325.299999997</v>
      </c>
      <c r="F36" s="131">
        <f t="shared" ref="F36:I36" si="6">+F28*F5</f>
        <v>475345</v>
      </c>
      <c r="G36" s="131">
        <f t="shared" si="6"/>
        <v>1557167.8</v>
      </c>
      <c r="H36" s="131">
        <f t="shared" si="6"/>
        <v>52093812.5</v>
      </c>
      <c r="I36" s="131">
        <f t="shared" si="6"/>
        <v>802467.75</v>
      </c>
    </row>
    <row r="37" spans="1:9" x14ac:dyDescent="0.2">
      <c r="A37" s="87" t="s">
        <v>51</v>
      </c>
      <c r="B37" s="93">
        <f t="shared" ref="B37:I37" si="7">+B36/B35</f>
        <v>3.6084597754739285</v>
      </c>
      <c r="C37" s="93">
        <f t="shared" si="7"/>
        <v>1.256227468706633</v>
      </c>
      <c r="D37" s="93">
        <f t="shared" si="7"/>
        <v>0.57249468805230708</v>
      </c>
      <c r="E37" s="93">
        <f t="shared" si="7"/>
        <v>2.7176556833387306</v>
      </c>
      <c r="F37" s="93">
        <f t="shared" si="7"/>
        <v>1.0913246412147843</v>
      </c>
      <c r="G37" s="93">
        <f t="shared" si="7"/>
        <v>1.1675004985897035</v>
      </c>
      <c r="H37" s="93">
        <f t="shared" si="7"/>
        <v>2.7181999361329772</v>
      </c>
      <c r="I37" s="93">
        <f t="shared" si="7"/>
        <v>0.40960246291991681</v>
      </c>
    </row>
    <row r="38" spans="1:9" x14ac:dyDescent="0.2">
      <c r="A38" s="94" t="s">
        <v>74</v>
      </c>
      <c r="B38" s="95">
        <f t="shared" ref="B38:I38" si="8">+B27/B36</f>
        <v>8.0898150011844745</v>
      </c>
      <c r="C38" s="95">
        <f t="shared" si="8"/>
        <v>21.823819447767136</v>
      </c>
      <c r="D38" s="95">
        <f t="shared" si="8"/>
        <v>10.458155129850628</v>
      </c>
      <c r="E38" s="95">
        <f t="shared" si="8"/>
        <v>0.9737138833624096</v>
      </c>
      <c r="F38" s="95">
        <f t="shared" si="8"/>
        <v>4.7402286760142633</v>
      </c>
      <c r="G38" s="95">
        <f t="shared" si="8"/>
        <v>7.0257553489097315</v>
      </c>
      <c r="H38" s="95">
        <f t="shared" si="8"/>
        <v>9.4880404462622128</v>
      </c>
      <c r="I38" s="95">
        <f t="shared" si="8"/>
        <v>11.705175690861097</v>
      </c>
    </row>
    <row r="39" spans="1:9" x14ac:dyDescent="0.2">
      <c r="A39" s="94" t="s">
        <v>75</v>
      </c>
      <c r="B39" s="95">
        <f t="shared" ref="B39:I39" si="9">+B36/B22</f>
        <v>2.3937498893409876</v>
      </c>
      <c r="C39" s="95">
        <f t="shared" si="9"/>
        <v>0.7640947364410493</v>
      </c>
      <c r="D39" s="95">
        <f t="shared" si="9"/>
        <v>9.0828321927517511E-2</v>
      </c>
      <c r="E39" s="95">
        <f t="shared" si="9"/>
        <v>1.5163457452590317</v>
      </c>
      <c r="F39" s="95">
        <f t="shared" si="9"/>
        <v>1.3316761562606107E-2</v>
      </c>
      <c r="G39" s="95">
        <f t="shared" si="9"/>
        <v>4.362396218655485E-2</v>
      </c>
      <c r="H39" s="95">
        <f t="shared" si="9"/>
        <v>1.4594050215098708</v>
      </c>
      <c r="I39" s="95">
        <f t="shared" si="9"/>
        <v>2.2481085713389238E-2</v>
      </c>
    </row>
    <row r="40" spans="1:9" x14ac:dyDescent="0.2">
      <c r="A40" s="94" t="s">
        <v>76</v>
      </c>
      <c r="B40" s="95">
        <f t="shared" ref="B40:I40" si="10">+B27/B22</f>
        <v>19.364993763874399</v>
      </c>
      <c r="C40" s="95">
        <f t="shared" si="10"/>
        <v>16.675465569078675</v>
      </c>
      <c r="D40" s="95">
        <f t="shared" si="10"/>
        <v>0.94989668090199142</v>
      </c>
      <c r="E40" s="95">
        <f t="shared" si="10"/>
        <v>1.4764869041362387</v>
      </c>
      <c r="F40" s="95">
        <f t="shared" si="10"/>
        <v>6.3124495030709979E-2</v>
      </c>
      <c r="G40" s="95">
        <f t="shared" si="10"/>
        <v>0.30649128567282358</v>
      </c>
      <c r="H40" s="95">
        <f t="shared" si="10"/>
        <v>13.846893871563827</v>
      </c>
      <c r="I40" s="95">
        <f t="shared" si="10"/>
        <v>0.26314505799652838</v>
      </c>
    </row>
    <row r="42" spans="1:9" ht="15" x14ac:dyDescent="0.25">
      <c r="A42" s="122" t="s">
        <v>151</v>
      </c>
      <c r="B42" s="122"/>
      <c r="C42" s="122"/>
      <c r="D42" s="122"/>
      <c r="E42" s="122"/>
      <c r="F42" s="122"/>
      <c r="G42" s="122"/>
      <c r="H42" s="122"/>
      <c r="I42" s="122"/>
    </row>
    <row r="43" spans="1:9" s="92" customFormat="1" ht="15" x14ac:dyDescent="0.25">
      <c r="A43" s="122" t="s">
        <v>26</v>
      </c>
      <c r="B43" s="122"/>
      <c r="C43" s="122"/>
      <c r="D43" s="122"/>
      <c r="E43" s="122"/>
      <c r="F43" s="122"/>
      <c r="G43" s="122"/>
      <c r="H43" s="122"/>
      <c r="I43" s="122"/>
    </row>
    <row r="44" spans="1:9" ht="15" x14ac:dyDescent="0.25">
      <c r="A44" s="122" t="s">
        <v>129</v>
      </c>
      <c r="B44" s="88" t="s">
        <v>134</v>
      </c>
      <c r="C44" s="89" t="s">
        <v>135</v>
      </c>
      <c r="D44" s="89" t="s">
        <v>136</v>
      </c>
      <c r="E44" s="89" t="s">
        <v>137</v>
      </c>
      <c r="F44" s="88" t="s">
        <v>138</v>
      </c>
      <c r="G44" s="88" t="s">
        <v>139</v>
      </c>
      <c r="H44" s="88" t="s">
        <v>140</v>
      </c>
      <c r="I44" s="88" t="s">
        <v>141</v>
      </c>
    </row>
    <row r="45" spans="1:9" ht="15" x14ac:dyDescent="0.25">
      <c r="A45" s="122" t="s">
        <v>27</v>
      </c>
      <c r="B45" s="135">
        <v>588010400</v>
      </c>
      <c r="C45" s="135">
        <v>545490900</v>
      </c>
      <c r="D45" s="135">
        <v>25937110</v>
      </c>
      <c r="E45" s="135">
        <v>426913100</v>
      </c>
      <c r="F45" s="135">
        <v>2376725</v>
      </c>
      <c r="G45" s="135">
        <v>7785839</v>
      </c>
      <c r="H45" s="135">
        <v>416750500</v>
      </c>
      <c r="I45" s="135">
        <v>6419742</v>
      </c>
    </row>
    <row r="46" spans="1:9" ht="15" x14ac:dyDescent="0.25">
      <c r="A46" s="122" t="s">
        <v>110</v>
      </c>
      <c r="B46" s="135">
        <v>50470950</v>
      </c>
      <c r="C46" s="135">
        <v>46745830</v>
      </c>
      <c r="D46" s="135">
        <v>2323253</v>
      </c>
      <c r="E46" s="135">
        <v>36097710</v>
      </c>
      <c r="F46" s="135">
        <v>407527</v>
      </c>
      <c r="G46" s="135">
        <v>140573</v>
      </c>
      <c r="H46" s="135">
        <v>35549610</v>
      </c>
      <c r="I46" s="135">
        <v>853765</v>
      </c>
    </row>
    <row r="47" spans="1:9" ht="15" x14ac:dyDescent="0.25">
      <c r="A47" s="122" t="s">
        <v>111</v>
      </c>
      <c r="B47" s="135">
        <v>90440730</v>
      </c>
      <c r="C47" s="135">
        <v>84878930</v>
      </c>
      <c r="D47" s="135">
        <v>4567488</v>
      </c>
      <c r="E47" s="135">
        <v>53995440</v>
      </c>
      <c r="F47" s="135">
        <v>175502</v>
      </c>
      <c r="G47" s="135">
        <v>267677</v>
      </c>
      <c r="H47" s="135">
        <v>53552260</v>
      </c>
      <c r="I47" s="135">
        <v>551133</v>
      </c>
    </row>
    <row r="48" spans="1:9" ht="15" x14ac:dyDescent="0.25">
      <c r="A48" s="122" t="s">
        <v>112</v>
      </c>
      <c r="B48" s="135">
        <v>82010380</v>
      </c>
      <c r="C48" s="135">
        <v>76545340</v>
      </c>
      <c r="D48" s="135">
        <v>2699907</v>
      </c>
      <c r="E48" s="135">
        <v>53891500</v>
      </c>
      <c r="F48" s="135">
        <v>290819</v>
      </c>
      <c r="G48" s="135">
        <v>1157726</v>
      </c>
      <c r="H48" s="135">
        <v>52442960</v>
      </c>
      <c r="I48" s="135">
        <v>1316591</v>
      </c>
    </row>
    <row r="49" spans="1:9" ht="15" x14ac:dyDescent="0.25">
      <c r="A49" s="122" t="s">
        <v>113</v>
      </c>
      <c r="B49" s="135">
        <v>101693300</v>
      </c>
      <c r="C49" s="135">
        <v>93530300</v>
      </c>
      <c r="D49" s="135">
        <v>4460529</v>
      </c>
      <c r="E49" s="135">
        <v>72454370</v>
      </c>
      <c r="F49" s="135">
        <v>144232</v>
      </c>
      <c r="G49" s="135">
        <v>2775305</v>
      </c>
      <c r="H49" s="135">
        <v>69534830</v>
      </c>
      <c r="I49" s="135">
        <v>782955</v>
      </c>
    </row>
    <row r="50" spans="1:9" ht="15" x14ac:dyDescent="0.25">
      <c r="A50" s="122" t="s">
        <v>114</v>
      </c>
      <c r="B50" s="135">
        <v>71326650</v>
      </c>
      <c r="C50" s="135">
        <v>64008960</v>
      </c>
      <c r="D50" s="135">
        <v>4358146</v>
      </c>
      <c r="E50" s="135">
        <v>55103910</v>
      </c>
      <c r="F50" s="135">
        <v>672540</v>
      </c>
      <c r="G50" s="135">
        <v>1649618</v>
      </c>
      <c r="H50" s="135">
        <v>52781750</v>
      </c>
      <c r="I50" s="135">
        <v>637382</v>
      </c>
    </row>
    <row r="51" spans="1:9" ht="15" x14ac:dyDescent="0.25">
      <c r="A51" s="122" t="s">
        <v>115</v>
      </c>
      <c r="B51" s="135">
        <v>54005100</v>
      </c>
      <c r="C51" s="135">
        <v>49586340</v>
      </c>
      <c r="D51" s="135">
        <v>2627670</v>
      </c>
      <c r="E51" s="135">
        <v>38577630</v>
      </c>
      <c r="F51" s="135">
        <v>378784</v>
      </c>
      <c r="G51" s="135">
        <v>351528</v>
      </c>
      <c r="H51" s="135">
        <v>37847320</v>
      </c>
      <c r="I51" s="135">
        <v>1060773</v>
      </c>
    </row>
    <row r="52" spans="1:9" ht="15" x14ac:dyDescent="0.25">
      <c r="A52" s="122" t="s">
        <v>116</v>
      </c>
      <c r="B52" s="135">
        <v>72926540</v>
      </c>
      <c r="C52" s="135">
        <v>69582820</v>
      </c>
      <c r="D52" s="135">
        <v>1922355</v>
      </c>
      <c r="E52" s="135">
        <v>62633260</v>
      </c>
      <c r="F52" s="135">
        <v>258896</v>
      </c>
      <c r="G52" s="135">
        <v>372198</v>
      </c>
      <c r="H52" s="135">
        <v>62002160</v>
      </c>
      <c r="I52" s="135">
        <v>790268</v>
      </c>
    </row>
    <row r="53" spans="1:9" ht="15" x14ac:dyDescent="0.25">
      <c r="A53" s="122" t="s">
        <v>117</v>
      </c>
      <c r="B53" s="135">
        <v>65136690</v>
      </c>
      <c r="C53" s="135">
        <v>60612410</v>
      </c>
      <c r="D53" s="135">
        <v>2977767</v>
      </c>
      <c r="E53" s="135">
        <v>54159280</v>
      </c>
      <c r="F53" s="135">
        <v>48425</v>
      </c>
      <c r="G53" s="135">
        <v>1071213</v>
      </c>
      <c r="H53" s="135">
        <v>53039640</v>
      </c>
      <c r="I53" s="135">
        <v>426875</v>
      </c>
    </row>
    <row r="54" spans="1:9" ht="15" x14ac:dyDescent="0.25">
      <c r="A54" s="122" t="s">
        <v>118</v>
      </c>
      <c r="B54" s="135">
        <v>1078050</v>
      </c>
      <c r="C54" s="135">
        <v>474014</v>
      </c>
      <c r="D54" s="135">
        <v>25501</v>
      </c>
      <c r="E54" s="135">
        <v>895187</v>
      </c>
      <c r="F54" s="135">
        <v>28229</v>
      </c>
      <c r="G54" s="135">
        <v>479119</v>
      </c>
      <c r="H54" s="135">
        <v>387839</v>
      </c>
      <c r="I54" s="135">
        <v>71187</v>
      </c>
    </row>
    <row r="55" spans="1:9" ht="15" x14ac:dyDescent="0.25">
      <c r="A55" s="122" t="s">
        <v>119</v>
      </c>
      <c r="B55" s="135">
        <v>9177137</v>
      </c>
      <c r="C55" s="135">
        <v>7616906</v>
      </c>
      <c r="D55" s="135">
        <v>613375</v>
      </c>
      <c r="E55" s="135">
        <v>6363247</v>
      </c>
      <c r="F55" s="135">
        <v>96069</v>
      </c>
      <c r="G55" s="135">
        <v>374528</v>
      </c>
      <c r="H55" s="135">
        <v>5892651</v>
      </c>
      <c r="I55" s="135">
        <v>476259</v>
      </c>
    </row>
    <row r="56" spans="1:9" ht="15" x14ac:dyDescent="0.25">
      <c r="A56" s="122" t="s">
        <v>120</v>
      </c>
      <c r="B56" s="135">
        <v>41655550</v>
      </c>
      <c r="C56" s="135">
        <v>37625740</v>
      </c>
      <c r="D56" s="135">
        <v>2589347</v>
      </c>
      <c r="E56" s="135">
        <v>32698500</v>
      </c>
      <c r="F56" s="135">
        <v>219263</v>
      </c>
      <c r="G56" s="135">
        <v>756020</v>
      </c>
      <c r="H56" s="135">
        <v>31723220</v>
      </c>
      <c r="I56" s="135">
        <v>465180</v>
      </c>
    </row>
    <row r="57" spans="1:9" ht="15" x14ac:dyDescent="0.25">
      <c r="A57" s="122" t="s">
        <v>121</v>
      </c>
      <c r="B57" s="135">
        <v>186270500</v>
      </c>
      <c r="C57" s="135">
        <v>171958800</v>
      </c>
      <c r="D57" s="135">
        <v>8669220</v>
      </c>
      <c r="E57" s="135">
        <v>143401100</v>
      </c>
      <c r="F57" s="135">
        <v>1095443</v>
      </c>
      <c r="G57" s="135">
        <v>2630649</v>
      </c>
      <c r="H57" s="135">
        <v>139675000</v>
      </c>
      <c r="I57" s="135">
        <v>1916400</v>
      </c>
    </row>
    <row r="58" spans="1:9" ht="15" x14ac:dyDescent="0.25">
      <c r="A58" s="122" t="s">
        <v>122</v>
      </c>
      <c r="B58" s="135">
        <v>349829200</v>
      </c>
      <c r="C58" s="135">
        <v>327815500</v>
      </c>
      <c r="D58" s="135">
        <v>14039670</v>
      </c>
      <c r="E58" s="135">
        <v>243555100</v>
      </c>
      <c r="F58" s="135">
        <v>937721</v>
      </c>
      <c r="G58" s="135">
        <v>3545523</v>
      </c>
      <c r="H58" s="135">
        <v>239071800</v>
      </c>
      <c r="I58" s="135">
        <v>3490716</v>
      </c>
    </row>
    <row r="59" spans="1:9" ht="15" x14ac:dyDescent="0.25">
      <c r="A59" s="122" t="s">
        <v>123</v>
      </c>
      <c r="B59" s="135">
        <v>360570200</v>
      </c>
      <c r="C59" s="135">
        <v>341128600</v>
      </c>
      <c r="D59" s="135">
        <v>10699940</v>
      </c>
      <c r="E59" s="135">
        <v>251707600</v>
      </c>
      <c r="F59" s="135">
        <v>525201</v>
      </c>
      <c r="G59" s="135">
        <v>5941282</v>
      </c>
      <c r="H59" s="135">
        <v>245241100</v>
      </c>
      <c r="I59" s="135">
        <v>2275265</v>
      </c>
    </row>
    <row r="60" spans="1:9" ht="15" x14ac:dyDescent="0.25">
      <c r="A60" s="122" t="s">
        <v>124</v>
      </c>
      <c r="B60" s="135">
        <v>227440100</v>
      </c>
      <c r="C60" s="135">
        <v>204362400</v>
      </c>
      <c r="D60" s="135">
        <v>15237180</v>
      </c>
      <c r="E60" s="135">
        <v>175205500</v>
      </c>
      <c r="F60" s="135">
        <v>1851524</v>
      </c>
      <c r="G60" s="135">
        <v>1844557</v>
      </c>
      <c r="H60" s="135">
        <v>171509400</v>
      </c>
      <c r="I60" s="135">
        <v>4144477</v>
      </c>
    </row>
    <row r="62" spans="1:9" ht="15" x14ac:dyDescent="0.25">
      <c r="A62" s="123" t="s">
        <v>151</v>
      </c>
      <c r="B62" s="123"/>
      <c r="C62" s="123"/>
      <c r="D62" s="123"/>
      <c r="E62" s="123"/>
      <c r="F62" s="123"/>
      <c r="G62" s="123"/>
      <c r="H62" s="123"/>
      <c r="I62" s="123"/>
    </row>
    <row r="63" spans="1:9" ht="15" x14ac:dyDescent="0.25">
      <c r="A63" s="123" t="s">
        <v>52</v>
      </c>
      <c r="B63" s="123"/>
      <c r="C63" s="123"/>
      <c r="D63" s="123"/>
      <c r="E63" s="123"/>
      <c r="F63" s="123"/>
      <c r="G63" s="123"/>
      <c r="H63" s="123"/>
      <c r="I63" s="123"/>
    </row>
    <row r="64" spans="1:9" ht="15" x14ac:dyDescent="0.25">
      <c r="A64" s="123" t="s">
        <v>129</v>
      </c>
      <c r="B64" s="88" t="s">
        <v>134</v>
      </c>
      <c r="C64" s="89" t="s">
        <v>135</v>
      </c>
      <c r="D64" s="89" t="s">
        <v>136</v>
      </c>
      <c r="E64" s="89" t="s">
        <v>137</v>
      </c>
      <c r="F64" s="88" t="s">
        <v>138</v>
      </c>
      <c r="G64" s="88" t="s">
        <v>139</v>
      </c>
      <c r="H64" s="88" t="s">
        <v>140</v>
      </c>
      <c r="I64" s="88" t="s">
        <v>141</v>
      </c>
    </row>
    <row r="65" spans="1:9" ht="15" x14ac:dyDescent="0.25">
      <c r="A65" s="123" t="s">
        <v>27</v>
      </c>
      <c r="B65" s="136">
        <v>23679210</v>
      </c>
      <c r="C65" s="136">
        <v>21711470</v>
      </c>
      <c r="D65" s="136">
        <v>5663177</v>
      </c>
      <c r="E65" s="136">
        <v>19916550</v>
      </c>
      <c r="F65" s="136">
        <v>435567</v>
      </c>
      <c r="G65" s="136">
        <v>1333762</v>
      </c>
      <c r="H65" s="136">
        <v>19164820</v>
      </c>
      <c r="I65" s="136">
        <v>1959138</v>
      </c>
    </row>
    <row r="66" spans="1:9" ht="15" x14ac:dyDescent="0.25">
      <c r="A66" s="123" t="s">
        <v>110</v>
      </c>
      <c r="B66" s="136">
        <v>2381566</v>
      </c>
      <c r="C66" s="136">
        <v>2115918</v>
      </c>
      <c r="D66" s="136">
        <v>679507</v>
      </c>
      <c r="E66" s="136">
        <v>1842710</v>
      </c>
      <c r="F66" s="136">
        <v>80269</v>
      </c>
      <c r="G66" s="136">
        <v>27439</v>
      </c>
      <c r="H66" s="136">
        <v>1777809</v>
      </c>
      <c r="I66" s="136">
        <v>326362</v>
      </c>
    </row>
    <row r="67" spans="1:9" ht="15" x14ac:dyDescent="0.25">
      <c r="A67" s="123" t="s">
        <v>111</v>
      </c>
      <c r="B67" s="136">
        <v>3206256</v>
      </c>
      <c r="C67" s="136">
        <v>2994935</v>
      </c>
      <c r="D67" s="136">
        <v>888041</v>
      </c>
      <c r="E67" s="136">
        <v>2486050</v>
      </c>
      <c r="F67" s="136">
        <v>38528</v>
      </c>
      <c r="G67" s="136">
        <v>73686</v>
      </c>
      <c r="H67" s="136">
        <v>2440954</v>
      </c>
      <c r="I67" s="136">
        <v>315645</v>
      </c>
    </row>
    <row r="68" spans="1:9" ht="15" x14ac:dyDescent="0.25">
      <c r="A68" s="123" t="s">
        <v>112</v>
      </c>
      <c r="B68" s="136">
        <v>3565497</v>
      </c>
      <c r="C68" s="136">
        <v>3194801</v>
      </c>
      <c r="D68" s="136">
        <v>929763</v>
      </c>
      <c r="E68" s="136">
        <v>2910863</v>
      </c>
      <c r="F68" s="136">
        <v>106826</v>
      </c>
      <c r="G68" s="136">
        <v>224908</v>
      </c>
      <c r="H68" s="136">
        <v>2736874</v>
      </c>
      <c r="I68" s="136">
        <v>270500</v>
      </c>
    </row>
    <row r="69" spans="1:9" ht="15" x14ac:dyDescent="0.25">
      <c r="A69" s="123" t="s">
        <v>113</v>
      </c>
      <c r="B69" s="136">
        <v>4565319</v>
      </c>
      <c r="C69" s="136">
        <v>4109036</v>
      </c>
      <c r="D69" s="136">
        <v>999299</v>
      </c>
      <c r="E69" s="136">
        <v>3808092</v>
      </c>
      <c r="F69" s="136">
        <v>45137</v>
      </c>
      <c r="G69" s="136">
        <v>344104</v>
      </c>
      <c r="H69" s="136">
        <v>3613187</v>
      </c>
      <c r="I69" s="136">
        <v>364269</v>
      </c>
    </row>
    <row r="70" spans="1:9" ht="15" x14ac:dyDescent="0.25">
      <c r="A70" s="123" t="s">
        <v>114</v>
      </c>
      <c r="B70" s="136">
        <v>2888573</v>
      </c>
      <c r="C70" s="136">
        <v>2653063</v>
      </c>
      <c r="D70" s="136">
        <v>724034</v>
      </c>
      <c r="E70" s="136">
        <v>2497854</v>
      </c>
      <c r="F70" s="136">
        <v>51311</v>
      </c>
      <c r="G70" s="136">
        <v>221859</v>
      </c>
      <c r="H70" s="136">
        <v>2434294</v>
      </c>
      <c r="I70" s="136">
        <v>227852</v>
      </c>
    </row>
    <row r="71" spans="1:9" ht="15" x14ac:dyDescent="0.25">
      <c r="A71" s="123" t="s">
        <v>115</v>
      </c>
      <c r="B71" s="136">
        <v>2223447</v>
      </c>
      <c r="C71" s="136">
        <v>2112149</v>
      </c>
      <c r="D71" s="136">
        <v>417862</v>
      </c>
      <c r="E71" s="136">
        <v>1957868</v>
      </c>
      <c r="F71" s="136">
        <v>59723</v>
      </c>
      <c r="G71" s="136">
        <v>72834</v>
      </c>
      <c r="H71" s="136">
        <v>1878925</v>
      </c>
      <c r="I71" s="136">
        <v>135850</v>
      </c>
    </row>
    <row r="72" spans="1:9" ht="15" x14ac:dyDescent="0.25">
      <c r="A72" s="123" t="s">
        <v>116</v>
      </c>
      <c r="B72" s="136">
        <v>2371003</v>
      </c>
      <c r="C72" s="136">
        <v>2242972</v>
      </c>
      <c r="D72" s="136">
        <v>433185</v>
      </c>
      <c r="E72" s="136">
        <v>2187002</v>
      </c>
      <c r="F72" s="136">
        <v>20398</v>
      </c>
      <c r="G72" s="136">
        <v>150488</v>
      </c>
      <c r="H72" s="136">
        <v>2136397</v>
      </c>
      <c r="I72" s="136">
        <v>179313</v>
      </c>
    </row>
    <row r="73" spans="1:9" ht="15" x14ac:dyDescent="0.25">
      <c r="A73" s="123" t="s">
        <v>117</v>
      </c>
      <c r="B73" s="136">
        <v>2462741</v>
      </c>
      <c r="C73" s="136">
        <v>2275822</v>
      </c>
      <c r="D73" s="136">
        <v>576392</v>
      </c>
      <c r="E73" s="136">
        <v>2210371</v>
      </c>
      <c r="F73" s="136">
        <v>15302</v>
      </c>
      <c r="G73" s="136">
        <v>231343</v>
      </c>
      <c r="H73" s="136">
        <v>2131203</v>
      </c>
      <c r="I73" s="136">
        <v>163142</v>
      </c>
    </row>
    <row r="74" spans="1:9" ht="15" x14ac:dyDescent="0.25">
      <c r="A74" s="123" t="s">
        <v>118</v>
      </c>
      <c r="B74" s="136">
        <v>240966</v>
      </c>
      <c r="C74" s="136">
        <v>141908</v>
      </c>
      <c r="D74" s="136">
        <v>25242</v>
      </c>
      <c r="E74" s="136">
        <v>176933</v>
      </c>
      <c r="F74" s="136">
        <v>22321</v>
      </c>
      <c r="G74" s="136">
        <v>55914</v>
      </c>
      <c r="H74" s="136">
        <v>117097</v>
      </c>
      <c r="I74" s="136">
        <v>42130</v>
      </c>
    </row>
    <row r="75" spans="1:9" ht="15" x14ac:dyDescent="0.25">
      <c r="A75" s="123" t="s">
        <v>119</v>
      </c>
      <c r="B75" s="136">
        <v>1601815</v>
      </c>
      <c r="C75" s="136">
        <v>1322277</v>
      </c>
      <c r="D75" s="136">
        <v>291704</v>
      </c>
      <c r="E75" s="136">
        <v>1219012</v>
      </c>
      <c r="F75" s="136">
        <v>19095</v>
      </c>
      <c r="G75" s="136">
        <v>109506</v>
      </c>
      <c r="H75" s="136">
        <v>1134266</v>
      </c>
      <c r="I75" s="136">
        <v>207469</v>
      </c>
    </row>
    <row r="76" spans="1:9" ht="15" x14ac:dyDescent="0.25">
      <c r="A76" s="123" t="s">
        <v>120</v>
      </c>
      <c r="B76" s="136">
        <v>3526790</v>
      </c>
      <c r="C76" s="136">
        <v>3120666</v>
      </c>
      <c r="D76" s="136">
        <v>775831</v>
      </c>
      <c r="E76" s="136">
        <v>3034660</v>
      </c>
      <c r="F76" s="136">
        <v>104050</v>
      </c>
      <c r="G76" s="136">
        <v>291968</v>
      </c>
      <c r="H76" s="136">
        <v>2848767</v>
      </c>
      <c r="I76" s="136">
        <v>244555</v>
      </c>
    </row>
    <row r="77" spans="1:9" ht="15" x14ac:dyDescent="0.25">
      <c r="A77" s="123" t="s">
        <v>121</v>
      </c>
      <c r="B77" s="136">
        <v>8305072</v>
      </c>
      <c r="C77" s="136">
        <v>7596793</v>
      </c>
      <c r="D77" s="136">
        <v>1866699</v>
      </c>
      <c r="E77" s="136">
        <v>6907273</v>
      </c>
      <c r="F77" s="136">
        <v>140866</v>
      </c>
      <c r="G77" s="136">
        <v>469564</v>
      </c>
      <c r="H77" s="136">
        <v>6665627</v>
      </c>
      <c r="I77" s="136">
        <v>537499</v>
      </c>
    </row>
    <row r="78" spans="1:9" ht="15" x14ac:dyDescent="0.25">
      <c r="A78" s="123" t="s">
        <v>122</v>
      </c>
      <c r="B78" s="136">
        <v>10026250</v>
      </c>
      <c r="C78" s="136">
        <v>9530863</v>
      </c>
      <c r="D78" s="136">
        <v>2676965</v>
      </c>
      <c r="E78" s="136">
        <v>8590892</v>
      </c>
      <c r="F78" s="136">
        <v>156268</v>
      </c>
      <c r="G78" s="136">
        <v>423574</v>
      </c>
      <c r="H78" s="136">
        <v>8400627</v>
      </c>
      <c r="I78" s="136">
        <v>935906</v>
      </c>
    </row>
    <row r="79" spans="1:9" ht="15" x14ac:dyDescent="0.25">
      <c r="A79" s="123" t="s">
        <v>123</v>
      </c>
      <c r="B79" s="136">
        <v>11448650</v>
      </c>
      <c r="C79" s="136">
        <v>10680970</v>
      </c>
      <c r="D79" s="136">
        <v>1964567</v>
      </c>
      <c r="E79" s="136">
        <v>9576609</v>
      </c>
      <c r="F79" s="136">
        <v>161526</v>
      </c>
      <c r="G79" s="136">
        <v>706837</v>
      </c>
      <c r="H79" s="136">
        <v>9197409</v>
      </c>
      <c r="I79" s="136">
        <v>605603</v>
      </c>
    </row>
    <row r="80" spans="1:9" ht="15" x14ac:dyDescent="0.25">
      <c r="A80" s="123" t="s">
        <v>124</v>
      </c>
      <c r="B80" s="136">
        <v>12252430</v>
      </c>
      <c r="C80" s="136">
        <v>11052980</v>
      </c>
      <c r="D80" s="136">
        <v>3717275</v>
      </c>
      <c r="E80" s="136">
        <v>10354490</v>
      </c>
      <c r="F80" s="136">
        <v>277283</v>
      </c>
      <c r="G80" s="136">
        <v>630068</v>
      </c>
      <c r="H80" s="136">
        <v>9982678</v>
      </c>
      <c r="I80" s="136">
        <v>1354332</v>
      </c>
    </row>
    <row r="81" spans="1:9" x14ac:dyDescent="0.2">
      <c r="A81" s="120"/>
    </row>
    <row r="87" spans="1:9" x14ac:dyDescent="0.2">
      <c r="A87" s="86" t="s">
        <v>44</v>
      </c>
    </row>
    <row r="88" spans="1:9" x14ac:dyDescent="0.2">
      <c r="A88" s="92" t="s">
        <v>53</v>
      </c>
    </row>
    <row r="89" spans="1:9" x14ac:dyDescent="0.2">
      <c r="A89" s="87" t="s">
        <v>43</v>
      </c>
      <c r="B89" s="88" t="s">
        <v>134</v>
      </c>
      <c r="C89" s="89" t="s">
        <v>135</v>
      </c>
      <c r="D89" s="89" t="s">
        <v>136</v>
      </c>
      <c r="E89" s="89" t="s">
        <v>137</v>
      </c>
      <c r="F89" s="88" t="s">
        <v>138</v>
      </c>
      <c r="G89" s="88" t="s">
        <v>139</v>
      </c>
      <c r="H89" s="88" t="s">
        <v>140</v>
      </c>
      <c r="I89" s="88" t="s">
        <v>141</v>
      </c>
    </row>
    <row r="90" spans="1:9" x14ac:dyDescent="0.2">
      <c r="A90" s="87" t="s">
        <v>27</v>
      </c>
      <c r="B90" s="87">
        <f t="shared" ref="B90:I90" si="11">+B45</f>
        <v>588010400</v>
      </c>
      <c r="C90" s="87">
        <f t="shared" si="11"/>
        <v>545490900</v>
      </c>
      <c r="D90" s="87">
        <f t="shared" si="11"/>
        <v>25937110</v>
      </c>
      <c r="E90" s="87">
        <f t="shared" si="11"/>
        <v>426913100</v>
      </c>
      <c r="F90" s="87">
        <f t="shared" si="11"/>
        <v>2376725</v>
      </c>
      <c r="G90" s="87">
        <f t="shared" si="11"/>
        <v>7785839</v>
      </c>
      <c r="H90" s="87">
        <f t="shared" si="11"/>
        <v>416750500</v>
      </c>
      <c r="I90" s="87">
        <f t="shared" si="11"/>
        <v>6419742</v>
      </c>
    </row>
    <row r="91" spans="1:9" x14ac:dyDescent="0.2">
      <c r="A91" s="87" t="s">
        <v>28</v>
      </c>
      <c r="B91" s="87">
        <f t="shared" ref="B91:B105" si="12">+B46</f>
        <v>50470950</v>
      </c>
      <c r="C91" s="87">
        <f t="shared" ref="C91:I105" si="13">+C46</f>
        <v>46745830</v>
      </c>
      <c r="D91" s="87">
        <f t="shared" si="13"/>
        <v>2323253</v>
      </c>
      <c r="E91" s="87">
        <f t="shared" si="13"/>
        <v>36097710</v>
      </c>
      <c r="F91" s="87">
        <f t="shared" si="13"/>
        <v>407527</v>
      </c>
      <c r="G91" s="87">
        <f t="shared" si="13"/>
        <v>140573</v>
      </c>
      <c r="H91" s="87">
        <f t="shared" si="13"/>
        <v>35549610</v>
      </c>
      <c r="I91" s="87">
        <f t="shared" si="13"/>
        <v>853765</v>
      </c>
    </row>
    <row r="92" spans="1:9" x14ac:dyDescent="0.2">
      <c r="A92" s="87" t="s">
        <v>29</v>
      </c>
      <c r="B92" s="87">
        <f t="shared" si="12"/>
        <v>90440730</v>
      </c>
      <c r="C92" s="87">
        <f t="shared" si="13"/>
        <v>84878930</v>
      </c>
      <c r="D92" s="87">
        <f t="shared" si="13"/>
        <v>4567488</v>
      </c>
      <c r="E92" s="87">
        <f t="shared" si="13"/>
        <v>53995440</v>
      </c>
      <c r="F92" s="87">
        <f t="shared" si="13"/>
        <v>175502</v>
      </c>
      <c r="G92" s="87">
        <f t="shared" si="13"/>
        <v>267677</v>
      </c>
      <c r="H92" s="87">
        <f t="shared" si="13"/>
        <v>53552260</v>
      </c>
      <c r="I92" s="87">
        <f t="shared" si="13"/>
        <v>551133</v>
      </c>
    </row>
    <row r="93" spans="1:9" x14ac:dyDescent="0.2">
      <c r="A93" s="87" t="s">
        <v>30</v>
      </c>
      <c r="B93" s="87">
        <f t="shared" si="12"/>
        <v>82010380</v>
      </c>
      <c r="C93" s="87">
        <f t="shared" si="13"/>
        <v>76545340</v>
      </c>
      <c r="D93" s="87">
        <f t="shared" si="13"/>
        <v>2699907</v>
      </c>
      <c r="E93" s="87">
        <f t="shared" si="13"/>
        <v>53891500</v>
      </c>
      <c r="F93" s="87">
        <f t="shared" si="13"/>
        <v>290819</v>
      </c>
      <c r="G93" s="87">
        <f t="shared" si="13"/>
        <v>1157726</v>
      </c>
      <c r="H93" s="87">
        <f t="shared" si="13"/>
        <v>52442960</v>
      </c>
      <c r="I93" s="87">
        <f t="shared" si="13"/>
        <v>1316591</v>
      </c>
    </row>
    <row r="94" spans="1:9" x14ac:dyDescent="0.2">
      <c r="A94" s="87" t="s">
        <v>31</v>
      </c>
      <c r="B94" s="87">
        <f t="shared" si="12"/>
        <v>101693300</v>
      </c>
      <c r="C94" s="87">
        <f t="shared" si="13"/>
        <v>93530300</v>
      </c>
      <c r="D94" s="87">
        <f t="shared" si="13"/>
        <v>4460529</v>
      </c>
      <c r="E94" s="87">
        <f t="shared" si="13"/>
        <v>72454370</v>
      </c>
      <c r="F94" s="87">
        <f t="shared" si="13"/>
        <v>144232</v>
      </c>
      <c r="G94" s="87">
        <f t="shared" si="13"/>
        <v>2775305</v>
      </c>
      <c r="H94" s="87">
        <f t="shared" si="13"/>
        <v>69534830</v>
      </c>
      <c r="I94" s="87">
        <f t="shared" si="13"/>
        <v>782955</v>
      </c>
    </row>
    <row r="95" spans="1:9" x14ac:dyDescent="0.2">
      <c r="A95" s="87" t="s">
        <v>32</v>
      </c>
      <c r="B95" s="87">
        <f t="shared" si="12"/>
        <v>71326650</v>
      </c>
      <c r="C95" s="87">
        <f t="shared" si="13"/>
        <v>64008960</v>
      </c>
      <c r="D95" s="87">
        <f t="shared" si="13"/>
        <v>4358146</v>
      </c>
      <c r="E95" s="87">
        <f t="shared" si="13"/>
        <v>55103910</v>
      </c>
      <c r="F95" s="87">
        <f t="shared" si="13"/>
        <v>672540</v>
      </c>
      <c r="G95" s="87">
        <f t="shared" si="13"/>
        <v>1649618</v>
      </c>
      <c r="H95" s="87">
        <f t="shared" si="13"/>
        <v>52781750</v>
      </c>
      <c r="I95" s="87">
        <f t="shared" si="13"/>
        <v>637382</v>
      </c>
    </row>
    <row r="96" spans="1:9" x14ac:dyDescent="0.2">
      <c r="A96" s="87" t="s">
        <v>33</v>
      </c>
      <c r="B96" s="87">
        <f t="shared" si="12"/>
        <v>54005100</v>
      </c>
      <c r="C96" s="87">
        <f t="shared" si="13"/>
        <v>49586340</v>
      </c>
      <c r="D96" s="87">
        <f t="shared" si="13"/>
        <v>2627670</v>
      </c>
      <c r="E96" s="87">
        <f t="shared" si="13"/>
        <v>38577630</v>
      </c>
      <c r="F96" s="87">
        <f t="shared" si="13"/>
        <v>378784</v>
      </c>
      <c r="G96" s="87">
        <f t="shared" si="13"/>
        <v>351528</v>
      </c>
      <c r="H96" s="87">
        <f t="shared" si="13"/>
        <v>37847320</v>
      </c>
      <c r="I96" s="87">
        <f t="shared" si="13"/>
        <v>1060773</v>
      </c>
    </row>
    <row r="97" spans="1:9" x14ac:dyDescent="0.2">
      <c r="A97" s="87" t="s">
        <v>34</v>
      </c>
      <c r="B97" s="87">
        <f t="shared" si="12"/>
        <v>72926540</v>
      </c>
      <c r="C97" s="87">
        <f t="shared" si="13"/>
        <v>69582820</v>
      </c>
      <c r="D97" s="87">
        <f t="shared" si="13"/>
        <v>1922355</v>
      </c>
      <c r="E97" s="87">
        <f t="shared" si="13"/>
        <v>62633260</v>
      </c>
      <c r="F97" s="87">
        <f t="shared" si="13"/>
        <v>258896</v>
      </c>
      <c r="G97" s="87">
        <f t="shared" si="13"/>
        <v>372198</v>
      </c>
      <c r="H97" s="87">
        <f t="shared" si="13"/>
        <v>62002160</v>
      </c>
      <c r="I97" s="87">
        <f t="shared" si="13"/>
        <v>790268</v>
      </c>
    </row>
    <row r="98" spans="1:9" x14ac:dyDescent="0.2">
      <c r="A98" s="87" t="s">
        <v>35</v>
      </c>
      <c r="B98" s="87">
        <f t="shared" si="12"/>
        <v>65136690</v>
      </c>
      <c r="C98" s="87">
        <f t="shared" si="13"/>
        <v>60612410</v>
      </c>
      <c r="D98" s="87">
        <f t="shared" si="13"/>
        <v>2977767</v>
      </c>
      <c r="E98" s="87">
        <f t="shared" si="13"/>
        <v>54159280</v>
      </c>
      <c r="F98" s="87">
        <f t="shared" si="13"/>
        <v>48425</v>
      </c>
      <c r="G98" s="87">
        <f t="shared" si="13"/>
        <v>1071213</v>
      </c>
      <c r="H98" s="87">
        <f t="shared" si="13"/>
        <v>53039640</v>
      </c>
      <c r="I98" s="87">
        <f t="shared" si="13"/>
        <v>426875</v>
      </c>
    </row>
    <row r="99" spans="1:9" x14ac:dyDescent="0.2">
      <c r="A99" s="87" t="s">
        <v>36</v>
      </c>
      <c r="B99" s="87">
        <f t="shared" si="12"/>
        <v>1078050</v>
      </c>
      <c r="C99" s="87">
        <f t="shared" si="13"/>
        <v>474014</v>
      </c>
      <c r="D99" s="87">
        <f t="shared" si="13"/>
        <v>25501</v>
      </c>
      <c r="E99" s="87">
        <f t="shared" si="13"/>
        <v>895187</v>
      </c>
      <c r="F99" s="87">
        <f t="shared" si="13"/>
        <v>28229</v>
      </c>
      <c r="G99" s="87">
        <f t="shared" si="13"/>
        <v>479119</v>
      </c>
      <c r="H99" s="87">
        <f t="shared" si="13"/>
        <v>387839</v>
      </c>
      <c r="I99" s="87">
        <f t="shared" si="13"/>
        <v>71187</v>
      </c>
    </row>
    <row r="100" spans="1:9" x14ac:dyDescent="0.2">
      <c r="A100" s="87" t="s">
        <v>37</v>
      </c>
      <c r="B100" s="87">
        <f t="shared" si="12"/>
        <v>9177137</v>
      </c>
      <c r="C100" s="87">
        <f t="shared" si="13"/>
        <v>7616906</v>
      </c>
      <c r="D100" s="87">
        <f t="shared" si="13"/>
        <v>613375</v>
      </c>
      <c r="E100" s="87">
        <f t="shared" si="13"/>
        <v>6363247</v>
      </c>
      <c r="F100" s="87">
        <f t="shared" si="13"/>
        <v>96069</v>
      </c>
      <c r="G100" s="87">
        <f t="shared" si="13"/>
        <v>374528</v>
      </c>
      <c r="H100" s="87">
        <f t="shared" si="13"/>
        <v>5892651</v>
      </c>
      <c r="I100" s="87">
        <f t="shared" si="13"/>
        <v>476259</v>
      </c>
    </row>
    <row r="101" spans="1:9" x14ac:dyDescent="0.2">
      <c r="A101" s="87" t="s">
        <v>38</v>
      </c>
      <c r="B101" s="87">
        <f t="shared" si="12"/>
        <v>41655550</v>
      </c>
      <c r="C101" s="87">
        <f t="shared" si="13"/>
        <v>37625740</v>
      </c>
      <c r="D101" s="87">
        <f t="shared" si="13"/>
        <v>2589347</v>
      </c>
      <c r="E101" s="87">
        <f t="shared" si="13"/>
        <v>32698500</v>
      </c>
      <c r="F101" s="87">
        <f t="shared" si="13"/>
        <v>219263</v>
      </c>
      <c r="G101" s="87">
        <f t="shared" si="13"/>
        <v>756020</v>
      </c>
      <c r="H101" s="87">
        <f t="shared" si="13"/>
        <v>31723220</v>
      </c>
      <c r="I101" s="87">
        <f t="shared" si="13"/>
        <v>465180</v>
      </c>
    </row>
    <row r="102" spans="1:9" x14ac:dyDescent="0.2">
      <c r="A102" s="87" t="s">
        <v>39</v>
      </c>
      <c r="B102" s="87">
        <f t="shared" si="12"/>
        <v>186270500</v>
      </c>
      <c r="C102" s="87">
        <f t="shared" si="13"/>
        <v>171958800</v>
      </c>
      <c r="D102" s="87">
        <f t="shared" si="13"/>
        <v>8669220</v>
      </c>
      <c r="E102" s="87">
        <f t="shared" si="13"/>
        <v>143401100</v>
      </c>
      <c r="F102" s="87">
        <f t="shared" si="13"/>
        <v>1095443</v>
      </c>
      <c r="G102" s="87">
        <f t="shared" si="13"/>
        <v>2630649</v>
      </c>
      <c r="H102" s="87">
        <f t="shared" si="13"/>
        <v>139675000</v>
      </c>
      <c r="I102" s="87">
        <f t="shared" si="13"/>
        <v>1916400</v>
      </c>
    </row>
    <row r="103" spans="1:9" x14ac:dyDescent="0.2">
      <c r="A103" s="87" t="s">
        <v>40</v>
      </c>
      <c r="B103" s="87">
        <f t="shared" si="12"/>
        <v>349829200</v>
      </c>
      <c r="C103" s="87">
        <f t="shared" si="13"/>
        <v>327815500</v>
      </c>
      <c r="D103" s="87">
        <f t="shared" si="13"/>
        <v>14039670</v>
      </c>
      <c r="E103" s="87">
        <f t="shared" si="13"/>
        <v>243555100</v>
      </c>
      <c r="F103" s="87">
        <f t="shared" si="13"/>
        <v>937721</v>
      </c>
      <c r="G103" s="87">
        <f t="shared" si="13"/>
        <v>3545523</v>
      </c>
      <c r="H103" s="87">
        <f t="shared" si="13"/>
        <v>239071800</v>
      </c>
      <c r="I103" s="87">
        <f t="shared" si="13"/>
        <v>3490716</v>
      </c>
    </row>
    <row r="104" spans="1:9" x14ac:dyDescent="0.2">
      <c r="A104" s="87" t="s">
        <v>41</v>
      </c>
      <c r="B104" s="87">
        <f t="shared" si="12"/>
        <v>360570200</v>
      </c>
      <c r="C104" s="87">
        <f t="shared" si="13"/>
        <v>341128600</v>
      </c>
      <c r="D104" s="87">
        <f t="shared" si="13"/>
        <v>10699940</v>
      </c>
      <c r="E104" s="87">
        <f t="shared" si="13"/>
        <v>251707600</v>
      </c>
      <c r="F104" s="87">
        <f t="shared" si="13"/>
        <v>525201</v>
      </c>
      <c r="G104" s="87">
        <f t="shared" si="13"/>
        <v>5941282</v>
      </c>
      <c r="H104" s="87">
        <f t="shared" si="13"/>
        <v>245241100</v>
      </c>
      <c r="I104" s="87">
        <f t="shared" si="13"/>
        <v>2275265</v>
      </c>
    </row>
    <row r="105" spans="1:9" x14ac:dyDescent="0.2">
      <c r="A105" s="87" t="s">
        <v>42</v>
      </c>
      <c r="B105" s="87">
        <f t="shared" si="12"/>
        <v>227440100</v>
      </c>
      <c r="C105" s="87">
        <f t="shared" si="13"/>
        <v>204362400</v>
      </c>
      <c r="D105" s="87">
        <f t="shared" si="13"/>
        <v>15237180</v>
      </c>
      <c r="E105" s="87">
        <f t="shared" si="13"/>
        <v>175205500</v>
      </c>
      <c r="F105" s="87">
        <f t="shared" si="13"/>
        <v>1851524</v>
      </c>
      <c r="G105" s="87">
        <f t="shared" si="13"/>
        <v>1844557</v>
      </c>
      <c r="H105" s="87">
        <f t="shared" si="13"/>
        <v>171509400</v>
      </c>
      <c r="I105" s="87">
        <f t="shared" si="13"/>
        <v>4144477</v>
      </c>
    </row>
    <row r="108" spans="1:9" x14ac:dyDescent="0.2">
      <c r="A108" s="86" t="s">
        <v>44</v>
      </c>
    </row>
    <row r="109" spans="1:9" x14ac:dyDescent="0.2">
      <c r="A109" s="92" t="s">
        <v>54</v>
      </c>
    </row>
    <row r="110" spans="1:9" x14ac:dyDescent="0.2">
      <c r="A110" s="87" t="s">
        <v>43</v>
      </c>
      <c r="B110" s="88" t="s">
        <v>134</v>
      </c>
      <c r="C110" s="89" t="s">
        <v>135</v>
      </c>
      <c r="D110" s="89" t="s">
        <v>136</v>
      </c>
      <c r="E110" s="89" t="s">
        <v>137</v>
      </c>
      <c r="F110" s="88" t="s">
        <v>138</v>
      </c>
      <c r="G110" s="88" t="s">
        <v>139</v>
      </c>
      <c r="H110" s="88" t="s">
        <v>140</v>
      </c>
      <c r="I110" s="88" t="s">
        <v>141</v>
      </c>
    </row>
    <row r="111" spans="1:9" x14ac:dyDescent="0.2">
      <c r="A111" s="87" t="s">
        <v>27</v>
      </c>
      <c r="B111" s="87">
        <f t="shared" ref="B111:I111" si="14">+B65</f>
        <v>23679210</v>
      </c>
      <c r="C111" s="87">
        <f t="shared" si="14"/>
        <v>21711470</v>
      </c>
      <c r="D111" s="87">
        <f t="shared" si="14"/>
        <v>5663177</v>
      </c>
      <c r="E111" s="87">
        <f t="shared" si="14"/>
        <v>19916550</v>
      </c>
      <c r="F111" s="87">
        <f t="shared" si="14"/>
        <v>435567</v>
      </c>
      <c r="G111" s="87">
        <f t="shared" si="14"/>
        <v>1333762</v>
      </c>
      <c r="H111" s="87">
        <f t="shared" si="14"/>
        <v>19164820</v>
      </c>
      <c r="I111" s="87">
        <f t="shared" si="14"/>
        <v>1959138</v>
      </c>
    </row>
    <row r="112" spans="1:9" x14ac:dyDescent="0.2">
      <c r="A112" s="87" t="s">
        <v>28</v>
      </c>
      <c r="B112" s="87">
        <f t="shared" ref="B112" si="15">+B66</f>
        <v>2381566</v>
      </c>
      <c r="C112" s="87">
        <f t="shared" ref="C112:I126" si="16">+C66</f>
        <v>2115918</v>
      </c>
      <c r="D112" s="87">
        <f t="shared" si="16"/>
        <v>679507</v>
      </c>
      <c r="E112" s="87">
        <f t="shared" si="16"/>
        <v>1842710</v>
      </c>
      <c r="F112" s="87">
        <f t="shared" si="16"/>
        <v>80269</v>
      </c>
      <c r="G112" s="87">
        <f t="shared" si="16"/>
        <v>27439</v>
      </c>
      <c r="H112" s="87">
        <f t="shared" si="16"/>
        <v>1777809</v>
      </c>
      <c r="I112" s="87">
        <f t="shared" si="16"/>
        <v>326362</v>
      </c>
    </row>
    <row r="113" spans="1:9" x14ac:dyDescent="0.2">
      <c r="A113" s="87" t="s">
        <v>29</v>
      </c>
      <c r="B113" s="87">
        <f t="shared" ref="B113" si="17">+B67</f>
        <v>3206256</v>
      </c>
      <c r="C113" s="87">
        <f t="shared" si="16"/>
        <v>2994935</v>
      </c>
      <c r="D113" s="87">
        <f t="shared" si="16"/>
        <v>888041</v>
      </c>
      <c r="E113" s="87">
        <f t="shared" si="16"/>
        <v>2486050</v>
      </c>
      <c r="F113" s="87">
        <f t="shared" si="16"/>
        <v>38528</v>
      </c>
      <c r="G113" s="87">
        <f t="shared" si="16"/>
        <v>73686</v>
      </c>
      <c r="H113" s="87">
        <f t="shared" si="16"/>
        <v>2440954</v>
      </c>
      <c r="I113" s="87">
        <f t="shared" si="16"/>
        <v>315645</v>
      </c>
    </row>
    <row r="114" spans="1:9" x14ac:dyDescent="0.2">
      <c r="A114" s="87" t="s">
        <v>30</v>
      </c>
      <c r="B114" s="87">
        <f t="shared" ref="B114" si="18">+B68</f>
        <v>3565497</v>
      </c>
      <c r="C114" s="87">
        <f t="shared" si="16"/>
        <v>3194801</v>
      </c>
      <c r="D114" s="87">
        <f t="shared" si="16"/>
        <v>929763</v>
      </c>
      <c r="E114" s="87">
        <f t="shared" si="16"/>
        <v>2910863</v>
      </c>
      <c r="F114" s="87">
        <f t="shared" si="16"/>
        <v>106826</v>
      </c>
      <c r="G114" s="87">
        <f t="shared" si="16"/>
        <v>224908</v>
      </c>
      <c r="H114" s="87">
        <f t="shared" si="16"/>
        <v>2736874</v>
      </c>
      <c r="I114" s="87">
        <f t="shared" si="16"/>
        <v>270500</v>
      </c>
    </row>
    <row r="115" spans="1:9" x14ac:dyDescent="0.2">
      <c r="A115" s="87" t="s">
        <v>31</v>
      </c>
      <c r="B115" s="87">
        <f t="shared" ref="B115" si="19">+B69</f>
        <v>4565319</v>
      </c>
      <c r="C115" s="87">
        <f t="shared" si="16"/>
        <v>4109036</v>
      </c>
      <c r="D115" s="87">
        <f t="shared" si="16"/>
        <v>999299</v>
      </c>
      <c r="E115" s="87">
        <f t="shared" si="16"/>
        <v>3808092</v>
      </c>
      <c r="F115" s="87">
        <f t="shared" si="16"/>
        <v>45137</v>
      </c>
      <c r="G115" s="87">
        <f t="shared" si="16"/>
        <v>344104</v>
      </c>
      <c r="H115" s="87">
        <f t="shared" si="16"/>
        <v>3613187</v>
      </c>
      <c r="I115" s="87">
        <f t="shared" si="16"/>
        <v>364269</v>
      </c>
    </row>
    <row r="116" spans="1:9" x14ac:dyDescent="0.2">
      <c r="A116" s="87" t="s">
        <v>32</v>
      </c>
      <c r="B116" s="87">
        <f t="shared" ref="B116" si="20">+B70</f>
        <v>2888573</v>
      </c>
      <c r="C116" s="87">
        <f t="shared" si="16"/>
        <v>2653063</v>
      </c>
      <c r="D116" s="87">
        <f t="shared" si="16"/>
        <v>724034</v>
      </c>
      <c r="E116" s="87">
        <f t="shared" si="16"/>
        <v>2497854</v>
      </c>
      <c r="F116" s="87">
        <f t="shared" si="16"/>
        <v>51311</v>
      </c>
      <c r="G116" s="87">
        <f t="shared" si="16"/>
        <v>221859</v>
      </c>
      <c r="H116" s="87">
        <f t="shared" si="16"/>
        <v>2434294</v>
      </c>
      <c r="I116" s="87">
        <f t="shared" si="16"/>
        <v>227852</v>
      </c>
    </row>
    <row r="117" spans="1:9" x14ac:dyDescent="0.2">
      <c r="A117" s="87" t="s">
        <v>33</v>
      </c>
      <c r="B117" s="87">
        <f t="shared" ref="B117" si="21">+B71</f>
        <v>2223447</v>
      </c>
      <c r="C117" s="87">
        <f t="shared" si="16"/>
        <v>2112149</v>
      </c>
      <c r="D117" s="87">
        <f t="shared" si="16"/>
        <v>417862</v>
      </c>
      <c r="E117" s="87">
        <f t="shared" si="16"/>
        <v>1957868</v>
      </c>
      <c r="F117" s="87">
        <f t="shared" si="16"/>
        <v>59723</v>
      </c>
      <c r="G117" s="87">
        <f t="shared" si="16"/>
        <v>72834</v>
      </c>
      <c r="H117" s="87">
        <f t="shared" si="16"/>
        <v>1878925</v>
      </c>
      <c r="I117" s="87">
        <f t="shared" si="16"/>
        <v>135850</v>
      </c>
    </row>
    <row r="118" spans="1:9" x14ac:dyDescent="0.2">
      <c r="A118" s="87" t="s">
        <v>34</v>
      </c>
      <c r="B118" s="87">
        <f t="shared" ref="B118" si="22">+B72</f>
        <v>2371003</v>
      </c>
      <c r="C118" s="87">
        <f t="shared" si="16"/>
        <v>2242972</v>
      </c>
      <c r="D118" s="87">
        <f t="shared" si="16"/>
        <v>433185</v>
      </c>
      <c r="E118" s="87">
        <f t="shared" si="16"/>
        <v>2187002</v>
      </c>
      <c r="F118" s="87">
        <f t="shared" si="16"/>
        <v>20398</v>
      </c>
      <c r="G118" s="87">
        <f t="shared" si="16"/>
        <v>150488</v>
      </c>
      <c r="H118" s="87">
        <f t="shared" si="16"/>
        <v>2136397</v>
      </c>
      <c r="I118" s="87">
        <f t="shared" si="16"/>
        <v>179313</v>
      </c>
    </row>
    <row r="119" spans="1:9" x14ac:dyDescent="0.2">
      <c r="A119" s="87" t="s">
        <v>35</v>
      </c>
      <c r="B119" s="87">
        <f t="shared" ref="B119" si="23">+B73</f>
        <v>2462741</v>
      </c>
      <c r="C119" s="87">
        <f t="shared" si="16"/>
        <v>2275822</v>
      </c>
      <c r="D119" s="87">
        <f t="shared" si="16"/>
        <v>576392</v>
      </c>
      <c r="E119" s="87">
        <f t="shared" si="16"/>
        <v>2210371</v>
      </c>
      <c r="F119" s="87">
        <f t="shared" si="16"/>
        <v>15302</v>
      </c>
      <c r="G119" s="87">
        <f t="shared" si="16"/>
        <v>231343</v>
      </c>
      <c r="H119" s="87">
        <f t="shared" si="16"/>
        <v>2131203</v>
      </c>
      <c r="I119" s="87">
        <f t="shared" si="16"/>
        <v>163142</v>
      </c>
    </row>
    <row r="120" spans="1:9" x14ac:dyDescent="0.2">
      <c r="A120" s="87" t="s">
        <v>36</v>
      </c>
      <c r="B120" s="87">
        <f t="shared" ref="B120" si="24">+B74</f>
        <v>240966</v>
      </c>
      <c r="C120" s="87">
        <f t="shared" si="16"/>
        <v>141908</v>
      </c>
      <c r="D120" s="87">
        <f t="shared" si="16"/>
        <v>25242</v>
      </c>
      <c r="E120" s="87">
        <f t="shared" si="16"/>
        <v>176933</v>
      </c>
      <c r="F120" s="87">
        <f t="shared" si="16"/>
        <v>22321</v>
      </c>
      <c r="G120" s="87">
        <f t="shared" si="16"/>
        <v>55914</v>
      </c>
      <c r="H120" s="87">
        <f t="shared" si="16"/>
        <v>117097</v>
      </c>
      <c r="I120" s="87">
        <f t="shared" si="16"/>
        <v>42130</v>
      </c>
    </row>
    <row r="121" spans="1:9" x14ac:dyDescent="0.2">
      <c r="A121" s="87" t="s">
        <v>37</v>
      </c>
      <c r="B121" s="87">
        <f t="shared" ref="B121" si="25">+B75</f>
        <v>1601815</v>
      </c>
      <c r="C121" s="87">
        <f t="shared" si="16"/>
        <v>1322277</v>
      </c>
      <c r="D121" s="87">
        <f t="shared" si="16"/>
        <v>291704</v>
      </c>
      <c r="E121" s="87">
        <f t="shared" si="16"/>
        <v>1219012</v>
      </c>
      <c r="F121" s="87">
        <f t="shared" si="16"/>
        <v>19095</v>
      </c>
      <c r="G121" s="87">
        <f t="shared" si="16"/>
        <v>109506</v>
      </c>
      <c r="H121" s="87">
        <f t="shared" si="16"/>
        <v>1134266</v>
      </c>
      <c r="I121" s="87">
        <f t="shared" si="16"/>
        <v>207469</v>
      </c>
    </row>
    <row r="122" spans="1:9" x14ac:dyDescent="0.2">
      <c r="A122" s="87" t="s">
        <v>38</v>
      </c>
      <c r="B122" s="87">
        <f t="shared" ref="B122" si="26">+B76</f>
        <v>3526790</v>
      </c>
      <c r="C122" s="87">
        <f t="shared" si="16"/>
        <v>3120666</v>
      </c>
      <c r="D122" s="87">
        <f t="shared" si="16"/>
        <v>775831</v>
      </c>
      <c r="E122" s="87">
        <f t="shared" si="16"/>
        <v>3034660</v>
      </c>
      <c r="F122" s="87">
        <f t="shared" si="16"/>
        <v>104050</v>
      </c>
      <c r="G122" s="87">
        <f t="shared" si="16"/>
        <v>291968</v>
      </c>
      <c r="H122" s="87">
        <f t="shared" si="16"/>
        <v>2848767</v>
      </c>
      <c r="I122" s="87">
        <f t="shared" si="16"/>
        <v>244555</v>
      </c>
    </row>
    <row r="123" spans="1:9" x14ac:dyDescent="0.2">
      <c r="A123" s="87" t="s">
        <v>39</v>
      </c>
      <c r="B123" s="87">
        <f t="shared" ref="B123" si="27">+B77</f>
        <v>8305072</v>
      </c>
      <c r="C123" s="87">
        <f t="shared" si="16"/>
        <v>7596793</v>
      </c>
      <c r="D123" s="87">
        <f t="shared" si="16"/>
        <v>1866699</v>
      </c>
      <c r="E123" s="87">
        <f t="shared" si="16"/>
        <v>6907273</v>
      </c>
      <c r="F123" s="87">
        <f t="shared" si="16"/>
        <v>140866</v>
      </c>
      <c r="G123" s="87">
        <f t="shared" si="16"/>
        <v>469564</v>
      </c>
      <c r="H123" s="87">
        <f t="shared" si="16"/>
        <v>6665627</v>
      </c>
      <c r="I123" s="87">
        <f t="shared" si="16"/>
        <v>537499</v>
      </c>
    </row>
    <row r="124" spans="1:9" x14ac:dyDescent="0.2">
      <c r="A124" s="87" t="s">
        <v>40</v>
      </c>
      <c r="B124" s="87">
        <f t="shared" ref="B124" si="28">+B78</f>
        <v>10026250</v>
      </c>
      <c r="C124" s="87">
        <f t="shared" si="16"/>
        <v>9530863</v>
      </c>
      <c r="D124" s="87">
        <f t="shared" si="16"/>
        <v>2676965</v>
      </c>
      <c r="E124" s="87">
        <f t="shared" si="16"/>
        <v>8590892</v>
      </c>
      <c r="F124" s="87">
        <f t="shared" si="16"/>
        <v>156268</v>
      </c>
      <c r="G124" s="87">
        <f t="shared" si="16"/>
        <v>423574</v>
      </c>
      <c r="H124" s="87">
        <f t="shared" si="16"/>
        <v>8400627</v>
      </c>
      <c r="I124" s="87">
        <f t="shared" si="16"/>
        <v>935906</v>
      </c>
    </row>
    <row r="125" spans="1:9" x14ac:dyDescent="0.2">
      <c r="A125" s="87" t="s">
        <v>41</v>
      </c>
      <c r="B125" s="87">
        <f>+B79</f>
        <v>11448650</v>
      </c>
      <c r="C125" s="87">
        <f t="shared" si="16"/>
        <v>10680970</v>
      </c>
      <c r="D125" s="87">
        <f t="shared" si="16"/>
        <v>1964567</v>
      </c>
      <c r="E125" s="87">
        <f t="shared" si="16"/>
        <v>9576609</v>
      </c>
      <c r="F125" s="87">
        <f t="shared" si="16"/>
        <v>161526</v>
      </c>
      <c r="G125" s="87">
        <f t="shared" si="16"/>
        <v>706837</v>
      </c>
      <c r="H125" s="87">
        <f t="shared" si="16"/>
        <v>9197409</v>
      </c>
      <c r="I125" s="87">
        <f t="shared" si="16"/>
        <v>605603</v>
      </c>
    </row>
    <row r="126" spans="1:9" x14ac:dyDescent="0.2">
      <c r="A126" s="87" t="s">
        <v>42</v>
      </c>
      <c r="B126" s="87">
        <f t="shared" ref="B126" si="29">+B80</f>
        <v>12252430</v>
      </c>
      <c r="C126" s="87">
        <f t="shared" si="16"/>
        <v>11052980</v>
      </c>
      <c r="D126" s="87">
        <f t="shared" si="16"/>
        <v>3717275</v>
      </c>
      <c r="E126" s="87">
        <f t="shared" si="16"/>
        <v>10354490</v>
      </c>
      <c r="F126" s="87">
        <f t="shared" si="16"/>
        <v>277283</v>
      </c>
      <c r="G126" s="87">
        <f t="shared" si="16"/>
        <v>630068</v>
      </c>
      <c r="H126" s="87">
        <f t="shared" si="16"/>
        <v>9982678</v>
      </c>
      <c r="I126" s="87">
        <f t="shared" si="16"/>
        <v>1354332</v>
      </c>
    </row>
    <row r="129" spans="1:9" x14ac:dyDescent="0.2">
      <c r="A129" s="86" t="s">
        <v>44</v>
      </c>
    </row>
    <row r="130" spans="1:9" x14ac:dyDescent="0.2">
      <c r="A130" s="92" t="s">
        <v>55</v>
      </c>
    </row>
    <row r="131" spans="1:9" x14ac:dyDescent="0.2">
      <c r="A131" s="87" t="s">
        <v>43</v>
      </c>
      <c r="B131" s="88" t="s">
        <v>134</v>
      </c>
      <c r="C131" s="89" t="s">
        <v>135</v>
      </c>
      <c r="D131" s="89" t="s">
        <v>136</v>
      </c>
      <c r="E131" s="89" t="s">
        <v>137</v>
      </c>
      <c r="F131" s="88" t="s">
        <v>138</v>
      </c>
      <c r="G131" s="88" t="s">
        <v>139</v>
      </c>
      <c r="H131" s="88" t="s">
        <v>140</v>
      </c>
      <c r="I131" s="88" t="s">
        <v>141</v>
      </c>
    </row>
    <row r="132" spans="1:9" x14ac:dyDescent="0.2">
      <c r="A132" s="87" t="s">
        <v>27</v>
      </c>
      <c r="B132" s="96">
        <f>C132+D132+E132+I132</f>
        <v>85445476.799999997</v>
      </c>
      <c r="C132" s="96">
        <f>C90*C$5</f>
        <v>27274545</v>
      </c>
      <c r="D132" s="96">
        <f t="shared" ref="D132:I132" si="30">D90*D$5</f>
        <v>3242138.75</v>
      </c>
      <c r="E132" s="96">
        <f>F132+G132+H132</f>
        <v>54126325.299999997</v>
      </c>
      <c r="F132" s="96">
        <f t="shared" si="30"/>
        <v>475345</v>
      </c>
      <c r="G132" s="96">
        <f t="shared" si="30"/>
        <v>1557167.8</v>
      </c>
      <c r="H132" s="96">
        <f t="shared" si="30"/>
        <v>52093812.5</v>
      </c>
      <c r="I132" s="96">
        <f t="shared" si="30"/>
        <v>802467.75</v>
      </c>
    </row>
    <row r="133" spans="1:9" x14ac:dyDescent="0.2">
      <c r="A133" s="87" t="s">
        <v>28</v>
      </c>
      <c r="B133" s="96">
        <f t="shared" ref="B133:B147" si="31">C133+D133+E133+I133</f>
        <v>7287740</v>
      </c>
      <c r="C133" s="96">
        <f t="shared" ref="C133:I133" si="32">C91*C$5</f>
        <v>2337291.5</v>
      </c>
      <c r="D133" s="96">
        <f t="shared" si="32"/>
        <v>290406.625</v>
      </c>
      <c r="E133" s="96">
        <f t="shared" ref="E133:E147" si="33">F133+G133+H133</f>
        <v>4553321.25</v>
      </c>
      <c r="F133" s="96">
        <f t="shared" si="32"/>
        <v>81505.400000000009</v>
      </c>
      <c r="G133" s="96">
        <f t="shared" si="32"/>
        <v>28114.600000000002</v>
      </c>
      <c r="H133" s="96">
        <f t="shared" si="32"/>
        <v>4443701.25</v>
      </c>
      <c r="I133" s="96">
        <f t="shared" si="32"/>
        <v>106720.625</v>
      </c>
    </row>
    <row r="134" spans="1:9" x14ac:dyDescent="0.2">
      <c r="A134" s="87" t="s">
        <v>29</v>
      </c>
      <c r="B134" s="96">
        <f t="shared" si="31"/>
        <v>11666442.425000001</v>
      </c>
      <c r="C134" s="96">
        <f t="shared" ref="C134:I134" si="34">C92*C$5</f>
        <v>4243946.5</v>
      </c>
      <c r="D134" s="96">
        <f t="shared" si="34"/>
        <v>570936</v>
      </c>
      <c r="E134" s="96">
        <f t="shared" si="33"/>
        <v>6782668.2999999998</v>
      </c>
      <c r="F134" s="96">
        <f t="shared" si="34"/>
        <v>35100.400000000001</v>
      </c>
      <c r="G134" s="96">
        <f t="shared" si="34"/>
        <v>53535.4</v>
      </c>
      <c r="H134" s="96">
        <f t="shared" si="34"/>
        <v>6694032.5</v>
      </c>
      <c r="I134" s="96">
        <f t="shared" si="34"/>
        <v>68891.625</v>
      </c>
    </row>
    <row r="135" spans="1:9" x14ac:dyDescent="0.2">
      <c r="A135" s="87" t="s">
        <v>30</v>
      </c>
      <c r="B135" s="96">
        <f t="shared" si="31"/>
        <v>11174408.25</v>
      </c>
      <c r="C135" s="96">
        <f t="shared" ref="C135:I135" si="35">C93*C$5</f>
        <v>3827267</v>
      </c>
      <c r="D135" s="96">
        <f t="shared" si="35"/>
        <v>337488.375</v>
      </c>
      <c r="E135" s="96">
        <f t="shared" si="33"/>
        <v>6845079</v>
      </c>
      <c r="F135" s="96">
        <f t="shared" si="35"/>
        <v>58163.8</v>
      </c>
      <c r="G135" s="96">
        <f t="shared" si="35"/>
        <v>231545.2</v>
      </c>
      <c r="H135" s="96">
        <f t="shared" si="35"/>
        <v>6555370</v>
      </c>
      <c r="I135" s="96">
        <f t="shared" si="35"/>
        <v>164573.875</v>
      </c>
    </row>
    <row r="136" spans="1:9" x14ac:dyDescent="0.2">
      <c r="A136" s="87" t="s">
        <v>31</v>
      </c>
      <c r="B136" s="96">
        <f t="shared" si="31"/>
        <v>14607711.65</v>
      </c>
      <c r="C136" s="96">
        <f t="shared" ref="C136:I136" si="36">C94*C$5</f>
        <v>4676515</v>
      </c>
      <c r="D136" s="96">
        <f t="shared" si="36"/>
        <v>557566.125</v>
      </c>
      <c r="E136" s="96">
        <f t="shared" si="33"/>
        <v>9275761.1500000004</v>
      </c>
      <c r="F136" s="96">
        <f t="shared" si="36"/>
        <v>28846.400000000001</v>
      </c>
      <c r="G136" s="96">
        <f t="shared" si="36"/>
        <v>555061</v>
      </c>
      <c r="H136" s="96">
        <f t="shared" si="36"/>
        <v>8691853.75</v>
      </c>
      <c r="I136" s="96">
        <f t="shared" si="36"/>
        <v>97869.375</v>
      </c>
    </row>
    <row r="137" spans="1:9" x14ac:dyDescent="0.2">
      <c r="A137" s="87" t="s">
        <v>32</v>
      </c>
      <c r="B137" s="96">
        <f t="shared" si="31"/>
        <v>10887039.35</v>
      </c>
      <c r="C137" s="96">
        <f t="shared" ref="C137:I137" si="37">C95*C$5</f>
        <v>3200448</v>
      </c>
      <c r="D137" s="96">
        <f t="shared" si="37"/>
        <v>544768.25</v>
      </c>
      <c r="E137" s="96">
        <f t="shared" si="33"/>
        <v>7062150.3499999996</v>
      </c>
      <c r="F137" s="96">
        <f t="shared" si="37"/>
        <v>134508</v>
      </c>
      <c r="G137" s="96">
        <f t="shared" si="37"/>
        <v>329923.60000000003</v>
      </c>
      <c r="H137" s="96">
        <f t="shared" si="37"/>
        <v>6597718.75</v>
      </c>
      <c r="I137" s="96">
        <f t="shared" si="37"/>
        <v>79672.75</v>
      </c>
    </row>
    <row r="138" spans="1:9" x14ac:dyDescent="0.2">
      <c r="A138" s="87" t="s">
        <v>33</v>
      </c>
      <c r="B138" s="96">
        <f t="shared" si="31"/>
        <v>7817349.7750000004</v>
      </c>
      <c r="C138" s="96">
        <f t="shared" ref="C138:I138" si="38">C96*C$5</f>
        <v>2479317</v>
      </c>
      <c r="D138" s="96">
        <f t="shared" si="38"/>
        <v>328458.75</v>
      </c>
      <c r="E138" s="96">
        <f t="shared" si="33"/>
        <v>4876977.4000000004</v>
      </c>
      <c r="F138" s="96">
        <f t="shared" si="38"/>
        <v>75756.800000000003</v>
      </c>
      <c r="G138" s="96">
        <f t="shared" si="38"/>
        <v>70305.600000000006</v>
      </c>
      <c r="H138" s="96">
        <f t="shared" si="38"/>
        <v>4730915</v>
      </c>
      <c r="I138" s="96">
        <f t="shared" si="38"/>
        <v>132596.625</v>
      </c>
    </row>
    <row r="139" spans="1:9" x14ac:dyDescent="0.2">
      <c r="A139" s="87" t="s">
        <v>34</v>
      </c>
      <c r="B139" s="96">
        <f t="shared" si="31"/>
        <v>11694707.675000001</v>
      </c>
      <c r="C139" s="96">
        <f t="shared" ref="C139:I139" si="39">C97*C$5</f>
        <v>3479141</v>
      </c>
      <c r="D139" s="96">
        <f t="shared" si="39"/>
        <v>240294.375</v>
      </c>
      <c r="E139" s="96">
        <f t="shared" si="33"/>
        <v>7876488.7999999998</v>
      </c>
      <c r="F139" s="96">
        <f t="shared" si="39"/>
        <v>51779.200000000004</v>
      </c>
      <c r="G139" s="96">
        <f t="shared" si="39"/>
        <v>74439.600000000006</v>
      </c>
      <c r="H139" s="96">
        <f t="shared" si="39"/>
        <v>7750270</v>
      </c>
      <c r="I139" s="96">
        <f t="shared" si="39"/>
        <v>98783.5</v>
      </c>
    </row>
    <row r="140" spans="1:9" x14ac:dyDescent="0.2">
      <c r="A140" s="87" t="s">
        <v>35</v>
      </c>
      <c r="B140" s="96">
        <f t="shared" si="31"/>
        <v>10310083.35</v>
      </c>
      <c r="C140" s="96">
        <f t="shared" ref="C140:I140" si="40">C98*C$5</f>
        <v>3030620.5</v>
      </c>
      <c r="D140" s="96">
        <f t="shared" si="40"/>
        <v>372220.875</v>
      </c>
      <c r="E140" s="96">
        <f t="shared" si="33"/>
        <v>6853882.5999999996</v>
      </c>
      <c r="F140" s="96">
        <f t="shared" si="40"/>
        <v>9685</v>
      </c>
      <c r="G140" s="96">
        <f t="shared" si="40"/>
        <v>214242.6</v>
      </c>
      <c r="H140" s="96">
        <f t="shared" si="40"/>
        <v>6629955</v>
      </c>
      <c r="I140" s="96">
        <f t="shared" si="40"/>
        <v>53359.375</v>
      </c>
    </row>
    <row r="141" spans="1:9" x14ac:dyDescent="0.2">
      <c r="A141" s="87" t="s">
        <v>36</v>
      </c>
      <c r="B141" s="96">
        <f t="shared" si="31"/>
        <v>185736.17500000002</v>
      </c>
      <c r="C141" s="96">
        <f t="shared" ref="C141:I141" si="41">C99*C$5</f>
        <v>23700.7</v>
      </c>
      <c r="D141" s="96">
        <f t="shared" si="41"/>
        <v>3187.625</v>
      </c>
      <c r="E141" s="96">
        <f t="shared" si="33"/>
        <v>149949.47500000001</v>
      </c>
      <c r="F141" s="96">
        <f t="shared" si="41"/>
        <v>5645.8</v>
      </c>
      <c r="G141" s="96">
        <f t="shared" si="41"/>
        <v>95823.8</v>
      </c>
      <c r="H141" s="96">
        <f t="shared" si="41"/>
        <v>48479.875</v>
      </c>
      <c r="I141" s="96">
        <f t="shared" si="41"/>
        <v>8898.375</v>
      </c>
    </row>
    <row r="142" spans="1:9" x14ac:dyDescent="0.2">
      <c r="A142" s="87" t="s">
        <v>37</v>
      </c>
      <c r="B142" s="96">
        <f t="shared" si="31"/>
        <v>1347750.3250000002</v>
      </c>
      <c r="C142" s="96">
        <f t="shared" ref="C142:I142" si="42">C100*C$5</f>
        <v>380845.30000000005</v>
      </c>
      <c r="D142" s="96">
        <f t="shared" si="42"/>
        <v>76671.875</v>
      </c>
      <c r="E142" s="96">
        <f t="shared" si="33"/>
        <v>830700.77500000002</v>
      </c>
      <c r="F142" s="96">
        <f t="shared" si="42"/>
        <v>19213.8</v>
      </c>
      <c r="G142" s="96">
        <f t="shared" si="42"/>
        <v>74905.600000000006</v>
      </c>
      <c r="H142" s="96">
        <f t="shared" si="42"/>
        <v>736581.375</v>
      </c>
      <c r="I142" s="96">
        <f t="shared" si="42"/>
        <v>59532.375</v>
      </c>
    </row>
    <row r="143" spans="1:9" x14ac:dyDescent="0.2">
      <c r="A143" s="87" t="s">
        <v>38</v>
      </c>
      <c r="B143" s="96">
        <f t="shared" si="31"/>
        <v>6423561.9749999996</v>
      </c>
      <c r="C143" s="96">
        <f t="shared" ref="C143:I143" si="43">C101*C$5</f>
        <v>1881287</v>
      </c>
      <c r="D143" s="96">
        <f t="shared" si="43"/>
        <v>323668.375</v>
      </c>
      <c r="E143" s="96">
        <f t="shared" si="33"/>
        <v>4160459.1</v>
      </c>
      <c r="F143" s="96">
        <f t="shared" si="43"/>
        <v>43852.600000000006</v>
      </c>
      <c r="G143" s="96">
        <f t="shared" si="43"/>
        <v>151204</v>
      </c>
      <c r="H143" s="96">
        <f t="shared" si="43"/>
        <v>3965402.5</v>
      </c>
      <c r="I143" s="96">
        <f t="shared" si="43"/>
        <v>58147.5</v>
      </c>
    </row>
    <row r="144" spans="1:9" x14ac:dyDescent="0.2">
      <c r="A144" s="87" t="s">
        <v>39</v>
      </c>
      <c r="B144" s="96">
        <f t="shared" si="31"/>
        <v>28125735.899999999</v>
      </c>
      <c r="C144" s="96">
        <f t="shared" ref="C144:I144" si="44">C102*C$5</f>
        <v>8597940</v>
      </c>
      <c r="D144" s="96">
        <f t="shared" si="44"/>
        <v>1083652.5</v>
      </c>
      <c r="E144" s="96">
        <f t="shared" si="33"/>
        <v>18204593.399999999</v>
      </c>
      <c r="F144" s="96">
        <f t="shared" si="44"/>
        <v>219088.6</v>
      </c>
      <c r="G144" s="96">
        <f t="shared" si="44"/>
        <v>526129.80000000005</v>
      </c>
      <c r="H144" s="96">
        <f t="shared" si="44"/>
        <v>17459375</v>
      </c>
      <c r="I144" s="96">
        <f t="shared" si="44"/>
        <v>239550</v>
      </c>
    </row>
    <row r="145" spans="1:9" x14ac:dyDescent="0.2">
      <c r="A145" s="87" t="s">
        <v>40</v>
      </c>
      <c r="B145" s="96">
        <f t="shared" si="31"/>
        <v>49362697.049999997</v>
      </c>
      <c r="C145" s="96">
        <f t="shared" ref="C145:I145" si="45">C103*C$5</f>
        <v>16390775</v>
      </c>
      <c r="D145" s="96">
        <f t="shared" si="45"/>
        <v>1754958.75</v>
      </c>
      <c r="E145" s="96">
        <f t="shared" si="33"/>
        <v>30780623.800000001</v>
      </c>
      <c r="F145" s="96">
        <f t="shared" si="45"/>
        <v>187544.2</v>
      </c>
      <c r="G145" s="96">
        <f t="shared" si="45"/>
        <v>709104.60000000009</v>
      </c>
      <c r="H145" s="96">
        <f t="shared" si="45"/>
        <v>29883975</v>
      </c>
      <c r="I145" s="96">
        <f t="shared" si="45"/>
        <v>436339.5</v>
      </c>
    </row>
    <row r="146" spans="1:9" x14ac:dyDescent="0.2">
      <c r="A146" s="87" t="s">
        <v>41</v>
      </c>
      <c r="B146" s="96">
        <f t="shared" si="31"/>
        <v>50626764.725000001</v>
      </c>
      <c r="C146" s="96">
        <f t="shared" ref="C146:I146" si="46">C104*C$5</f>
        <v>17056430</v>
      </c>
      <c r="D146" s="96">
        <f t="shared" si="46"/>
        <v>1337492.5</v>
      </c>
      <c r="E146" s="96">
        <f t="shared" si="33"/>
        <v>31948434.100000001</v>
      </c>
      <c r="F146" s="96">
        <f t="shared" si="46"/>
        <v>105040.20000000001</v>
      </c>
      <c r="G146" s="96">
        <f t="shared" si="46"/>
        <v>1188256.4000000001</v>
      </c>
      <c r="H146" s="96">
        <f t="shared" si="46"/>
        <v>30655137.5</v>
      </c>
      <c r="I146" s="96">
        <f t="shared" si="46"/>
        <v>284408.125</v>
      </c>
    </row>
    <row r="147" spans="1:9" x14ac:dyDescent="0.2">
      <c r="A147" s="87" t="s">
        <v>42</v>
      </c>
      <c r="B147" s="96">
        <f t="shared" si="31"/>
        <v>34818718.325000003</v>
      </c>
      <c r="C147" s="96">
        <f t="shared" ref="C147:I147" si="47">C105*C$5</f>
        <v>10218120</v>
      </c>
      <c r="D147" s="96">
        <f t="shared" si="47"/>
        <v>1904647.5</v>
      </c>
      <c r="E147" s="96">
        <f t="shared" si="33"/>
        <v>22177891.199999999</v>
      </c>
      <c r="F147" s="96">
        <f t="shared" si="47"/>
        <v>370304.80000000005</v>
      </c>
      <c r="G147" s="96">
        <f t="shared" si="47"/>
        <v>368911.4</v>
      </c>
      <c r="H147" s="96">
        <f t="shared" si="47"/>
        <v>21438675</v>
      </c>
      <c r="I147" s="96">
        <f t="shared" si="47"/>
        <v>518059.625</v>
      </c>
    </row>
    <row r="149" spans="1:9" x14ac:dyDescent="0.2">
      <c r="A149" s="86" t="s">
        <v>44</v>
      </c>
    </row>
    <row r="150" spans="1:9" x14ac:dyDescent="0.2">
      <c r="A150" s="92" t="s">
        <v>56</v>
      </c>
    </row>
    <row r="151" spans="1:9" x14ac:dyDescent="0.2">
      <c r="A151" s="87" t="s">
        <v>43</v>
      </c>
      <c r="B151" s="88" t="s">
        <v>134</v>
      </c>
      <c r="C151" s="89" t="s">
        <v>135</v>
      </c>
      <c r="D151" s="89" t="s">
        <v>136</v>
      </c>
      <c r="E151" s="89" t="s">
        <v>137</v>
      </c>
      <c r="F151" s="88" t="s">
        <v>138</v>
      </c>
      <c r="G151" s="88" t="s">
        <v>139</v>
      </c>
      <c r="H151" s="88" t="s">
        <v>140</v>
      </c>
      <c r="I151" s="88" t="s">
        <v>141</v>
      </c>
    </row>
    <row r="152" spans="1:9" x14ac:dyDescent="0.2">
      <c r="A152" s="87" t="s">
        <v>27</v>
      </c>
      <c r="B152" s="97">
        <f t="shared" ref="B152:B167" si="48">+IF(ISERROR(B132/B111),"-",(B132/B111))</f>
        <v>3.6084597754739285</v>
      </c>
      <c r="C152" s="97">
        <f t="shared" ref="C152:I152" si="49">+IF(ISERROR(C132/C111),"-",(C132/C111))</f>
        <v>1.256227468706633</v>
      </c>
      <c r="D152" s="97">
        <f t="shared" si="49"/>
        <v>0.57249468805230708</v>
      </c>
      <c r="E152" s="97">
        <f t="shared" si="49"/>
        <v>2.7176556833387306</v>
      </c>
      <c r="F152" s="97">
        <f t="shared" si="49"/>
        <v>1.0913246412147843</v>
      </c>
      <c r="G152" s="97">
        <f t="shared" si="49"/>
        <v>1.1675004985897035</v>
      </c>
      <c r="H152" s="97">
        <f t="shared" si="49"/>
        <v>2.7181999361329772</v>
      </c>
      <c r="I152" s="97">
        <f t="shared" si="49"/>
        <v>0.40960246291991681</v>
      </c>
    </row>
    <row r="153" spans="1:9" x14ac:dyDescent="0.2">
      <c r="A153" s="87" t="s">
        <v>28</v>
      </c>
      <c r="B153" s="97">
        <f t="shared" si="48"/>
        <v>3.0600621607799239</v>
      </c>
      <c r="C153" s="97">
        <f t="shared" ref="C153:E167" si="50">+IF(ISERROR(C133/C112),"-",(C133/C112))</f>
        <v>1.1046229107177121</v>
      </c>
      <c r="D153" s="97">
        <f t="shared" si="50"/>
        <v>0.42737841552772821</v>
      </c>
      <c r="E153" s="97">
        <f t="shared" si="50"/>
        <v>2.4709917729865252</v>
      </c>
      <c r="F153" s="97">
        <f t="shared" ref="F153" si="51">+IF(ISERROR(F133/F112),"-",(F133/F112))</f>
        <v>1.0154032067174128</v>
      </c>
      <c r="G153" s="97">
        <f t="shared" ref="G153:I167" si="52">+IF(ISERROR(G133/G112),"-",(G133/G112))</f>
        <v>1.0246218885527898</v>
      </c>
      <c r="H153" s="97">
        <f t="shared" si="52"/>
        <v>2.4995380549879092</v>
      </c>
      <c r="I153" s="97">
        <f t="shared" si="52"/>
        <v>0.3270007690846361</v>
      </c>
    </row>
    <row r="154" spans="1:9" x14ac:dyDescent="0.2">
      <c r="A154" s="87" t="s">
        <v>29</v>
      </c>
      <c r="B154" s="97">
        <f t="shared" si="48"/>
        <v>3.6386496976535874</v>
      </c>
      <c r="C154" s="97">
        <f t="shared" si="50"/>
        <v>1.4170412713464566</v>
      </c>
      <c r="D154" s="97">
        <f t="shared" si="50"/>
        <v>0.64291626174917604</v>
      </c>
      <c r="E154" s="97">
        <f t="shared" si="50"/>
        <v>2.7282911848112468</v>
      </c>
      <c r="F154" s="97">
        <f t="shared" ref="F154" si="53">+IF(ISERROR(F134/F113),"-",(F134/F113))</f>
        <v>0.91103612956810631</v>
      </c>
      <c r="G154" s="97">
        <f t="shared" si="52"/>
        <v>0.72653421274054775</v>
      </c>
      <c r="H154" s="97">
        <f t="shared" si="52"/>
        <v>2.7423837155472821</v>
      </c>
      <c r="I154" s="97">
        <f t="shared" si="52"/>
        <v>0.21825666492420281</v>
      </c>
    </row>
    <row r="155" spans="1:9" x14ac:dyDescent="0.2">
      <c r="A155" s="87" t="s">
        <v>30</v>
      </c>
      <c r="B155" s="97">
        <f t="shared" si="48"/>
        <v>3.134039448076944</v>
      </c>
      <c r="C155" s="97">
        <f t="shared" si="50"/>
        <v>1.1979672599326219</v>
      </c>
      <c r="D155" s="97">
        <f t="shared" si="50"/>
        <v>0.36298322798390559</v>
      </c>
      <c r="E155" s="97">
        <f t="shared" si="50"/>
        <v>2.3515634366852716</v>
      </c>
      <c r="F155" s="97">
        <f t="shared" ref="F155" si="54">+IF(ISERROR(F135/F114),"-",(F135/F114))</f>
        <v>0.54447231947278751</v>
      </c>
      <c r="G155" s="97">
        <f t="shared" si="52"/>
        <v>1.029510733277607</v>
      </c>
      <c r="H155" s="97">
        <f t="shared" si="52"/>
        <v>2.3952034328215328</v>
      </c>
      <c r="I155" s="97">
        <f t="shared" si="52"/>
        <v>0.60840619223659886</v>
      </c>
    </row>
    <row r="156" spans="1:9" x14ac:dyDescent="0.2">
      <c r="A156" s="87" t="s">
        <v>31</v>
      </c>
      <c r="B156" s="97">
        <f t="shared" si="48"/>
        <v>3.1997132401919779</v>
      </c>
      <c r="C156" s="97">
        <f t="shared" si="50"/>
        <v>1.1381051419359676</v>
      </c>
      <c r="D156" s="97">
        <f t="shared" si="50"/>
        <v>0.55795725303437704</v>
      </c>
      <c r="E156" s="97">
        <f t="shared" si="50"/>
        <v>2.4358027983567623</v>
      </c>
      <c r="F156" s="97">
        <f t="shared" ref="F156" si="55">+IF(ISERROR(F136/F115),"-",(F136/F115))</f>
        <v>0.63908545096040947</v>
      </c>
      <c r="G156" s="97">
        <f t="shared" si="52"/>
        <v>1.6130617487736265</v>
      </c>
      <c r="H156" s="97">
        <f t="shared" si="52"/>
        <v>2.405592002296034</v>
      </c>
      <c r="I156" s="97">
        <f t="shared" si="52"/>
        <v>0.26867335677754628</v>
      </c>
    </row>
    <row r="157" spans="1:9" x14ac:dyDescent="0.2">
      <c r="A157" s="87" t="s">
        <v>32</v>
      </c>
      <c r="B157" s="97">
        <f t="shared" si="48"/>
        <v>3.7690026701765889</v>
      </c>
      <c r="C157" s="97">
        <f t="shared" si="50"/>
        <v>1.2063219003845744</v>
      </c>
      <c r="D157" s="97">
        <f t="shared" si="50"/>
        <v>0.7524070002237464</v>
      </c>
      <c r="E157" s="97">
        <f t="shared" si="50"/>
        <v>2.8272870832322465</v>
      </c>
      <c r="F157" s="97">
        <f t="shared" ref="F157" si="56">+IF(ISERROR(F137/F116),"-",(F137/F116))</f>
        <v>2.6214262049073298</v>
      </c>
      <c r="G157" s="97">
        <f t="shared" si="52"/>
        <v>1.4870868434456119</v>
      </c>
      <c r="H157" s="97">
        <f t="shared" si="52"/>
        <v>2.7103212471459899</v>
      </c>
      <c r="I157" s="97">
        <f t="shared" si="52"/>
        <v>0.34966886399943825</v>
      </c>
    </row>
    <row r="158" spans="1:9" x14ac:dyDescent="0.2">
      <c r="A158" s="87" t="s">
        <v>33</v>
      </c>
      <c r="B158" s="97">
        <f t="shared" si="48"/>
        <v>3.5158696272049661</v>
      </c>
      <c r="C158" s="97">
        <f t="shared" si="50"/>
        <v>1.173836220834799</v>
      </c>
      <c r="D158" s="97">
        <f t="shared" si="50"/>
        <v>0.78604599126027253</v>
      </c>
      <c r="E158" s="97">
        <f t="shared" si="50"/>
        <v>2.4909633335853081</v>
      </c>
      <c r="F158" s="97">
        <f t="shared" ref="F158" si="57">+IF(ISERROR(F138/F117),"-",(F138/F117))</f>
        <v>1.2684694338864424</v>
      </c>
      <c r="G158" s="97">
        <f t="shared" si="52"/>
        <v>0.96528544361150015</v>
      </c>
      <c r="H158" s="97">
        <f t="shared" si="52"/>
        <v>2.5178838963769175</v>
      </c>
      <c r="I158" s="97">
        <f t="shared" si="52"/>
        <v>0.97605171144644831</v>
      </c>
    </row>
    <row r="159" spans="1:9" x14ac:dyDescent="0.2">
      <c r="A159" s="87" t="s">
        <v>34</v>
      </c>
      <c r="B159" s="97">
        <f t="shared" si="48"/>
        <v>4.9323883921698961</v>
      </c>
      <c r="C159" s="97">
        <f t="shared" si="50"/>
        <v>1.5511299293972463</v>
      </c>
      <c r="D159" s="97">
        <f t="shared" si="50"/>
        <v>0.55471536410540534</v>
      </c>
      <c r="E159" s="97">
        <f t="shared" si="50"/>
        <v>3.6015005015999071</v>
      </c>
      <c r="F159" s="97">
        <f t="shared" ref="F159" si="58">+IF(ISERROR(F139/F118),"-",(F139/F118))</f>
        <v>2.5384449455829006</v>
      </c>
      <c r="G159" s="97">
        <f t="shared" si="52"/>
        <v>0.49465472330019672</v>
      </c>
      <c r="H159" s="97">
        <f t="shared" si="52"/>
        <v>3.6277293031210958</v>
      </c>
      <c r="I159" s="97">
        <f t="shared" si="52"/>
        <v>0.5508998232141562</v>
      </c>
    </row>
    <row r="160" spans="1:9" x14ac:dyDescent="0.2">
      <c r="A160" s="87" t="s">
        <v>35</v>
      </c>
      <c r="B160" s="97">
        <f t="shared" si="48"/>
        <v>4.1864261609320668</v>
      </c>
      <c r="C160" s="97">
        <f t="shared" si="50"/>
        <v>1.3316597255848657</v>
      </c>
      <c r="D160" s="97">
        <f t="shared" si="50"/>
        <v>0.64577730953934132</v>
      </c>
      <c r="E160" s="97">
        <f t="shared" si="50"/>
        <v>3.1007838050716372</v>
      </c>
      <c r="F160" s="97">
        <f t="shared" ref="F160" si="59">+IF(ISERROR(F140/F119),"-",(F140/F119))</f>
        <v>0.6329238008103516</v>
      </c>
      <c r="G160" s="97">
        <f t="shared" si="52"/>
        <v>0.92608205132638555</v>
      </c>
      <c r="H160" s="97">
        <f t="shared" si="52"/>
        <v>3.110897929479266</v>
      </c>
      <c r="I160" s="97">
        <f t="shared" si="52"/>
        <v>0.32707319390469652</v>
      </c>
    </row>
    <row r="161" spans="1:9" x14ac:dyDescent="0.2">
      <c r="A161" s="87" t="s">
        <v>36</v>
      </c>
      <c r="B161" s="97">
        <f t="shared" si="48"/>
        <v>0.77079826614543134</v>
      </c>
      <c r="C161" s="97">
        <f t="shared" si="50"/>
        <v>0.16701454463455198</v>
      </c>
      <c r="D161" s="97">
        <f t="shared" si="50"/>
        <v>0.12628258458125347</v>
      </c>
      <c r="E161" s="97">
        <f t="shared" si="50"/>
        <v>0.84749297756777997</v>
      </c>
      <c r="F161" s="97">
        <f t="shared" ref="F161" si="60">+IF(ISERROR(F141/F120),"-",(F141/F120))</f>
        <v>0.25293669638457061</v>
      </c>
      <c r="G161" s="97">
        <f t="shared" si="52"/>
        <v>1.7137711485495584</v>
      </c>
      <c r="H161" s="97">
        <f t="shared" si="52"/>
        <v>0.41401466305712359</v>
      </c>
      <c r="I161" s="97">
        <f t="shared" si="52"/>
        <v>0.21121231901258011</v>
      </c>
    </row>
    <row r="162" spans="1:9" x14ac:dyDescent="0.2">
      <c r="A162" s="87" t="s">
        <v>37</v>
      </c>
      <c r="B162" s="97">
        <f t="shared" si="48"/>
        <v>0.84138950190877237</v>
      </c>
      <c r="C162" s="97">
        <f t="shared" si="50"/>
        <v>0.28802232815060691</v>
      </c>
      <c r="D162" s="97">
        <f t="shared" si="50"/>
        <v>0.26284135630639277</v>
      </c>
      <c r="E162" s="97">
        <f t="shared" si="50"/>
        <v>0.68145414073036203</v>
      </c>
      <c r="F162" s="97">
        <f t="shared" ref="F162" si="61">+IF(ISERROR(F142/F121),"-",(F142/F121))</f>
        <v>1.0062215239591517</v>
      </c>
      <c r="G162" s="97">
        <f t="shared" si="52"/>
        <v>0.68403192519131373</v>
      </c>
      <c r="H162" s="97">
        <f t="shared" si="52"/>
        <v>0.64939033260275814</v>
      </c>
      <c r="I162" s="97">
        <f t="shared" si="52"/>
        <v>0.28694588107138896</v>
      </c>
    </row>
    <row r="163" spans="1:9" x14ac:dyDescent="0.2">
      <c r="A163" s="87" t="s">
        <v>38</v>
      </c>
      <c r="B163" s="97">
        <f t="shared" si="48"/>
        <v>1.8213621948003709</v>
      </c>
      <c r="C163" s="97">
        <f t="shared" si="50"/>
        <v>0.60284791772012769</v>
      </c>
      <c r="D163" s="97">
        <f t="shared" si="50"/>
        <v>0.41718927833510133</v>
      </c>
      <c r="E163" s="97">
        <f t="shared" si="50"/>
        <v>1.3709803075138567</v>
      </c>
      <c r="F163" s="97">
        <f t="shared" ref="F163" si="62">+IF(ISERROR(F143/F122),"-",(F143/F122))</f>
        <v>0.42145699183085061</v>
      </c>
      <c r="G163" s="97">
        <f t="shared" si="52"/>
        <v>0.5178786716352477</v>
      </c>
      <c r="H163" s="97">
        <f t="shared" si="52"/>
        <v>1.3919715090774361</v>
      </c>
      <c r="I163" s="97">
        <f t="shared" si="52"/>
        <v>0.2377686001104046</v>
      </c>
    </row>
    <row r="164" spans="1:9" x14ac:dyDescent="0.2">
      <c r="A164" s="87" t="s">
        <v>39</v>
      </c>
      <c r="B164" s="97">
        <f t="shared" si="48"/>
        <v>3.3865733975575405</v>
      </c>
      <c r="C164" s="97">
        <f t="shared" si="50"/>
        <v>1.1317854784249091</v>
      </c>
      <c r="D164" s="97">
        <f t="shared" si="50"/>
        <v>0.58051806959772301</v>
      </c>
      <c r="E164" s="97">
        <f t="shared" si="50"/>
        <v>2.6355688272347133</v>
      </c>
      <c r="F164" s="97">
        <f t="shared" ref="F164" si="63">+IF(ISERROR(F144/F123),"-",(F144/F123))</f>
        <v>1.555297942725711</v>
      </c>
      <c r="G164" s="97">
        <f t="shared" si="52"/>
        <v>1.1204645160191158</v>
      </c>
      <c r="H164" s="97">
        <f t="shared" si="52"/>
        <v>2.6193147321324761</v>
      </c>
      <c r="I164" s="97">
        <f t="shared" si="52"/>
        <v>0.44567524776790285</v>
      </c>
    </row>
    <row r="165" spans="1:9" x14ac:dyDescent="0.2">
      <c r="A165" s="87" t="s">
        <v>40</v>
      </c>
      <c r="B165" s="97">
        <f t="shared" si="48"/>
        <v>4.9233459219548683</v>
      </c>
      <c r="C165" s="97">
        <f t="shared" si="50"/>
        <v>1.7197576966534929</v>
      </c>
      <c r="D165" s="97">
        <f t="shared" si="50"/>
        <v>0.65557777184236621</v>
      </c>
      <c r="E165" s="97">
        <f t="shared" si="50"/>
        <v>3.5829368824564436</v>
      </c>
      <c r="F165" s="97">
        <f t="shared" ref="F165" si="64">+IF(ISERROR(F145/F124),"-",(F145/F124))</f>
        <v>1.2001446233393913</v>
      </c>
      <c r="G165" s="97">
        <f t="shared" si="52"/>
        <v>1.6740985046296517</v>
      </c>
      <c r="H165" s="97">
        <f t="shared" si="52"/>
        <v>3.5573505406203609</v>
      </c>
      <c r="I165" s="97">
        <f t="shared" si="52"/>
        <v>0.46622150087722486</v>
      </c>
    </row>
    <row r="166" spans="1:9" x14ac:dyDescent="0.2">
      <c r="A166" s="87" t="s">
        <v>41</v>
      </c>
      <c r="B166" s="97">
        <f t="shared" si="48"/>
        <v>4.4220728841391779</v>
      </c>
      <c r="C166" s="97">
        <f t="shared" si="50"/>
        <v>1.5968989707863612</v>
      </c>
      <c r="D166" s="97">
        <f t="shared" si="50"/>
        <v>0.68080778105302597</v>
      </c>
      <c r="E166" s="97">
        <f t="shared" si="50"/>
        <v>3.3360904783728773</v>
      </c>
      <c r="F166" s="97">
        <f t="shared" ref="F166" si="65">+IF(ISERROR(F146/F125),"-",(F146/F125))</f>
        <v>0.65029902306749388</v>
      </c>
      <c r="G166" s="97">
        <f t="shared" si="52"/>
        <v>1.6810896996054254</v>
      </c>
      <c r="H166" s="97">
        <f t="shared" si="52"/>
        <v>3.3330188425892553</v>
      </c>
      <c r="I166" s="97">
        <f t="shared" si="52"/>
        <v>0.46962799887054718</v>
      </c>
    </row>
    <row r="167" spans="1:9" x14ac:dyDescent="0.2">
      <c r="A167" s="87" t="s">
        <v>42</v>
      </c>
      <c r="B167" s="97">
        <f t="shared" si="48"/>
        <v>2.8417806365757654</v>
      </c>
      <c r="C167" s="97">
        <f t="shared" si="50"/>
        <v>0.92446742869343834</v>
      </c>
      <c r="D167" s="97">
        <f t="shared" si="50"/>
        <v>0.51237734630878806</v>
      </c>
      <c r="E167" s="97">
        <f t="shared" si="50"/>
        <v>2.1418622452675118</v>
      </c>
      <c r="F167" s="97">
        <f t="shared" ref="F167" si="66">+IF(ISERROR(F147/F126),"-",(F147/F126))</f>
        <v>1.3354760299044659</v>
      </c>
      <c r="G167" s="97">
        <f t="shared" si="52"/>
        <v>0.58551045284001091</v>
      </c>
      <c r="H167" s="97">
        <f t="shared" si="52"/>
        <v>2.1475875511561124</v>
      </c>
      <c r="I167" s="97">
        <f t="shared" si="52"/>
        <v>0.38252040489333489</v>
      </c>
    </row>
    <row r="170" spans="1:9" ht="15" x14ac:dyDescent="0.25">
      <c r="A170" s="123" t="s">
        <v>151</v>
      </c>
      <c r="B170" s="123"/>
      <c r="C170" s="123"/>
      <c r="D170" s="123"/>
      <c r="E170" s="123"/>
      <c r="F170" s="123"/>
      <c r="G170" s="123"/>
      <c r="H170" s="123"/>
      <c r="I170" s="123"/>
    </row>
    <row r="171" spans="1:9" ht="15" x14ac:dyDescent="0.25">
      <c r="A171" s="123" t="s">
        <v>52</v>
      </c>
      <c r="B171" s="123"/>
      <c r="C171" s="123"/>
      <c r="D171" s="123"/>
      <c r="E171" s="123"/>
      <c r="F171" s="123"/>
      <c r="G171" s="123"/>
      <c r="H171" s="123"/>
      <c r="I171" s="123"/>
    </row>
    <row r="172" spans="1:9" ht="15" x14ac:dyDescent="0.25">
      <c r="A172" s="123" t="s">
        <v>129</v>
      </c>
      <c r="B172" s="88" t="s">
        <v>134</v>
      </c>
      <c r="C172" s="89" t="s">
        <v>135</v>
      </c>
      <c r="D172" s="89" t="s">
        <v>136</v>
      </c>
      <c r="E172" s="89" t="s">
        <v>137</v>
      </c>
      <c r="F172" s="88" t="s">
        <v>138</v>
      </c>
      <c r="G172" s="88" t="s">
        <v>139</v>
      </c>
      <c r="H172" s="88" t="s">
        <v>140</v>
      </c>
      <c r="I172" s="88" t="s">
        <v>141</v>
      </c>
    </row>
    <row r="173" spans="1:9" ht="15" x14ac:dyDescent="0.25">
      <c r="A173" s="123" t="s">
        <v>27</v>
      </c>
      <c r="B173" s="137">
        <v>23679210</v>
      </c>
      <c r="C173" s="137">
        <v>21711470</v>
      </c>
      <c r="D173" s="137">
        <v>5663177</v>
      </c>
      <c r="E173" s="137">
        <v>19916550</v>
      </c>
      <c r="F173" s="137">
        <v>435567</v>
      </c>
      <c r="G173" s="137">
        <v>1333762</v>
      </c>
      <c r="H173" s="137">
        <v>19164820</v>
      </c>
      <c r="I173" s="137">
        <v>1959138</v>
      </c>
    </row>
    <row r="174" spans="1:9" ht="15" x14ac:dyDescent="0.25">
      <c r="A174" s="123" t="s">
        <v>110</v>
      </c>
      <c r="B174" s="137">
        <v>2381566</v>
      </c>
      <c r="C174" s="137">
        <v>2115918</v>
      </c>
      <c r="D174" s="137">
        <v>679507</v>
      </c>
      <c r="E174" s="137">
        <v>1842710</v>
      </c>
      <c r="F174" s="137">
        <v>80269</v>
      </c>
      <c r="G174" s="137">
        <v>27439</v>
      </c>
      <c r="H174" s="137">
        <v>1777809</v>
      </c>
      <c r="I174" s="137">
        <v>326362</v>
      </c>
    </row>
    <row r="175" spans="1:9" ht="15" x14ac:dyDescent="0.25">
      <c r="A175" s="123" t="s">
        <v>111</v>
      </c>
      <c r="B175" s="137">
        <v>3206256</v>
      </c>
      <c r="C175" s="137">
        <v>2994935</v>
      </c>
      <c r="D175" s="137">
        <v>888041</v>
      </c>
      <c r="E175" s="137">
        <v>2486050</v>
      </c>
      <c r="F175" s="137">
        <v>38528</v>
      </c>
      <c r="G175" s="137">
        <v>73686</v>
      </c>
      <c r="H175" s="137">
        <v>2440954</v>
      </c>
      <c r="I175" s="137">
        <v>315645</v>
      </c>
    </row>
    <row r="176" spans="1:9" ht="15" x14ac:dyDescent="0.25">
      <c r="A176" s="123" t="s">
        <v>112</v>
      </c>
      <c r="B176" s="137">
        <v>3565497</v>
      </c>
      <c r="C176" s="137">
        <v>3194801</v>
      </c>
      <c r="D176" s="137">
        <v>929763</v>
      </c>
      <c r="E176" s="137">
        <v>2910863</v>
      </c>
      <c r="F176" s="137">
        <v>106826</v>
      </c>
      <c r="G176" s="137">
        <v>224908</v>
      </c>
      <c r="H176" s="137">
        <v>2736874</v>
      </c>
      <c r="I176" s="137">
        <v>270500</v>
      </c>
    </row>
    <row r="177" spans="1:9" ht="15" x14ac:dyDescent="0.25">
      <c r="A177" s="123" t="s">
        <v>113</v>
      </c>
      <c r="B177" s="137">
        <v>4565319</v>
      </c>
      <c r="C177" s="137">
        <v>4109036</v>
      </c>
      <c r="D177" s="137">
        <v>999299</v>
      </c>
      <c r="E177" s="137">
        <v>3808092</v>
      </c>
      <c r="F177" s="137">
        <v>45137</v>
      </c>
      <c r="G177" s="137">
        <v>344104</v>
      </c>
      <c r="H177" s="137">
        <v>3613187</v>
      </c>
      <c r="I177" s="137">
        <v>364269</v>
      </c>
    </row>
    <row r="178" spans="1:9" ht="15" x14ac:dyDescent="0.25">
      <c r="A178" s="123" t="s">
        <v>114</v>
      </c>
      <c r="B178" s="137">
        <v>2888573</v>
      </c>
      <c r="C178" s="137">
        <v>2653063</v>
      </c>
      <c r="D178" s="137">
        <v>724034</v>
      </c>
      <c r="E178" s="137">
        <v>2497854</v>
      </c>
      <c r="F178" s="137">
        <v>51311</v>
      </c>
      <c r="G178" s="137">
        <v>221859</v>
      </c>
      <c r="H178" s="137">
        <v>2434294</v>
      </c>
      <c r="I178" s="137">
        <v>227852</v>
      </c>
    </row>
    <row r="179" spans="1:9" ht="15" x14ac:dyDescent="0.25">
      <c r="A179" s="123" t="s">
        <v>115</v>
      </c>
      <c r="B179" s="137">
        <v>2223447</v>
      </c>
      <c r="C179" s="137">
        <v>2112149</v>
      </c>
      <c r="D179" s="137">
        <v>417862</v>
      </c>
      <c r="E179" s="137">
        <v>1957868</v>
      </c>
      <c r="F179" s="137">
        <v>59723</v>
      </c>
      <c r="G179" s="137">
        <v>72834</v>
      </c>
      <c r="H179" s="137">
        <v>1878925</v>
      </c>
      <c r="I179" s="137">
        <v>135850</v>
      </c>
    </row>
    <row r="180" spans="1:9" ht="15" x14ac:dyDescent="0.25">
      <c r="A180" s="123" t="s">
        <v>116</v>
      </c>
      <c r="B180" s="137">
        <v>2371003</v>
      </c>
      <c r="C180" s="137">
        <v>2242972</v>
      </c>
      <c r="D180" s="137">
        <v>433185</v>
      </c>
      <c r="E180" s="137">
        <v>2187002</v>
      </c>
      <c r="F180" s="137">
        <v>20398</v>
      </c>
      <c r="G180" s="137">
        <v>150488</v>
      </c>
      <c r="H180" s="137">
        <v>2136397</v>
      </c>
      <c r="I180" s="137">
        <v>179313</v>
      </c>
    </row>
    <row r="181" spans="1:9" ht="15" x14ac:dyDescent="0.25">
      <c r="A181" s="123" t="s">
        <v>117</v>
      </c>
      <c r="B181" s="137">
        <v>2462741</v>
      </c>
      <c r="C181" s="137">
        <v>2275822</v>
      </c>
      <c r="D181" s="137">
        <v>576392</v>
      </c>
      <c r="E181" s="137">
        <v>2210371</v>
      </c>
      <c r="F181" s="137">
        <v>15302</v>
      </c>
      <c r="G181" s="137">
        <v>231343</v>
      </c>
      <c r="H181" s="137">
        <v>2131203</v>
      </c>
      <c r="I181" s="137">
        <v>163142</v>
      </c>
    </row>
    <row r="182" spans="1:9" ht="15" x14ac:dyDescent="0.25">
      <c r="A182" s="123" t="s">
        <v>118</v>
      </c>
      <c r="B182" s="137">
        <v>240966</v>
      </c>
      <c r="C182" s="137">
        <v>141908</v>
      </c>
      <c r="D182" s="137">
        <v>25242</v>
      </c>
      <c r="E182" s="137">
        <v>176933</v>
      </c>
      <c r="F182" s="137">
        <v>22321</v>
      </c>
      <c r="G182" s="137">
        <v>55914</v>
      </c>
      <c r="H182" s="137">
        <v>117097</v>
      </c>
      <c r="I182" s="137">
        <v>42130</v>
      </c>
    </row>
    <row r="183" spans="1:9" ht="15" x14ac:dyDescent="0.25">
      <c r="A183" s="123" t="s">
        <v>119</v>
      </c>
      <c r="B183" s="137">
        <v>1601815</v>
      </c>
      <c r="C183" s="137">
        <v>1322277</v>
      </c>
      <c r="D183" s="137">
        <v>291704</v>
      </c>
      <c r="E183" s="137">
        <v>1219012</v>
      </c>
      <c r="F183" s="137">
        <v>19095</v>
      </c>
      <c r="G183" s="137">
        <v>109506</v>
      </c>
      <c r="H183" s="137">
        <v>1134266</v>
      </c>
      <c r="I183" s="137">
        <v>207469</v>
      </c>
    </row>
    <row r="184" spans="1:9" ht="15" x14ac:dyDescent="0.25">
      <c r="A184" s="123" t="s">
        <v>120</v>
      </c>
      <c r="B184" s="137">
        <v>3526790</v>
      </c>
      <c r="C184" s="137">
        <v>3120666</v>
      </c>
      <c r="D184" s="137">
        <v>775831</v>
      </c>
      <c r="E184" s="137">
        <v>3034660</v>
      </c>
      <c r="F184" s="137">
        <v>104050</v>
      </c>
      <c r="G184" s="137">
        <v>291968</v>
      </c>
      <c r="H184" s="137">
        <v>2848767</v>
      </c>
      <c r="I184" s="137">
        <v>244555</v>
      </c>
    </row>
    <row r="185" spans="1:9" ht="15" x14ac:dyDescent="0.25">
      <c r="A185" s="123" t="s">
        <v>121</v>
      </c>
      <c r="B185" s="137">
        <v>8305072</v>
      </c>
      <c r="C185" s="137">
        <v>7596793</v>
      </c>
      <c r="D185" s="137">
        <v>1866699</v>
      </c>
      <c r="E185" s="137">
        <v>6907273</v>
      </c>
      <c r="F185" s="137">
        <v>140866</v>
      </c>
      <c r="G185" s="137">
        <v>469564</v>
      </c>
      <c r="H185" s="137">
        <v>6665627</v>
      </c>
      <c r="I185" s="137">
        <v>537499</v>
      </c>
    </row>
    <row r="186" spans="1:9" ht="15" x14ac:dyDescent="0.25">
      <c r="A186" s="123" t="s">
        <v>122</v>
      </c>
      <c r="B186" s="137">
        <v>10026250</v>
      </c>
      <c r="C186" s="137">
        <v>9530863</v>
      </c>
      <c r="D186" s="137">
        <v>2676965</v>
      </c>
      <c r="E186" s="137">
        <v>8590892</v>
      </c>
      <c r="F186" s="137">
        <v>156268</v>
      </c>
      <c r="G186" s="137">
        <v>423574</v>
      </c>
      <c r="H186" s="137">
        <v>8400627</v>
      </c>
      <c r="I186" s="137">
        <v>935906</v>
      </c>
    </row>
    <row r="187" spans="1:9" ht="15" x14ac:dyDescent="0.25">
      <c r="A187" s="123" t="s">
        <v>123</v>
      </c>
      <c r="B187" s="137">
        <v>11448650</v>
      </c>
      <c r="C187" s="137">
        <v>10680970</v>
      </c>
      <c r="D187" s="137">
        <v>1964567</v>
      </c>
      <c r="E187" s="137">
        <v>9576609</v>
      </c>
      <c r="F187" s="137">
        <v>161526</v>
      </c>
      <c r="G187" s="137">
        <v>706837</v>
      </c>
      <c r="H187" s="137">
        <v>9197409</v>
      </c>
      <c r="I187" s="137">
        <v>605603</v>
      </c>
    </row>
    <row r="188" spans="1:9" ht="15" x14ac:dyDescent="0.25">
      <c r="A188" s="123" t="s">
        <v>124</v>
      </c>
      <c r="B188" s="137">
        <v>12252430</v>
      </c>
      <c r="C188" s="137">
        <v>11052980</v>
      </c>
      <c r="D188" s="137">
        <v>3717275</v>
      </c>
      <c r="E188" s="137">
        <v>10354490</v>
      </c>
      <c r="F188" s="137">
        <v>277283</v>
      </c>
      <c r="G188" s="137">
        <v>630068</v>
      </c>
      <c r="H188" s="137">
        <v>9982678</v>
      </c>
      <c r="I188" s="137">
        <v>1354332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21"/>
  <sheetViews>
    <sheetView showGridLines="0" workbookViewId="0">
      <selection activeCell="D1" sqref="D1"/>
    </sheetView>
  </sheetViews>
  <sheetFormatPr baseColWidth="10" defaultRowHeight="15" x14ac:dyDescent="0.25"/>
  <cols>
    <col min="1" max="1" width="3" customWidth="1"/>
    <col min="2" max="2" width="61.42578125" customWidth="1"/>
    <col min="3" max="4" width="28.5703125" customWidth="1"/>
    <col min="5" max="5" width="25.7109375" style="1" bestFit="1" customWidth="1"/>
    <col min="6" max="6" width="34.28515625" bestFit="1" customWidth="1"/>
  </cols>
  <sheetData>
    <row r="1" spans="2:6" x14ac:dyDescent="0.25">
      <c r="B1" s="107" t="s">
        <v>102</v>
      </c>
      <c r="F1" s="109" t="s">
        <v>168</v>
      </c>
    </row>
    <row r="2" spans="2:6" x14ac:dyDescent="0.25">
      <c r="B2" s="106"/>
      <c r="C2" t="s">
        <v>86</v>
      </c>
      <c r="F2" s="109" t="s">
        <v>169</v>
      </c>
    </row>
    <row r="3" spans="2:6" x14ac:dyDescent="0.25">
      <c r="B3" t="s">
        <v>101</v>
      </c>
    </row>
    <row r="4" spans="2:6" x14ac:dyDescent="0.25">
      <c r="C4" t="s">
        <v>154</v>
      </c>
    </row>
    <row r="5" spans="2:6" x14ac:dyDescent="0.25">
      <c r="C5" t="s">
        <v>164</v>
      </c>
      <c r="D5" t="s">
        <v>165</v>
      </c>
      <c r="E5" s="164" t="s">
        <v>167</v>
      </c>
      <c r="F5" t="s">
        <v>87</v>
      </c>
    </row>
    <row r="6" spans="2:6" x14ac:dyDescent="0.25">
      <c r="B6" s="157" t="s">
        <v>88</v>
      </c>
      <c r="C6" s="162">
        <v>7250.215183802</v>
      </c>
      <c r="D6" s="162">
        <v>15537.180428907999</v>
      </c>
      <c r="E6" s="165">
        <v>7250.215183802</v>
      </c>
      <c r="F6" s="108">
        <f>+E6/$C$14*1000</f>
        <v>164.52307444339243</v>
      </c>
    </row>
    <row r="7" spans="2:6" x14ac:dyDescent="0.25">
      <c r="B7" s="157" t="s">
        <v>142</v>
      </c>
      <c r="C7" s="162">
        <v>745.40940795000006</v>
      </c>
      <c r="D7" s="162">
        <v>803.08564210000009</v>
      </c>
      <c r="E7" s="165">
        <f>E8+E9+E10</f>
        <v>939.68992712916668</v>
      </c>
      <c r="F7" s="108">
        <f t="shared" ref="F7:F10" si="0">+E7/$C$14*1000</f>
        <v>21.323598254045969</v>
      </c>
    </row>
    <row r="8" spans="2:6" x14ac:dyDescent="0.25">
      <c r="B8" s="157" t="s">
        <v>162</v>
      </c>
      <c r="C8" s="179">
        <v>14.652270316999999</v>
      </c>
      <c r="D8" s="179">
        <v>196.913793857</v>
      </c>
      <c r="E8" s="165">
        <f>D20/1000000000</f>
        <v>183.1533789625</v>
      </c>
      <c r="F8" s="108">
        <f t="shared" si="0"/>
        <v>4.1561465746461579</v>
      </c>
    </row>
    <row r="9" spans="2:6" x14ac:dyDescent="0.25">
      <c r="B9" s="157" t="s">
        <v>144</v>
      </c>
      <c r="C9" s="178">
        <v>1.0778368539999998</v>
      </c>
      <c r="D9" s="178">
        <v>32.567813045999998</v>
      </c>
      <c r="E9" s="165">
        <f>D17/1000000</f>
        <v>71.855790266666645</v>
      </c>
      <c r="F9" s="108">
        <f t="shared" si="0"/>
        <v>1.6305634014344093</v>
      </c>
    </row>
    <row r="10" spans="2:6" x14ac:dyDescent="0.25">
      <c r="B10" s="157" t="s">
        <v>163</v>
      </c>
      <c r="C10" s="177">
        <v>684.6807579</v>
      </c>
      <c r="D10" s="177">
        <v>481.32288543999999</v>
      </c>
      <c r="E10" s="165">
        <f>C10</f>
        <v>684.6807579</v>
      </c>
      <c r="F10" s="108">
        <f t="shared" si="0"/>
        <v>15.536888277965399</v>
      </c>
    </row>
    <row r="12" spans="2:6" ht="15.75" thickBot="1" x14ac:dyDescent="0.3">
      <c r="C12" t="s">
        <v>166</v>
      </c>
    </row>
    <row r="13" spans="2:6" x14ac:dyDescent="0.25">
      <c r="B13" s="158" t="s">
        <v>103</v>
      </c>
      <c r="C13" s="159">
        <v>44144.27</v>
      </c>
    </row>
    <row r="14" spans="2:6" ht="15.75" thickBot="1" x14ac:dyDescent="0.3">
      <c r="B14" s="160" t="s">
        <v>126</v>
      </c>
      <c r="C14" s="161">
        <v>44068.074999999997</v>
      </c>
    </row>
    <row r="17" spans="3:4" x14ac:dyDescent="0.25">
      <c r="C17" s="163">
        <f>C9*1000000000</f>
        <v>1077836853.9999998</v>
      </c>
      <c r="D17" s="163">
        <f>C17/C18</f>
        <v>71855790.266666651</v>
      </c>
    </row>
    <row r="18" spans="3:4" x14ac:dyDescent="0.25">
      <c r="C18">
        <v>15</v>
      </c>
      <c r="D18">
        <v>1</v>
      </c>
    </row>
    <row r="20" spans="3:4" x14ac:dyDescent="0.25">
      <c r="C20" s="163">
        <f>C8*1000000000</f>
        <v>14652270317</v>
      </c>
      <c r="D20">
        <f>(C20*D21)/C21</f>
        <v>183153378962.5</v>
      </c>
    </row>
    <row r="21" spans="3:4" x14ac:dyDescent="0.25">
      <c r="C21">
        <v>8</v>
      </c>
      <c r="D21">
        <v>100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7"/>
  <sheetViews>
    <sheetView showGridLines="0" showRowColHeaders="0" zoomScale="80" zoomScaleNormal="80" workbookViewId="0"/>
  </sheetViews>
  <sheetFormatPr baseColWidth="10" defaultRowHeight="15" x14ac:dyDescent="0.25"/>
  <cols>
    <col min="1" max="1" width="3.140625" customWidth="1"/>
    <col min="3" max="3" width="43.7109375" customWidth="1"/>
    <col min="4" max="12" width="15.7109375" customWidth="1"/>
  </cols>
  <sheetData>
    <row r="1" spans="2:15" ht="15.75" thickBot="1" x14ac:dyDescent="0.3"/>
    <row r="2" spans="2:15" ht="31.5" customHeight="1" thickBot="1" x14ac:dyDescent="0.35">
      <c r="B2" s="70"/>
      <c r="C2" s="70"/>
      <c r="D2" s="193"/>
      <c r="E2" s="194"/>
      <c r="F2" s="195"/>
      <c r="G2" s="196"/>
      <c r="H2" s="197"/>
      <c r="I2" s="198"/>
      <c r="J2" s="187"/>
      <c r="K2" s="188"/>
      <c r="L2" s="188"/>
    </row>
    <row r="3" spans="2:15" ht="24" customHeight="1" thickBot="1" x14ac:dyDescent="0.35">
      <c r="B3" s="70"/>
      <c r="C3" s="70"/>
      <c r="D3" s="189"/>
      <c r="E3" s="190"/>
      <c r="F3" s="190"/>
      <c r="G3" s="190"/>
      <c r="H3" s="190"/>
      <c r="I3" s="190"/>
      <c r="J3" s="190"/>
      <c r="K3" s="190"/>
      <c r="L3" s="190"/>
    </row>
    <row r="4" spans="2:15" ht="24.75" customHeight="1" thickBot="1" x14ac:dyDescent="0.35">
      <c r="B4" s="71"/>
      <c r="C4" s="70"/>
      <c r="D4" s="75" t="s">
        <v>83</v>
      </c>
      <c r="E4" s="75" t="s">
        <v>84</v>
      </c>
      <c r="F4" s="75" t="s">
        <v>85</v>
      </c>
      <c r="G4" s="75" t="s">
        <v>83</v>
      </c>
      <c r="H4" s="75" t="s">
        <v>84</v>
      </c>
      <c r="I4" s="75" t="s">
        <v>85</v>
      </c>
      <c r="J4" s="75" t="s">
        <v>83</v>
      </c>
      <c r="K4" s="75" t="s">
        <v>84</v>
      </c>
      <c r="L4" s="75" t="s">
        <v>85</v>
      </c>
    </row>
    <row r="5" spans="2:15" ht="15" customHeight="1" thickBot="1" x14ac:dyDescent="0.35">
      <c r="B5" s="71"/>
      <c r="C5" s="70"/>
      <c r="D5" s="72"/>
      <c r="E5" s="72"/>
      <c r="F5" s="72"/>
      <c r="G5" s="72"/>
      <c r="H5" s="72"/>
      <c r="I5" s="72"/>
    </row>
    <row r="6" spans="2:15" ht="22.5" customHeight="1" x14ac:dyDescent="0.25">
      <c r="B6" s="191" t="str">
        <f>'TOTAL BEBIDAS CALIENTES'!C6</f>
        <v>TOTAL BEBIDAS CALIENTES</v>
      </c>
      <c r="C6" s="192"/>
      <c r="D6" s="169">
        <f>'TOTAL BEBIDAS CALIENTES'!C8</f>
        <v>85.445476799999994</v>
      </c>
      <c r="E6" s="76">
        <f>'TOTAL BEBIDAS CALIENTES'!C9</f>
        <v>691.23810000000003</v>
      </c>
      <c r="F6" s="79">
        <f>'TOTAL BEBIDAS CALIENTES'!C15</f>
        <v>2.3937498893409876</v>
      </c>
      <c r="G6" s="166">
        <f>Dtserver!E7</f>
        <v>939.68992712916668</v>
      </c>
      <c r="H6" s="76">
        <f>Dtserver!D7</f>
        <v>803.08564210000009</v>
      </c>
      <c r="I6" s="172">
        <f>Dtserver!F7</f>
        <v>21.323598254045969</v>
      </c>
      <c r="J6" s="169">
        <f t="shared" ref="J6:J9" si="0">+G6+D6</f>
        <v>1025.1354039291666</v>
      </c>
      <c r="K6" s="76">
        <f>+SUM(E6,H6)</f>
        <v>1494.3237421000001</v>
      </c>
      <c r="L6" s="79">
        <f>+SUM(F6,I6)</f>
        <v>23.717348143386957</v>
      </c>
      <c r="M6" s="73"/>
      <c r="N6" s="74"/>
      <c r="O6" s="74"/>
    </row>
    <row r="7" spans="2:15" ht="22.5" customHeight="1" x14ac:dyDescent="0.25">
      <c r="B7" s="183" t="str">
        <f>'TOTAL BEBIDAS CALIENTES'!D6</f>
        <v>CAFÉ</v>
      </c>
      <c r="C7" s="184"/>
      <c r="D7" s="170">
        <f>'TOTAL BEBIDAS CALIENTES'!D8</f>
        <v>27.274545</v>
      </c>
      <c r="E7" s="77">
        <f>'TOTAL BEBIDAS CALIENTES'!D9</f>
        <v>595.23474559999988</v>
      </c>
      <c r="F7" s="80">
        <f>'TOTAL BEBIDAS CALIENTES'!D15</f>
        <v>0.7640947364410493</v>
      </c>
      <c r="G7" s="167">
        <f>Dtserver!E8</f>
        <v>183.1533789625</v>
      </c>
      <c r="H7" s="77">
        <f>Dtserver!D8</f>
        <v>196.913793857</v>
      </c>
      <c r="I7" s="173">
        <f>Dtserver!F8</f>
        <v>4.1561465746461579</v>
      </c>
      <c r="J7" s="170">
        <f t="shared" si="0"/>
        <v>210.42792396249999</v>
      </c>
      <c r="K7" s="77">
        <f>+SUM(E7,H7)</f>
        <v>792.14853945699986</v>
      </c>
      <c r="L7" s="80">
        <f t="shared" ref="L7:L9" si="1">+SUM(F7,I7)</f>
        <v>4.9202413110872074</v>
      </c>
      <c r="M7" s="73"/>
      <c r="N7" s="74"/>
      <c r="O7" s="74"/>
    </row>
    <row r="8" spans="2:15" ht="22.5" customHeight="1" x14ac:dyDescent="0.25">
      <c r="B8" s="183" t="str">
        <f>'TOTAL BEBIDAS CALIENTES'!E6</f>
        <v>INFUSIONES</v>
      </c>
      <c r="C8" s="184"/>
      <c r="D8" s="170">
        <f>'TOTAL BEBIDAS CALIENTES'!E8</f>
        <v>3.2421387500000001</v>
      </c>
      <c r="E8" s="77">
        <f>'TOTAL BEBIDAS CALIENTES'!E9</f>
        <v>33.906790000000001</v>
      </c>
      <c r="F8" s="80">
        <f>'TOTAL BEBIDAS CALIENTES'!E15</f>
        <v>9.0828321927517511E-2</v>
      </c>
      <c r="G8" s="167">
        <f>Dtserver!E9</f>
        <v>71.855790266666645</v>
      </c>
      <c r="H8" s="77">
        <f>Dtserver!D9</f>
        <v>32.567813045999998</v>
      </c>
      <c r="I8" s="173">
        <f>Dtserver!F9</f>
        <v>1.6305634014344093</v>
      </c>
      <c r="J8" s="170">
        <f t="shared" si="0"/>
        <v>75.09792901666664</v>
      </c>
      <c r="K8" s="77">
        <f t="shared" ref="K8:K9" si="2">+SUM(E8,H8)</f>
        <v>66.474603045999999</v>
      </c>
      <c r="L8" s="80">
        <f t="shared" si="1"/>
        <v>1.7213917233619267</v>
      </c>
      <c r="M8" s="73"/>
      <c r="N8" s="74"/>
      <c r="O8" s="74"/>
    </row>
    <row r="9" spans="2:15" ht="22.5" customHeight="1" thickBot="1" x14ac:dyDescent="0.3">
      <c r="B9" s="185" t="str">
        <f>'TOTAL BEBIDAS CALIENTES'!F6</f>
        <v>LECHE</v>
      </c>
      <c r="C9" s="186"/>
      <c r="D9" s="171">
        <f>'TOTAL BEBIDAS CALIENTES'!F8</f>
        <v>54.126325299999998</v>
      </c>
      <c r="E9" s="78">
        <f>'TOTAL BEBIDAS CALIENTES'!F9</f>
        <v>52.703554400000037</v>
      </c>
      <c r="F9" s="81">
        <f>'TOTAL BEBIDAS CALIENTES'!F15</f>
        <v>1.5163457452590317</v>
      </c>
      <c r="G9" s="168">
        <f>Dtserver!E10</f>
        <v>684.6807579</v>
      </c>
      <c r="H9" s="78">
        <f>Dtserver!D10</f>
        <v>481.32288543999999</v>
      </c>
      <c r="I9" s="174">
        <f>Dtserver!F10</f>
        <v>15.536888277965399</v>
      </c>
      <c r="J9" s="171">
        <f t="shared" si="0"/>
        <v>738.80708319999997</v>
      </c>
      <c r="K9" s="78">
        <f t="shared" si="2"/>
        <v>534.02643984000008</v>
      </c>
      <c r="L9" s="81">
        <f t="shared" si="1"/>
        <v>17.05323402322443</v>
      </c>
      <c r="M9" s="73"/>
      <c r="N9" s="74"/>
      <c r="O9" s="74"/>
    </row>
    <row r="10" spans="2:15" ht="22.5" customHeight="1" x14ac:dyDescent="0.25">
      <c r="M10" s="73"/>
      <c r="N10" s="74"/>
      <c r="O10" s="74"/>
    </row>
    <row r="11" spans="2:15" ht="22.5" customHeight="1" x14ac:dyDescent="0.25">
      <c r="B11" s="119" t="s">
        <v>108</v>
      </c>
      <c r="M11" s="73"/>
      <c r="N11" s="74"/>
      <c r="O11" s="74"/>
    </row>
    <row r="12" spans="2:15" ht="22.5" customHeight="1" x14ac:dyDescent="0.25">
      <c r="M12" s="73"/>
      <c r="N12" s="74"/>
      <c r="O12" s="74"/>
    </row>
    <row r="13" spans="2:15" ht="22.5" customHeight="1" x14ac:dyDescent="0.25">
      <c r="B13" t="s">
        <v>170</v>
      </c>
      <c r="M13" s="73"/>
      <c r="N13" s="74"/>
      <c r="O13" s="74"/>
    </row>
    <row r="14" spans="2:15" ht="22.5" customHeight="1" x14ac:dyDescent="0.25">
      <c r="M14" s="73"/>
      <c r="N14" s="74"/>
      <c r="O14" s="74"/>
    </row>
    <row r="15" spans="2:15" ht="22.5" customHeight="1" x14ac:dyDescent="0.25">
      <c r="M15" s="73"/>
      <c r="N15" s="74"/>
      <c r="O15" s="74"/>
    </row>
    <row r="16" spans="2:15" ht="22.5" customHeight="1" x14ac:dyDescent="0.25">
      <c r="M16" s="73"/>
      <c r="N16" s="74"/>
      <c r="O16" s="74"/>
    </row>
    <row r="17" spans="13:15" ht="22.5" customHeight="1" x14ac:dyDescent="0.25">
      <c r="M17" s="73"/>
      <c r="N17" s="74"/>
      <c r="O17" s="74"/>
    </row>
  </sheetData>
  <mergeCells count="8">
    <mergeCell ref="B8:C8"/>
    <mergeCell ref="B9:C9"/>
    <mergeCell ref="J2:L2"/>
    <mergeCell ref="D3:L3"/>
    <mergeCell ref="B6:C6"/>
    <mergeCell ref="B7:C7"/>
    <mergeCell ref="D2:F2"/>
    <mergeCell ref="G2:I2"/>
  </mergeCells>
  <pageMargins left="0.25" right="0.25" top="0.75" bottom="0.75" header="0.3" footer="0.3"/>
  <pageSetup paperSize="9" scale="4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48"/>
  <sheetViews>
    <sheetView showGridLines="0" showRowColHeaders="0" zoomScale="80" zoomScaleNormal="80" workbookViewId="0">
      <selection activeCell="E6" sqref="E6"/>
    </sheetView>
  </sheetViews>
  <sheetFormatPr baseColWidth="10" defaultColWidth="11.42578125" defaultRowHeight="15" x14ac:dyDescent="0.25"/>
  <cols>
    <col min="1" max="1" width="3.7109375" style="13" customWidth="1"/>
    <col min="2" max="2" width="41.5703125" style="13" bestFit="1" customWidth="1"/>
    <col min="3" max="3" width="30" style="13" customWidth="1"/>
    <col min="4" max="4" width="4.5703125" style="13" customWidth="1"/>
    <col min="5" max="16384" width="11.42578125" style="13"/>
  </cols>
  <sheetData>
    <row r="1" spans="1:6" ht="45.75" customHeight="1" x14ac:dyDescent="0.35">
      <c r="A1" s="2"/>
      <c r="B1" s="31"/>
      <c r="C1" s="32"/>
      <c r="D1"/>
      <c r="E1"/>
      <c r="F1"/>
    </row>
    <row r="2" spans="1:6" ht="27" customHeight="1" x14ac:dyDescent="0.25">
      <c r="A2" s="2"/>
      <c r="B2"/>
      <c r="C2" s="33"/>
      <c r="D2"/>
      <c r="E2"/>
      <c r="F2"/>
    </row>
    <row r="3" spans="1:6" ht="42" customHeight="1" thickBot="1" x14ac:dyDescent="0.3">
      <c r="A3" s="2"/>
      <c r="B3"/>
      <c r="C3" s="33"/>
      <c r="D3"/>
      <c r="E3"/>
      <c r="F3"/>
    </row>
    <row r="4" spans="1:6" ht="18.75" customHeight="1" x14ac:dyDescent="0.3">
      <c r="A4" s="2"/>
      <c r="B4" s="151" t="s">
        <v>142</v>
      </c>
      <c r="C4" s="152"/>
      <c r="D4"/>
      <c r="E4"/>
      <c r="F4"/>
    </row>
    <row r="5" spans="1:6" ht="15.75" x14ac:dyDescent="0.25">
      <c r="A5" s="2"/>
      <c r="B5" s="153" t="s">
        <v>155</v>
      </c>
      <c r="C5" s="154">
        <v>50</v>
      </c>
      <c r="D5"/>
      <c r="E5"/>
      <c r="F5"/>
    </row>
    <row r="6" spans="1:6" ht="15.75" x14ac:dyDescent="0.25">
      <c r="A6" s="2"/>
      <c r="B6" s="153" t="s">
        <v>156</v>
      </c>
      <c r="C6" s="154">
        <v>125</v>
      </c>
      <c r="D6"/>
      <c r="E6"/>
      <c r="F6"/>
    </row>
    <row r="7" spans="1:6" ht="15.75" x14ac:dyDescent="0.25">
      <c r="A7" s="2"/>
      <c r="B7" s="153" t="s">
        <v>157</v>
      </c>
      <c r="C7" s="154"/>
      <c r="D7"/>
      <c r="E7"/>
      <c r="F7"/>
    </row>
    <row r="8" spans="1:6" ht="15.75" x14ac:dyDescent="0.25">
      <c r="A8" s="2"/>
      <c r="B8" s="153" t="s">
        <v>158</v>
      </c>
      <c r="C8" s="154">
        <v>200</v>
      </c>
      <c r="D8"/>
      <c r="E8"/>
      <c r="F8"/>
    </row>
    <row r="9" spans="1:6" ht="15.75" x14ac:dyDescent="0.25">
      <c r="A9" s="2"/>
      <c r="B9" s="153" t="s">
        <v>159</v>
      </c>
      <c r="C9" s="154">
        <v>200</v>
      </c>
      <c r="D9"/>
      <c r="E9"/>
      <c r="F9"/>
    </row>
    <row r="10" spans="1:6" ht="15" customHeight="1" x14ac:dyDescent="0.25">
      <c r="A10" s="2"/>
      <c r="B10" s="153" t="s">
        <v>160</v>
      </c>
      <c r="C10" s="154">
        <v>125</v>
      </c>
      <c r="D10"/>
      <c r="E10"/>
      <c r="F10"/>
    </row>
    <row r="11" spans="1:6" ht="16.5" thickBot="1" x14ac:dyDescent="0.3">
      <c r="A11" s="2"/>
      <c r="B11" s="155" t="s">
        <v>161</v>
      </c>
      <c r="C11" s="156">
        <v>125</v>
      </c>
      <c r="D11"/>
      <c r="E11"/>
      <c r="F11"/>
    </row>
    <row r="12" spans="1:6" x14ac:dyDescent="0.25">
      <c r="A12" s="2"/>
      <c r="B12"/>
      <c r="C12" s="1"/>
      <c r="D12"/>
      <c r="E12"/>
      <c r="F12"/>
    </row>
    <row r="13" spans="1:6" x14ac:dyDescent="0.25">
      <c r="A13" s="2"/>
      <c r="C13" s="14"/>
    </row>
    <row r="14" spans="1:6" x14ac:dyDescent="0.25">
      <c r="A14" s="2"/>
      <c r="C14" s="14"/>
    </row>
    <row r="15" spans="1:6" x14ac:dyDescent="0.25">
      <c r="A15" s="2"/>
      <c r="C15" s="14"/>
    </row>
    <row r="16" spans="1:6" x14ac:dyDescent="0.25">
      <c r="A16" s="2"/>
      <c r="C16" s="14"/>
    </row>
    <row r="17" spans="1:3" x14ac:dyDescent="0.25">
      <c r="A17" s="2"/>
      <c r="C17" s="14"/>
    </row>
    <row r="18" spans="1:3" x14ac:dyDescent="0.25">
      <c r="A18" s="2"/>
      <c r="C18" s="14"/>
    </row>
    <row r="19" spans="1:3" x14ac:dyDescent="0.25">
      <c r="A19" s="2"/>
    </row>
    <row r="20" spans="1:3" x14ac:dyDescent="0.25">
      <c r="A20" s="2"/>
    </row>
    <row r="21" spans="1:3" x14ac:dyDescent="0.25">
      <c r="A21" s="2"/>
    </row>
    <row r="22" spans="1:3" x14ac:dyDescent="0.25">
      <c r="A22" s="2"/>
    </row>
    <row r="23" spans="1:3" x14ac:dyDescent="0.25">
      <c r="A23" s="2"/>
    </row>
    <row r="24" spans="1:3" x14ac:dyDescent="0.25">
      <c r="A24" s="2"/>
    </row>
    <row r="25" spans="1:3" x14ac:dyDescent="0.25">
      <c r="A25" s="2"/>
    </row>
    <row r="26" spans="1:3" x14ac:dyDescent="0.25">
      <c r="A26" s="2"/>
    </row>
    <row r="27" spans="1:3" x14ac:dyDescent="0.25">
      <c r="A27" s="2"/>
    </row>
    <row r="28" spans="1:3" x14ac:dyDescent="0.25">
      <c r="A28" s="2"/>
    </row>
    <row r="29" spans="1:3" x14ac:dyDescent="0.25">
      <c r="A29" s="2"/>
    </row>
    <row r="30" spans="1:3" x14ac:dyDescent="0.25">
      <c r="A30" s="2"/>
    </row>
    <row r="31" spans="1:3" x14ac:dyDescent="0.25">
      <c r="A31" s="2"/>
    </row>
    <row r="32" spans="1:3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</sheetData>
  <pageMargins left="0.25" right="0.25" top="0.75" bottom="0.75" header="0.3" footer="0.3"/>
  <pageSetup paperSize="9" scale="90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C50"/>
  <sheetViews>
    <sheetView showGridLines="0" showRowColHeaders="0" zoomScale="80" zoomScaleNormal="80" workbookViewId="0">
      <selection activeCell="F8" sqref="F8"/>
    </sheetView>
  </sheetViews>
  <sheetFormatPr baseColWidth="10" defaultColWidth="11.42578125" defaultRowHeight="15" x14ac:dyDescent="0.25"/>
  <cols>
    <col min="1" max="1" width="1.28515625" style="13" customWidth="1"/>
    <col min="2" max="2" width="94.7109375" style="13" customWidth="1"/>
    <col min="3" max="3" width="3.85546875" style="13" customWidth="1"/>
    <col min="4" max="16384" width="11.42578125" style="13"/>
  </cols>
  <sheetData>
    <row r="1" spans="1:3" ht="36" customHeight="1" x14ac:dyDescent="0.25">
      <c r="A1" s="2"/>
      <c r="B1" s="34"/>
      <c r="C1"/>
    </row>
    <row r="2" spans="1:3" ht="3" customHeight="1" x14ac:dyDescent="0.25">
      <c r="A2" s="2"/>
      <c r="B2"/>
      <c r="C2"/>
    </row>
    <row r="3" spans="1:3" s="37" customFormat="1" ht="18.75" customHeight="1" x14ac:dyDescent="0.25">
      <c r="A3" s="36"/>
      <c r="B3" s="35"/>
      <c r="C3" s="36"/>
    </row>
    <row r="4" spans="1:3" ht="5.25" customHeight="1" x14ac:dyDescent="0.25">
      <c r="A4" s="2"/>
      <c r="B4" s="2"/>
      <c r="C4"/>
    </row>
    <row r="5" spans="1:3" s="112" customFormat="1" x14ac:dyDescent="0.25">
      <c r="A5" s="110"/>
      <c r="B5" s="113" t="s">
        <v>133</v>
      </c>
      <c r="C5" s="111"/>
    </row>
    <row r="6" spans="1:3" s="37" customFormat="1" ht="18.75" customHeight="1" x14ac:dyDescent="0.25">
      <c r="A6" s="36"/>
      <c r="B6" s="35"/>
      <c r="C6" s="36"/>
    </row>
    <row r="7" spans="1:3" ht="5.25" customHeight="1" x14ac:dyDescent="0.25">
      <c r="A7" s="2"/>
      <c r="B7" s="2"/>
      <c r="C7"/>
    </row>
    <row r="8" spans="1:3" s="117" customFormat="1" ht="32.25" customHeight="1" x14ac:dyDescent="0.25">
      <c r="A8" s="114"/>
      <c r="B8" s="115" t="s">
        <v>105</v>
      </c>
      <c r="C8" s="116"/>
    </row>
    <row r="9" spans="1:3" s="117" customFormat="1" ht="32.25" customHeight="1" x14ac:dyDescent="0.25">
      <c r="A9" s="114"/>
      <c r="B9" s="115" t="s">
        <v>106</v>
      </c>
      <c r="C9" s="116"/>
    </row>
    <row r="10" spans="1:3" s="117" customFormat="1" ht="32.25" customHeight="1" x14ac:dyDescent="0.25">
      <c r="A10" s="114"/>
      <c r="B10" s="115" t="s">
        <v>107</v>
      </c>
      <c r="C10" s="116"/>
    </row>
    <row r="11" spans="1:3" s="117" customFormat="1" ht="32.25" customHeight="1" x14ac:dyDescent="0.25">
      <c r="A11" s="114"/>
      <c r="B11" s="115" t="s">
        <v>65</v>
      </c>
      <c r="C11" s="116"/>
    </row>
    <row r="12" spans="1:3" s="117" customFormat="1" ht="32.25" customHeight="1" x14ac:dyDescent="0.25">
      <c r="A12" s="114"/>
      <c r="B12" s="115" t="s">
        <v>89</v>
      </c>
      <c r="C12" s="116"/>
    </row>
    <row r="13" spans="1:3" s="117" customFormat="1" ht="32.25" customHeight="1" x14ac:dyDescent="0.25">
      <c r="A13" s="114"/>
      <c r="B13" s="115" t="s">
        <v>90</v>
      </c>
      <c r="C13" s="116"/>
    </row>
    <row r="14" spans="1:3" s="117" customFormat="1" ht="32.25" customHeight="1" x14ac:dyDescent="0.25">
      <c r="A14" s="114"/>
      <c r="B14" s="115" t="s">
        <v>104</v>
      </c>
      <c r="C14" s="116"/>
    </row>
    <row r="15" spans="1:3" s="117" customFormat="1" ht="32.25" customHeight="1" x14ac:dyDescent="0.25">
      <c r="A15" s="114"/>
      <c r="B15" s="115" t="s">
        <v>91</v>
      </c>
      <c r="C15" s="116"/>
    </row>
    <row r="16" spans="1:3" s="117" customFormat="1" ht="32.25" customHeight="1" x14ac:dyDescent="0.25">
      <c r="A16" s="114"/>
      <c r="B16" s="118" t="s">
        <v>92</v>
      </c>
      <c r="C16" s="116"/>
    </row>
    <row r="17" spans="1:3" s="117" customFormat="1" ht="32.25" customHeight="1" x14ac:dyDescent="0.25">
      <c r="A17" s="114"/>
      <c r="B17" s="118" t="s">
        <v>93</v>
      </c>
      <c r="C17" s="116"/>
    </row>
    <row r="18" spans="1:3" s="117" customFormat="1" ht="32.25" customHeight="1" x14ac:dyDescent="0.25">
      <c r="A18" s="114"/>
      <c r="B18" s="118" t="s">
        <v>94</v>
      </c>
      <c r="C18" s="116"/>
    </row>
    <row r="19" spans="1:3" x14ac:dyDescent="0.25">
      <c r="A19" s="2"/>
      <c r="B19"/>
      <c r="C19"/>
    </row>
    <row r="20" spans="1:3" s="37" customFormat="1" ht="18.75" customHeight="1" x14ac:dyDescent="0.25">
      <c r="A20" s="36"/>
      <c r="B20" s="35"/>
      <c r="C20" s="36"/>
    </row>
    <row r="21" spans="1:3" ht="5.25" customHeight="1" x14ac:dyDescent="0.25">
      <c r="A21" s="2"/>
      <c r="B21" s="2"/>
      <c r="C21"/>
    </row>
    <row r="22" spans="1:3" s="112" customFormat="1" ht="25.5" customHeight="1" x14ac:dyDescent="0.25">
      <c r="A22" s="110"/>
      <c r="B22" s="113" t="s">
        <v>66</v>
      </c>
      <c r="C22" s="111"/>
    </row>
    <row r="23" spans="1:3" s="112" customFormat="1" ht="25.5" customHeight="1" x14ac:dyDescent="0.25">
      <c r="A23" s="110"/>
      <c r="B23" s="113" t="s">
        <v>67</v>
      </c>
      <c r="C23" s="111"/>
    </row>
    <row r="24" spans="1:3" s="112" customFormat="1" ht="25.5" customHeight="1" x14ac:dyDescent="0.25">
      <c r="A24" s="110"/>
      <c r="B24" s="113" t="s">
        <v>68</v>
      </c>
      <c r="C24" s="111"/>
    </row>
    <row r="25" spans="1:3" s="112" customFormat="1" ht="25.5" customHeight="1" x14ac:dyDescent="0.25">
      <c r="A25" s="110"/>
      <c r="B25" s="113" t="s">
        <v>69</v>
      </c>
      <c r="C25" s="111"/>
    </row>
    <row r="26" spans="1:3" s="112" customFormat="1" ht="25.5" customHeight="1" x14ac:dyDescent="0.25">
      <c r="A26" s="110"/>
      <c r="B26" s="113" t="s">
        <v>95</v>
      </c>
      <c r="C26" s="111"/>
    </row>
    <row r="27" spans="1:3" s="112" customFormat="1" ht="34.5" customHeight="1" x14ac:dyDescent="0.25">
      <c r="A27" s="110"/>
      <c r="B27" s="113" t="s">
        <v>70</v>
      </c>
      <c r="C27" s="111"/>
    </row>
    <row r="28" spans="1:3" s="112" customFormat="1" ht="25.5" customHeight="1" x14ac:dyDescent="0.25">
      <c r="A28" s="110"/>
      <c r="B28" s="113" t="s">
        <v>71</v>
      </c>
      <c r="C28" s="111"/>
    </row>
    <row r="29" spans="1:3" s="112" customFormat="1" ht="25.5" customHeight="1" x14ac:dyDescent="0.25">
      <c r="A29" s="110"/>
      <c r="B29" s="113" t="s">
        <v>72</v>
      </c>
      <c r="C29" s="111"/>
    </row>
    <row r="30" spans="1:3" ht="21" customHeight="1" x14ac:dyDescent="0.25">
      <c r="A30" s="2"/>
      <c r="B30" s="30" t="s">
        <v>109</v>
      </c>
      <c r="C30"/>
    </row>
    <row r="31" spans="1:3" x14ac:dyDescent="0.25">
      <c r="A31" s="2"/>
      <c r="B31"/>
      <c r="C31"/>
    </row>
    <row r="32" spans="1:3" x14ac:dyDescent="0.25">
      <c r="A32" s="2"/>
      <c r="B32"/>
      <c r="C32"/>
    </row>
    <row r="33" spans="1:3" x14ac:dyDescent="0.25">
      <c r="A33" s="2"/>
      <c r="B33"/>
      <c r="C33"/>
    </row>
    <row r="34" spans="1:3" x14ac:dyDescent="0.25">
      <c r="A34" s="2"/>
      <c r="B34"/>
      <c r="C34"/>
    </row>
    <row r="35" spans="1:3" x14ac:dyDescent="0.25">
      <c r="A35" s="2"/>
      <c r="B35"/>
      <c r="C35"/>
    </row>
    <row r="36" spans="1:3" x14ac:dyDescent="0.25">
      <c r="A36" s="2"/>
      <c r="B36"/>
      <c r="C36"/>
    </row>
    <row r="37" spans="1:3" x14ac:dyDescent="0.25">
      <c r="A37" s="2"/>
      <c r="B37"/>
      <c r="C37"/>
    </row>
    <row r="38" spans="1:3" x14ac:dyDescent="0.25">
      <c r="A38" s="2"/>
      <c r="B38"/>
      <c r="C38"/>
    </row>
    <row r="39" spans="1:3" x14ac:dyDescent="0.25">
      <c r="A39" s="2"/>
      <c r="B39"/>
      <c r="C39"/>
    </row>
    <row r="40" spans="1:3" x14ac:dyDescent="0.25">
      <c r="A40" s="2"/>
      <c r="B40"/>
      <c r="C40"/>
    </row>
    <row r="41" spans="1:3" x14ac:dyDescent="0.25">
      <c r="A41" s="2"/>
      <c r="B41"/>
      <c r="C41"/>
    </row>
    <row r="42" spans="1:3" x14ac:dyDescent="0.25">
      <c r="A42" s="2"/>
      <c r="B42"/>
      <c r="C42"/>
    </row>
    <row r="43" spans="1:3" x14ac:dyDescent="0.25">
      <c r="A43" s="2"/>
      <c r="B43"/>
      <c r="C43"/>
    </row>
    <row r="44" spans="1:3" x14ac:dyDescent="0.25">
      <c r="A44" s="2"/>
      <c r="B44"/>
      <c r="C44"/>
    </row>
    <row r="45" spans="1:3" x14ac:dyDescent="0.25">
      <c r="A45" s="2"/>
      <c r="B45"/>
      <c r="C45"/>
    </row>
    <row r="46" spans="1:3" x14ac:dyDescent="0.25">
      <c r="A46" s="2"/>
      <c r="B46"/>
      <c r="C46"/>
    </row>
    <row r="47" spans="1:3" x14ac:dyDescent="0.25">
      <c r="A47" s="2"/>
      <c r="B47"/>
      <c r="C47"/>
    </row>
    <row r="48" spans="1:3" x14ac:dyDescent="0.25">
      <c r="A48" s="2"/>
      <c r="B48"/>
      <c r="C48"/>
    </row>
    <row r="49" spans="1:3" x14ac:dyDescent="0.25">
      <c r="A49" s="2"/>
      <c r="B49"/>
      <c r="C49"/>
    </row>
    <row r="50" spans="1:3" x14ac:dyDescent="0.25">
      <c r="A50" s="2"/>
      <c r="B50"/>
      <c r="C50"/>
    </row>
  </sheetData>
  <pageMargins left="0.7" right="0.7" top="0.75" bottom="0.75" header="0.3" footer="0.3"/>
  <pageSetup paperSize="9" scale="75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8"/>
  <sheetViews>
    <sheetView showGridLines="0" workbookViewId="0">
      <selection activeCell="G34" sqref="G34"/>
    </sheetView>
  </sheetViews>
  <sheetFormatPr baseColWidth="10" defaultRowHeight="15" x14ac:dyDescent="0.25"/>
  <cols>
    <col min="1" max="1" width="42.7109375" customWidth="1"/>
  </cols>
  <sheetData>
    <row r="1" spans="1:2" x14ac:dyDescent="0.25">
      <c r="A1" s="98" t="s">
        <v>99</v>
      </c>
    </row>
    <row r="3" spans="1:2" x14ac:dyDescent="0.25">
      <c r="A3" s="124" t="s">
        <v>150</v>
      </c>
      <c r="B3" s="124"/>
    </row>
    <row r="4" spans="1:2" x14ac:dyDescent="0.25">
      <c r="A4" s="124" t="s">
        <v>97</v>
      </c>
      <c r="B4" s="124"/>
    </row>
    <row r="5" spans="1:2" x14ac:dyDescent="0.25">
      <c r="A5" s="124" t="s">
        <v>130</v>
      </c>
      <c r="B5" s="124" t="s">
        <v>134</v>
      </c>
    </row>
    <row r="6" spans="1:2" x14ac:dyDescent="0.25">
      <c r="A6" s="124" t="s">
        <v>27</v>
      </c>
      <c r="B6" s="127">
        <v>35695240</v>
      </c>
    </row>
    <row r="7" spans="1:2" x14ac:dyDescent="0.25">
      <c r="A7" s="124" t="s">
        <v>118</v>
      </c>
      <c r="B7" s="127">
        <v>3465282</v>
      </c>
    </row>
    <row r="8" spans="1:2" x14ac:dyDescent="0.25">
      <c r="A8" s="124" t="s">
        <v>119</v>
      </c>
      <c r="B8" s="127">
        <v>2993860</v>
      </c>
    </row>
    <row r="9" spans="1:2" x14ac:dyDescent="0.25">
      <c r="A9" s="124" t="s">
        <v>120</v>
      </c>
      <c r="B9" s="127">
        <v>5359000</v>
      </c>
    </row>
    <row r="10" spans="1:2" x14ac:dyDescent="0.25">
      <c r="A10" s="124" t="s">
        <v>121</v>
      </c>
      <c r="B10" s="127">
        <v>10840890</v>
      </c>
    </row>
    <row r="11" spans="1:2" x14ac:dyDescent="0.25">
      <c r="A11" s="124" t="s">
        <v>122</v>
      </c>
      <c r="B11" s="127">
        <v>13036210</v>
      </c>
    </row>
    <row r="12" spans="1:2" x14ac:dyDescent="0.25">
      <c r="B12">
        <f>+B6-B7</f>
        <v>32229958</v>
      </c>
    </row>
    <row r="13" spans="1:2" x14ac:dyDescent="0.25">
      <c r="A13" s="98" t="s">
        <v>98</v>
      </c>
    </row>
    <row r="14" spans="1:2" x14ac:dyDescent="0.25">
      <c r="A14" s="125" t="s">
        <v>151</v>
      </c>
      <c r="B14" s="125"/>
    </row>
    <row r="15" spans="1:2" x14ac:dyDescent="0.25">
      <c r="A15" s="125" t="s">
        <v>97</v>
      </c>
      <c r="B15" s="125"/>
    </row>
    <row r="16" spans="1:2" x14ac:dyDescent="0.25">
      <c r="A16" s="125" t="s">
        <v>131</v>
      </c>
      <c r="B16" s="129" t="s">
        <v>134</v>
      </c>
    </row>
    <row r="17" spans="1:10" x14ac:dyDescent="0.25">
      <c r="A17" s="125" t="s">
        <v>27</v>
      </c>
      <c r="B17" s="128">
        <v>33469560</v>
      </c>
    </row>
    <row r="18" spans="1:10" x14ac:dyDescent="0.25">
      <c r="A18" s="125" t="s">
        <v>118</v>
      </c>
      <c r="B18" s="128">
        <v>1227532</v>
      </c>
    </row>
    <row r="19" spans="1:10" x14ac:dyDescent="0.25">
      <c r="A19" s="125" t="s">
        <v>119</v>
      </c>
      <c r="B19" s="128">
        <v>2990139</v>
      </c>
    </row>
    <row r="20" spans="1:10" x14ac:dyDescent="0.25">
      <c r="A20" s="125" t="s">
        <v>120</v>
      </c>
      <c r="B20" s="128">
        <v>5366373</v>
      </c>
    </row>
    <row r="21" spans="1:10" x14ac:dyDescent="0.25">
      <c r="A21" s="125" t="s">
        <v>121</v>
      </c>
      <c r="B21" s="128">
        <v>10842400</v>
      </c>
    </row>
    <row r="22" spans="1:10" x14ac:dyDescent="0.25">
      <c r="A22" s="125" t="s">
        <v>122</v>
      </c>
      <c r="B22" s="128">
        <v>13043120</v>
      </c>
    </row>
    <row r="23" spans="1:10" x14ac:dyDescent="0.25">
      <c r="B23">
        <f>+B17-B18</f>
        <v>32242028</v>
      </c>
    </row>
    <row r="26" spans="1:10" x14ac:dyDescent="0.25">
      <c r="A26" s="199" t="s">
        <v>100</v>
      </c>
      <c r="B26" s="199"/>
      <c r="C26" s="199"/>
      <c r="D26" s="199"/>
      <c r="E26" s="199"/>
    </row>
    <row r="27" spans="1:10" x14ac:dyDescent="0.25">
      <c r="A27" s="199"/>
      <c r="B27" s="199"/>
      <c r="C27" s="199"/>
      <c r="D27" s="199"/>
      <c r="E27" s="199"/>
    </row>
    <row r="28" spans="1:10" x14ac:dyDescent="0.25">
      <c r="A28" s="126" t="s">
        <v>152</v>
      </c>
      <c r="B28" s="126"/>
      <c r="E28" s="17"/>
      <c r="F28" s="17"/>
      <c r="G28" s="17"/>
      <c r="H28" s="17"/>
      <c r="I28" s="17"/>
      <c r="J28" s="17"/>
    </row>
    <row r="29" spans="1:10" x14ac:dyDescent="0.25">
      <c r="A29" s="126" t="s">
        <v>97</v>
      </c>
      <c r="B29" s="126"/>
      <c r="E29" s="17"/>
      <c r="F29" s="17"/>
      <c r="G29" s="17"/>
      <c r="H29" s="17"/>
      <c r="I29" s="17"/>
      <c r="J29" s="17"/>
    </row>
    <row r="30" spans="1:10" x14ac:dyDescent="0.25">
      <c r="A30" s="126" t="s">
        <v>132</v>
      </c>
      <c r="B30" s="129" t="s">
        <v>134</v>
      </c>
      <c r="E30" s="17"/>
      <c r="F30" s="17"/>
      <c r="G30" s="17"/>
      <c r="H30" s="17"/>
      <c r="I30" s="17"/>
      <c r="J30" s="17"/>
    </row>
    <row r="31" spans="1:10" x14ac:dyDescent="0.25">
      <c r="A31" s="126" t="s">
        <v>27</v>
      </c>
      <c r="B31" s="157">
        <v>35695240</v>
      </c>
      <c r="C31">
        <f>+B31/$B$31*100</f>
        <v>100</v>
      </c>
      <c r="E31" s="17"/>
      <c r="F31" s="17"/>
      <c r="G31" s="17"/>
      <c r="H31" s="17"/>
      <c r="I31" s="17"/>
      <c r="J31" s="17"/>
    </row>
    <row r="32" spans="1:10" x14ac:dyDescent="0.25">
      <c r="A32" s="126" t="s">
        <v>110</v>
      </c>
      <c r="B32" s="157">
        <v>3264811</v>
      </c>
      <c r="C32" s="101">
        <f t="shared" ref="C32:C46" si="0">+B32/$B$31*100</f>
        <v>9.1463483646559034</v>
      </c>
      <c r="E32" s="17"/>
      <c r="F32" s="17"/>
      <c r="G32" s="17"/>
      <c r="H32" s="104"/>
      <c r="I32" s="104"/>
      <c r="J32" s="17"/>
    </row>
    <row r="33" spans="1:10" x14ac:dyDescent="0.25">
      <c r="A33" s="126" t="s">
        <v>111</v>
      </c>
      <c r="B33" s="157">
        <v>4555072</v>
      </c>
      <c r="C33" s="101">
        <f t="shared" si="0"/>
        <v>12.761006789700813</v>
      </c>
      <c r="E33" s="17"/>
      <c r="F33" s="17"/>
      <c r="G33" s="17"/>
      <c r="H33" s="104"/>
      <c r="I33" s="104"/>
      <c r="J33" s="17"/>
    </row>
    <row r="34" spans="1:10" x14ac:dyDescent="0.25">
      <c r="A34" s="126" t="s">
        <v>112</v>
      </c>
      <c r="B34" s="157">
        <v>5520655</v>
      </c>
      <c r="C34" s="101">
        <f t="shared" si="0"/>
        <v>15.466081752076747</v>
      </c>
      <c r="E34" s="17"/>
      <c r="F34" s="17"/>
      <c r="G34" s="17"/>
      <c r="H34" s="104"/>
      <c r="I34" s="104"/>
      <c r="J34" s="17"/>
    </row>
    <row r="35" spans="1:10" x14ac:dyDescent="0.25">
      <c r="A35" s="126" t="s">
        <v>113</v>
      </c>
      <c r="B35" s="157">
        <v>7442348</v>
      </c>
      <c r="C35" s="101">
        <f t="shared" si="0"/>
        <v>20.849693124349354</v>
      </c>
      <c r="E35" s="17"/>
      <c r="F35" s="17"/>
      <c r="G35" s="17"/>
      <c r="H35" s="104"/>
      <c r="I35" s="104"/>
      <c r="J35" s="17"/>
    </row>
    <row r="36" spans="1:10" x14ac:dyDescent="0.25">
      <c r="A36" s="126" t="s">
        <v>114</v>
      </c>
      <c r="B36" s="157">
        <v>4674007</v>
      </c>
      <c r="C36" s="101">
        <f t="shared" si="0"/>
        <v>13.094202476296561</v>
      </c>
      <c r="E36" s="17"/>
      <c r="F36" s="17"/>
      <c r="G36" s="17"/>
      <c r="H36" s="104"/>
      <c r="I36" s="104"/>
      <c r="J36" s="17"/>
    </row>
    <row r="37" spans="1:10" x14ac:dyDescent="0.25">
      <c r="A37" s="126" t="s">
        <v>115</v>
      </c>
      <c r="B37" s="157">
        <v>3450253</v>
      </c>
      <c r="C37" s="101">
        <f t="shared" si="0"/>
        <v>9.6658630114267332</v>
      </c>
      <c r="E37" s="17"/>
      <c r="F37" s="17"/>
      <c r="G37" s="17"/>
      <c r="H37" s="104"/>
      <c r="I37" s="104"/>
      <c r="J37" s="17"/>
    </row>
    <row r="38" spans="1:10" x14ac:dyDescent="0.25">
      <c r="A38" s="126" t="s">
        <v>116</v>
      </c>
      <c r="B38" s="157">
        <v>3384104</v>
      </c>
      <c r="C38" s="101">
        <f t="shared" si="0"/>
        <v>9.480546986096746</v>
      </c>
      <c r="E38" s="17"/>
      <c r="F38" s="17"/>
      <c r="G38" s="17"/>
      <c r="H38" s="104"/>
      <c r="I38" s="104"/>
      <c r="J38" s="17"/>
    </row>
    <row r="39" spans="1:10" x14ac:dyDescent="0.25">
      <c r="A39" s="126" t="s">
        <v>117</v>
      </c>
      <c r="B39" s="157">
        <v>3403988</v>
      </c>
      <c r="C39" s="101">
        <f t="shared" si="0"/>
        <v>9.536251892409183</v>
      </c>
      <c r="E39" s="17"/>
      <c r="F39" s="17"/>
      <c r="G39" s="17"/>
      <c r="H39" s="104"/>
      <c r="I39" s="104"/>
      <c r="J39" s="17"/>
    </row>
    <row r="40" spans="1:10" x14ac:dyDescent="0.25">
      <c r="A40" s="126" t="s">
        <v>118</v>
      </c>
      <c r="B40" s="157">
        <v>3465282</v>
      </c>
      <c r="C40" s="102">
        <f t="shared" si="0"/>
        <v>9.7079666644628251</v>
      </c>
      <c r="D40">
        <f>+SUM(B41:B44)</f>
        <v>32229960</v>
      </c>
      <c r="E40" s="17">
        <f>+D40/$D$40*100</f>
        <v>100</v>
      </c>
      <c r="F40" s="17"/>
      <c r="G40" s="17"/>
      <c r="H40" s="104"/>
      <c r="I40" s="104"/>
      <c r="J40" s="17"/>
    </row>
    <row r="41" spans="1:10" x14ac:dyDescent="0.25">
      <c r="A41" s="126" t="s">
        <v>119</v>
      </c>
      <c r="B41" s="157">
        <v>2993860</v>
      </c>
      <c r="C41" s="102">
        <f t="shared" si="0"/>
        <v>8.3872807690885391</v>
      </c>
      <c r="D41">
        <f>+B41</f>
        <v>2993860</v>
      </c>
      <c r="E41" s="105">
        <f t="shared" ref="E41:E44" si="1">+D41/$D$40*100</f>
        <v>9.2890589997629522</v>
      </c>
      <c r="F41" s="17"/>
      <c r="G41" s="17"/>
      <c r="H41" s="104"/>
      <c r="I41" s="104"/>
      <c r="J41" s="17"/>
    </row>
    <row r="42" spans="1:10" x14ac:dyDescent="0.25">
      <c r="A42" s="126" t="s">
        <v>120</v>
      </c>
      <c r="B42" s="157">
        <v>5359000</v>
      </c>
      <c r="C42" s="102">
        <f t="shared" si="0"/>
        <v>15.013206242625069</v>
      </c>
      <c r="D42">
        <f t="shared" ref="D42:D44" si="2">+B42</f>
        <v>5359000</v>
      </c>
      <c r="E42" s="105">
        <f t="shared" si="1"/>
        <v>16.627386444165616</v>
      </c>
      <c r="F42" s="17"/>
      <c r="G42" s="17"/>
      <c r="H42" s="104"/>
      <c r="I42" s="104"/>
      <c r="J42" s="17"/>
    </row>
    <row r="43" spans="1:10" x14ac:dyDescent="0.25">
      <c r="A43" s="126" t="s">
        <v>121</v>
      </c>
      <c r="B43" s="157">
        <v>10840890</v>
      </c>
      <c r="C43" s="102">
        <f t="shared" si="0"/>
        <v>30.370688080539594</v>
      </c>
      <c r="D43">
        <f t="shared" si="2"/>
        <v>10840890</v>
      </c>
      <c r="E43" s="105">
        <f t="shared" si="1"/>
        <v>33.636064084472956</v>
      </c>
      <c r="F43" s="17"/>
      <c r="G43" s="17"/>
      <c r="H43" s="104"/>
      <c r="I43" s="104"/>
      <c r="J43" s="17"/>
    </row>
    <row r="44" spans="1:10" x14ac:dyDescent="0.25">
      <c r="A44" s="126" t="s">
        <v>122</v>
      </c>
      <c r="B44" s="157">
        <v>13036210</v>
      </c>
      <c r="C44" s="102">
        <f t="shared" si="0"/>
        <v>36.520863846271936</v>
      </c>
      <c r="D44">
        <f t="shared" si="2"/>
        <v>13036210</v>
      </c>
      <c r="E44" s="105">
        <f t="shared" si="1"/>
        <v>40.447490471598471</v>
      </c>
      <c r="F44" s="17"/>
      <c r="G44" s="17"/>
      <c r="H44" s="104"/>
      <c r="I44" s="104"/>
      <c r="J44" s="17"/>
    </row>
    <row r="45" spans="1:10" x14ac:dyDescent="0.25">
      <c r="A45" s="126" t="s">
        <v>123</v>
      </c>
      <c r="B45" s="157">
        <v>17799580</v>
      </c>
      <c r="C45" s="103">
        <f t="shared" si="0"/>
        <v>49.865416229166691</v>
      </c>
      <c r="E45" s="104"/>
      <c r="F45" s="17"/>
      <c r="G45" s="17"/>
      <c r="H45" s="104"/>
      <c r="I45" s="104"/>
      <c r="J45" s="17"/>
    </row>
    <row r="46" spans="1:10" x14ac:dyDescent="0.25">
      <c r="A46" s="126" t="s">
        <v>124</v>
      </c>
      <c r="B46" s="157">
        <v>17895660</v>
      </c>
      <c r="C46" s="103">
        <f t="shared" si="0"/>
        <v>50.134583770833309</v>
      </c>
      <c r="E46" s="17"/>
      <c r="F46" s="17"/>
      <c r="G46" s="17"/>
      <c r="H46" s="104"/>
      <c r="I46" s="104"/>
      <c r="J46" s="17"/>
    </row>
    <row r="47" spans="1:10" x14ac:dyDescent="0.25">
      <c r="E47" s="17"/>
      <c r="F47" s="17"/>
      <c r="G47" s="17"/>
      <c r="H47" s="17"/>
      <c r="I47" s="17"/>
      <c r="J47" s="17"/>
    </row>
    <row r="48" spans="1:10" x14ac:dyDescent="0.25">
      <c r="E48" s="17"/>
      <c r="F48" s="17"/>
      <c r="G48" s="17"/>
      <c r="H48" s="17"/>
      <c r="I48" s="17"/>
      <c r="J48" s="17"/>
    </row>
  </sheetData>
  <mergeCells count="1">
    <mergeCell ref="A26:E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BEBIDAS CALIENTES OOH</vt:lpstr>
      <vt:lpstr>TOTAL BEBIDAS CALIENTES</vt:lpstr>
      <vt:lpstr>datos</vt:lpstr>
      <vt:lpstr>Dtserver</vt:lpstr>
      <vt:lpstr>Resumen Fuera y Dentro</vt:lpstr>
      <vt:lpstr>FACTORES DE CONVERSIÓN</vt:lpstr>
      <vt:lpstr>Definiciones</vt:lpstr>
      <vt:lpstr>Weighted Households 10+</vt:lpstr>
      <vt:lpstr>'FACTORES DE CONVERSIÓN'!Área_de_impresión</vt:lpstr>
      <vt:lpstr>'Resumen Fuera y Dentro'!Área_de_impresión</vt:lpstr>
      <vt:lpstr>'TOTAL BEBIDAS CALIENTES'!Área_de_impresión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Sanchez</dc:creator>
  <cp:lastModifiedBy>Sánchez Alconada, Juan Carlos</cp:lastModifiedBy>
  <cp:lastPrinted>2014-12-11T10:32:17Z</cp:lastPrinted>
  <dcterms:created xsi:type="dcterms:W3CDTF">2014-11-25T21:41:33Z</dcterms:created>
  <dcterms:modified xsi:type="dcterms:W3CDTF">2021-04-27T12:06:21Z</dcterms:modified>
</cp:coreProperties>
</file>