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archivos\SGPADE\ssectorial\Q 2014\CONSUMO ALIMENTARIO\Archivos para web\Aceite mes a mes web\fichas consumo\2025\"/>
    </mc:Choice>
  </mc:AlternateContent>
  <xr:revisionPtr revIDLastSave="0" documentId="8_{105D1C94-6235-4924-9FB6-ECCF33A1749E}" xr6:coauthVersionLast="47" xr6:coauthVersionMax="47" xr10:uidLastSave="{00000000-0000-0000-0000-000000000000}"/>
  <workbookProtection workbookAlgorithmName="SHA-512" workbookHashValue="xPN5AKm2BtdD2HASTbIUT86h5JhzWvjgpus2eQzeXfIh3lKuhwVd0788+VOjDLpAO9CCwhDCI+TJ1DPUgRJb5A==" workbookSaltValue="+mH0MUjZ/rTSM0j2NGPTcg==" workbookSpinCount="100000" lockStructure="1"/>
  <bookViews>
    <workbookView showSheetTabs="0" xWindow="-120" yWindow="-120" windowWidth="29040" windowHeight="15840" tabRatio="743" xr2:uid="{00000000-000D-0000-FFFF-FFFF0000000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externalReferences>
    <externalReference r:id="rId8"/>
  </externalReferences>
  <definedNames>
    <definedName name="_xlnm.Print_Area" localSheetId="4">Canales!$A$1:$I$43</definedName>
    <definedName name="_xlnm.Print_Area" localSheetId="6">Conclusiones!$A$1:$J$33</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 l="1"/>
  <c r="B18" i="1"/>
  <c r="B19" i="1"/>
  <c r="B20" i="1"/>
  <c r="B21" i="1"/>
  <c r="B22" i="1"/>
  <c r="B23" i="1"/>
  <c r="H16" i="1"/>
  <c r="F16" i="1"/>
  <c r="D16" i="1"/>
  <c r="F58" i="1" l="1"/>
  <c r="E19" i="1"/>
  <c r="C46" i="1"/>
  <c r="F54" i="1"/>
  <c r="E7" i="1"/>
  <c r="C56" i="1"/>
  <c r="F59" i="1"/>
  <c r="E11" i="1"/>
  <c r="G10" i="1"/>
  <c r="C53" i="1"/>
  <c r="B3" i="1"/>
  <c r="C7" i="1" s="1"/>
  <c r="B3" i="2"/>
  <c r="B3" i="4" s="1"/>
  <c r="E58" i="1"/>
  <c r="C8" i="1"/>
  <c r="F52" i="1"/>
  <c r="C23" i="1"/>
  <c r="G9" i="1"/>
  <c r="C11" i="1"/>
  <c r="E18" i="1"/>
  <c r="C59" i="1"/>
  <c r="E57" i="1"/>
  <c r="C45" i="1"/>
  <c r="G14" i="1"/>
  <c r="E12" i="1"/>
  <c r="C54" i="1"/>
  <c r="E62" i="1"/>
  <c r="G11" i="1"/>
  <c r="C55" i="1"/>
  <c r="C47" i="1"/>
  <c r="E9" i="1"/>
  <c r="E20" i="1"/>
  <c r="F60" i="1"/>
  <c r="C44" i="1"/>
  <c r="G8" i="1"/>
  <c r="C16" i="1"/>
  <c r="E52" i="1"/>
  <c r="G16" i="1"/>
  <c r="G17" i="1"/>
  <c r="C41" i="1"/>
  <c r="C14" i="1"/>
  <c r="F57" i="1"/>
  <c r="F62" i="1"/>
  <c r="C48" i="1"/>
  <c r="G21" i="1"/>
  <c r="C43" i="1"/>
  <c r="G7" i="1"/>
  <c r="F55" i="1"/>
  <c r="E56" i="1"/>
  <c r="C17" i="1"/>
  <c r="E23" i="1"/>
  <c r="C12" i="1"/>
  <c r="E21" i="1"/>
  <c r="C13" i="1"/>
  <c r="E17" i="1"/>
  <c r="C58" i="1"/>
  <c r="F53" i="1"/>
  <c r="G13" i="1"/>
  <c r="E16" i="1"/>
  <c r="C61" i="1"/>
  <c r="G12" i="1"/>
  <c r="G19" i="1"/>
  <c r="F61" i="1"/>
  <c r="G18" i="1"/>
  <c r="G23" i="1"/>
  <c r="E53" i="1"/>
  <c r="E63" i="1"/>
  <c r="C42" i="1"/>
  <c r="E22" i="1"/>
  <c r="C21" i="1"/>
  <c r="C9" i="1"/>
  <c r="E13" i="1"/>
  <c r="C63" i="1"/>
  <c r="E8" i="1"/>
  <c r="B50" i="1"/>
  <c r="B16" i="4"/>
  <c r="B5" i="9"/>
  <c r="B25" i="1"/>
  <c r="B5" i="4"/>
  <c r="B5" i="1"/>
  <c r="B20" i="9"/>
  <c r="B2" i="7"/>
  <c r="C40" i="1"/>
  <c r="F56" i="1"/>
  <c r="C60" i="1"/>
  <c r="F63" i="1"/>
  <c r="E60" i="1"/>
  <c r="C19" i="1"/>
  <c r="E59" i="1"/>
  <c r="E14" i="1"/>
  <c r="C62" i="1"/>
  <c r="G22" i="1"/>
  <c r="E10" i="1"/>
  <c r="E61" i="1"/>
  <c r="C18" i="1"/>
  <c r="C20" i="1"/>
  <c r="E55" i="1"/>
  <c r="C57" i="1"/>
  <c r="C10" i="1"/>
  <c r="G20" i="1"/>
  <c r="E54" i="1"/>
  <c r="C22" i="1"/>
  <c r="F19" i="1"/>
  <c r="F11" i="1"/>
  <c r="H10" i="1"/>
  <c r="E44" i="1"/>
  <c r="E40" i="1"/>
  <c r="E43" i="1"/>
  <c r="D8" i="1"/>
  <c r="D23" i="1"/>
  <c r="H9" i="1"/>
  <c r="D11" i="1"/>
  <c r="F18" i="1"/>
  <c r="F41" i="1"/>
  <c r="E41" i="1"/>
  <c r="H14" i="1"/>
  <c r="F12" i="1"/>
  <c r="F40" i="1"/>
  <c r="F48" i="1"/>
  <c r="H11" i="1"/>
  <c r="F42" i="1"/>
  <c r="F46" i="1"/>
  <c r="F9" i="1"/>
  <c r="F20" i="1"/>
  <c r="H8" i="1"/>
  <c r="H17" i="1"/>
  <c r="D14" i="1"/>
  <c r="F47" i="1"/>
  <c r="F43" i="1"/>
  <c r="H21" i="1"/>
  <c r="D17" i="1"/>
  <c r="F23" i="1"/>
  <c r="D12" i="1"/>
  <c r="F21" i="1"/>
  <c r="D13" i="1"/>
  <c r="F17" i="1"/>
  <c r="F45" i="1"/>
  <c r="H13" i="1"/>
  <c r="E47" i="1"/>
  <c r="H12" i="1"/>
  <c r="H19" i="1"/>
  <c r="E46" i="1"/>
  <c r="H18" i="1"/>
  <c r="H23" i="1"/>
  <c r="F22" i="1"/>
  <c r="D21" i="1"/>
  <c r="D9" i="1"/>
  <c r="F13" i="1"/>
  <c r="F44" i="1"/>
  <c r="E48" i="1"/>
  <c r="F8" i="1"/>
  <c r="E42" i="1"/>
  <c r="E45" i="1"/>
  <c r="D19" i="1"/>
  <c r="F14" i="1"/>
  <c r="H22" i="1"/>
  <c r="F10" i="1"/>
  <c r="D18" i="1"/>
  <c r="D20" i="1"/>
  <c r="D10" i="1"/>
  <c r="H20" i="1"/>
  <c r="D22" i="1"/>
  <c r="B3" i="9" l="1"/>
  <c r="B3" i="10"/>
</calcChain>
</file>

<file path=xl/sharedStrings.xml><?xml version="1.0" encoding="utf-8"?>
<sst xmlns="http://schemas.openxmlformats.org/spreadsheetml/2006/main" count="32" uniqueCount="26">
  <si>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</si>
  <si>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</si>
  <si>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</si>
  <si>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</si>
  <si>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</si>
  <si>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</si>
  <si>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</si>
  <si>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</si>
  <si>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</si>
  <si>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</si>
  <si>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</si>
  <si>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</si>
  <si>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</si>
  <si>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</si>
  <si>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</si>
  <si>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</si>
  <si>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</si>
  <si>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</si>
  <si>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</si>
  <si>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</si>
  <si>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</si>
  <si>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</si>
  <si>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</si>
  <si>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 El supermercado distribuye más de la mitad de los litros (52,4 %) y aumenta su volumen un 1,7 % respecto al anterior año móvil. En positivo, encontramos también al hipermercado, siendo el segundo canal con una participación en volumendel 25,5 % de los litros y un crecimiento de 7,1 %. La tienda descuento, distribuye una proporción del 11,7 % de los litros y presenta un desarrollo del 11,6 %, el mayor del canal dinámico. El e-commerce, con una cuota del 3,3 %, presenta la mejor evolución pues un crecimiento del 20,2 % a cierre de año móvil marzo 2025.
· El precio medio del aceite cierra en  5,20 €/litro, precio un 5,9 % superior al registrado un año antes. Todos los canales, salvo la tienda descuento, experimentan una subida en el precio medio litro, aunque lo hacen de manera desigual. La tienda descuento cuenta con una bajada de precio medio (1,7 %) y cierra en 4,13 €/litro, siendo el precio medio más asequible del mercado. La tienda tradicional tiene el precio medio litro menos competitivo con 6,46 €/litro y muestra además una de las variaciones más altas del mercado (13,3 %), Es importante destacar que el supermercado y autoservicio registra una variación de precio del 5,3 %, cerrando en 4,90 €/litro, en ambos casos inferiores al promedio del mercado. El hipermercado cierra en un precio medio de 6,11 €/litro, un 5,7 % superior al anterior año móvil. Por último, el e-commerce eleva su precio en mayor medida que la media del mercado (9,5 %) y sitúa su precio en 6,08 €/litro, cifra también mayor al promedio.</t>
  </si>
  <si>
    <t>· El perfil más intensivo en la compra de aceite se corresponde con un hogar sin niños, donde la edad del responsable de las compras supera los 50 años. Son hogares numerosos formados por más de 2 miembros y de un habitat de hasta 100.000 habitantes. Si analizamos por ciclo de vida, los hogares formados por parejas con hijos mayores, así como parejas adultas sin hijos o retirados, son quienes realizan la compra en un porcentaje superior a lo esperado con relación a la extensión de población que representan. Entre las comunidades autónomas que realizan una compra más intensiva de este producto destacan Galicia, Cantabria y País Vasco, Castilla y León, La Rioja o Illes Baleares.
· El consumo per cápita de aceite cierra en 9,94 litros por persona y periodo de estudio. Realizan una ingesta superior individuos retirados, adultos independientes o parejas adultas sin hijos. Los retirados realizan la mayor ingesta per cápita a cierre de año móvil marzo 2025, con un 93,6 % más de cantidad ingerida por persona y año que el promedio nacional, el equivalente a realizar un consumo en total de 19,24 litros, es decir 10,59 litros más por persona y año.</t>
  </si>
  <si>
    <r>
      <rPr>
        <b/>
        <sz val="11"/>
        <rFont val="Calibri"/>
        <family val="2"/>
      </rPr>
      <t xml:space="preserve">A cierre de año móvil marzo 2025, la demanda de aceite crece un 2,6 %, y los hogares españoles gastan un 8,6 % más respecto al anterior año móvil. El crecimiento de la facturación se explica por el aumento de precio medio del 5,9 %, que cierra en 5,20 € por litro. </t>
    </r>
    <r>
      <rPr>
        <sz val="11"/>
        <rFont val="Calibri"/>
        <family val="2"/>
      </rPr>
      <t xml:space="preserve">
Los hogares destinan a la compra de aceite el 2,9 % del presupuesto que tienen para la compra de alimentos y bebidas dentro del hogar. Esto supone un gasto de 51,67 € por individuo y periodo analizado, una cantidad un 7,6 % superior al anterior año móvil, equivalente a pagar 3,66 € más. Por su parte, el consumo por persona ha sido de 9,94 litros, una cantidad un 1,6 % superior.
El perfil más intensivo en la compra de aceite se corresponde con un hogar sin niños, donde la edad del responsable de las compras supera los 50 años. Son hogares formados por más de 2 miembros y de un habitat de hasta 100.000 habitantes. Si analizamos por ciclo de vida, los hogares formados por parejas con hijos mayores, así como parejas adultas sin hijos o retirados, son quienes realizan la compra en un porcentaje superior a lo esperado con relación a la extensión de población que representan. Si consideramos las comunidades autónomas que realizan una compra más intensiva de este producto, destacan Galicia, Cantabria y País Vasco, Castilla y León, La Rioja o Illes Baleares. El consumo per cápita de aceite cierra en 9,94 litros por persona y periodo de estudio. Realizan una ingesta superior individuos retirados, adultos independientes o parejas adultas sin hijos. El colectivo formado por retirados es quien realiza la mayor ingesta per cápita a cierre de año móvil marzo 2025, con un 93,6 % más cantidad ingerida por persona y año, el equivalente a realizar un consumo en total de 19,24 litros, es decir 10,59 litros más por persona y periodo de estudio.
El sector oleícola se distribuye en diferentes segmentos, siendo los dos más importantes el de aceites de oliva y el correspondiente al aceite de girasol, ya que representan el 63,0 % y el 33,2 %, respectivamente, del volumen total del sector. 
Dentro de aceite de oliva, existen diferentes tipos. Por un lado, el aceite de oliva cuenta con la mayor participación (29,9 %), pero pierde demanda respecto al año anterior (0,5 %). Por otra parte, el aceite de oliva virgen extra es el siguiente tipo por orden de importancia en volumen (25,8 %), y experimenta un crecimiento del 16,9 % a cierre de periodo. Por su parte, el aceite de oliva virgen tiene un crecimiento de 8,6 % y cierra con una participación del 7,3 %.  
El aceite de girasol, pierde volumen (2,3 %) con respecto al anterior año móvil. Los hogares gastan un 9,1 % menos en el producto que hace un año, debido a que el aceite de girasol, a contraposición del sector, decrece en precio medio (6,1 %). 
El aceite de orujo cierra en negativo en este periodo con un descenso del 25,0 % del volumen y de 17,4 % en valor. El precio medio de este tipo de aceite, se mantiene por debajo del promedio del mercado (4,31 €/litro), pero crece un 10,1 %, si bien ello no logra compensar la caída en demanda.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</si>
</sst>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5">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
      <sz val="11"/>
      <name val="Calibri"/>
      <family val="1"/>
      <charset val="2"/>
    </font>
    <font>
      <b/>
      <sz val="11"/>
      <name val="Calibri"/>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1" tint="0.499984740745262"/>
      </left>
      <right style="hair">
        <color theme="1" tint="0.499984740745262"/>
      </right>
      <top style="hair">
        <color theme="1" tint="0.499984740745262"/>
      </top>
      <bottom style="thin">
        <color indexed="64"/>
      </bottom>
      <diagonal/>
    </border>
    <border>
      <left style="hair">
        <color theme="1" tint="0.499984740745262"/>
      </left>
      <right style="thin">
        <color theme="1" tint="0.499984740745262"/>
      </right>
      <top style="hair">
        <color theme="1" tint="0.499984740745262"/>
      </top>
      <bottom style="thin">
        <color indexed="64"/>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102">
    <xf numFmtId="0" fontId="0" fillId="0" borderId="0" xfId="0"/>
    <xf numFmtId="165"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164"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6" fontId="0" fillId="0" borderId="0" xfId="2" applyNumberFormat="1" applyFont="1" applyBorder="1" applyAlignment="1">
      <alignment horizontal="center" vertical="center"/>
    </xf>
    <xf numFmtId="0" fontId="8" fillId="0" borderId="4" xfId="0" applyFont="1" applyBorder="1"/>
    <xf numFmtId="167"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164" fontId="7" fillId="0" borderId="13" xfId="1" applyFont="1" applyBorder="1" applyAlignment="1">
      <alignment horizontal="center" vertical="center" wrapText="1" readingOrder="1"/>
    </xf>
    <xf numFmtId="0" fontId="6" fillId="0" borderId="14" xfId="0" applyFont="1" applyBorder="1" applyAlignment="1">
      <alignment horizontal="center" vertical="center" wrapText="1"/>
    </xf>
    <xf numFmtId="164" fontId="7" fillId="0" borderId="15" xfId="1" applyFont="1" applyBorder="1" applyAlignment="1">
      <alignment horizontal="center" vertical="center" wrapText="1" readingOrder="1"/>
    </xf>
    <xf numFmtId="164" fontId="7" fillId="0" borderId="17" xfId="1" applyFont="1" applyBorder="1" applyAlignment="1">
      <alignment horizontal="center" vertical="center" wrapText="1" readingOrder="1"/>
    </xf>
    <xf numFmtId="164" fontId="7" fillId="0" borderId="19" xfId="1" applyFont="1" applyBorder="1" applyAlignment="1">
      <alignment horizontal="center" vertical="center" wrapText="1" readingOrder="1"/>
    </xf>
    <xf numFmtId="0" fontId="19" fillId="0" borderId="0" xfId="0" applyFont="1"/>
    <xf numFmtId="164"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164"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164" fontId="19" fillId="0" borderId="0" xfId="1" applyFont="1" applyBorder="1" applyAlignment="1">
      <alignment horizontal="left" vertical="center" indent="7"/>
    </xf>
    <xf numFmtId="0" fontId="19" fillId="0" borderId="21" xfId="0" applyFont="1" applyBorder="1"/>
    <xf numFmtId="0" fontId="21" fillId="0" borderId="21"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0" xfId="4" applyFont="1" applyFill="1" applyBorder="1" applyAlignment="1">
      <alignment horizontal="left" vertical="center"/>
    </xf>
    <xf numFmtId="0" fontId="17" fillId="2" borderId="11" xfId="3" applyFont="1" applyFill="1" applyBorder="1" applyAlignment="1">
      <alignment vertical="center"/>
    </xf>
    <xf numFmtId="0" fontId="17" fillId="2" borderId="12" xfId="0" applyFont="1" applyFill="1" applyBorder="1" applyAlignment="1">
      <alignment vertical="center"/>
    </xf>
    <xf numFmtId="0" fontId="17" fillId="2" borderId="11" xfId="3" applyFont="1" applyFill="1" applyBorder="1" applyAlignment="1">
      <alignment horizontal="left" vertical="center"/>
    </xf>
    <xf numFmtId="0" fontId="17" fillId="2" borderId="12" xfId="0" applyFont="1" applyFill="1" applyBorder="1" applyAlignment="1">
      <alignment horizontal="left" vertical="center"/>
    </xf>
    <xf numFmtId="0" fontId="17" fillId="2" borderId="12"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1" xfId="0" applyFont="1" applyBorder="1"/>
    <xf numFmtId="0" fontId="14" fillId="0" borderId="0" xfId="4" quotePrefix="1" applyFont="1" applyAlignment="1">
      <alignment vertical="center"/>
    </xf>
    <xf numFmtId="0" fontId="14" fillId="0" borderId="0" xfId="4" applyFont="1" applyAlignment="1">
      <alignment vertical="center"/>
    </xf>
    <xf numFmtId="168" fontId="31" fillId="0" borderId="5" xfId="2" applyNumberFormat="1" applyFont="1" applyFill="1" applyBorder="1" applyAlignment="1">
      <alignment horizontal="center" vertical="center"/>
    </xf>
    <xf numFmtId="168" fontId="31" fillId="0" borderId="5" xfId="2" applyNumberFormat="1" applyFont="1" applyBorder="1" applyAlignment="1">
      <alignment horizontal="center" vertical="center"/>
    </xf>
    <xf numFmtId="168" fontId="32" fillId="0" borderId="5" xfId="2" applyNumberFormat="1" applyFont="1" applyBorder="1" applyAlignment="1">
      <alignment horizontal="center" vertical="center"/>
    </xf>
    <xf numFmtId="168" fontId="7" fillId="0" borderId="16" xfId="0" applyNumberFormat="1" applyFont="1" applyBorder="1" applyAlignment="1">
      <alignment horizontal="center" vertical="center" wrapText="1" readingOrder="1"/>
    </xf>
    <xf numFmtId="168" fontId="7" fillId="0" borderId="18" xfId="0" applyNumberFormat="1" applyFont="1" applyBorder="1" applyAlignment="1">
      <alignment horizontal="center" vertical="center" wrapText="1" readingOrder="1"/>
    </xf>
    <xf numFmtId="2" fontId="7" fillId="0" borderId="18" xfId="0" applyNumberFormat="1" applyFont="1" applyBorder="1" applyAlignment="1">
      <alignment horizontal="center" vertical="center" wrapText="1" readingOrder="1"/>
    </xf>
    <xf numFmtId="168" fontId="7" fillId="0" borderId="20" xfId="0" applyNumberFormat="1" applyFont="1" applyBorder="1" applyAlignment="1">
      <alignment horizontal="center" vertical="center" wrapText="1" readingOrder="1"/>
    </xf>
    <xf numFmtId="164" fontId="19" fillId="0" borderId="0" xfId="1" applyFont="1" applyBorder="1" applyAlignment="1">
      <alignment horizontal="left" vertical="center" indent="2"/>
    </xf>
    <xf numFmtId="164" fontId="19" fillId="0" borderId="0" xfId="1" applyFont="1" applyBorder="1" applyAlignment="1">
      <alignment horizontal="left" vertical="center" indent="1"/>
    </xf>
    <xf numFmtId="2" fontId="19" fillId="0" borderId="30" xfId="1" applyNumberFormat="1" applyFont="1" applyBorder="1" applyAlignment="1">
      <alignment horizontal="center" vertical="center"/>
    </xf>
    <xf numFmtId="2" fontId="19" fillId="0" borderId="31" xfId="1" applyNumberFormat="1" applyFont="1" applyBorder="1" applyAlignment="1">
      <alignment horizontal="center" vertical="center"/>
    </xf>
    <xf numFmtId="2" fontId="0" fillId="0" borderId="0" xfId="0" applyNumberFormat="1"/>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3" fillId="0" borderId="22" xfId="0" applyFont="1" applyBorder="1" applyAlignment="1">
      <alignment horizontal="left" vertical="center" wrapText="1"/>
    </xf>
    <xf numFmtId="0" fontId="33" fillId="0" borderId="23" xfId="0" applyFont="1" applyBorder="1" applyAlignment="1">
      <alignment horizontal="left" vertical="center" wrapText="1"/>
    </xf>
    <xf numFmtId="0" fontId="33" fillId="0" borderId="24" xfId="0" applyFont="1" applyBorder="1" applyAlignment="1">
      <alignment horizontal="left" vertical="center" wrapText="1"/>
    </xf>
    <xf numFmtId="0" fontId="33" fillId="0" borderId="25" xfId="0" applyFont="1" applyBorder="1" applyAlignment="1">
      <alignment horizontal="left" vertical="center" wrapText="1"/>
    </xf>
    <xf numFmtId="0" fontId="33" fillId="0" borderId="0" xfId="0" applyFont="1" applyAlignment="1">
      <alignment horizontal="left" vertical="center" wrapText="1"/>
    </xf>
    <xf numFmtId="0" fontId="33" fillId="0" borderId="26" xfId="0" applyFont="1" applyBorder="1" applyAlignment="1">
      <alignment horizontal="left" vertical="center" wrapText="1"/>
    </xf>
    <xf numFmtId="0" fontId="33" fillId="0" borderId="27" xfId="0" applyFont="1" applyBorder="1" applyAlignment="1">
      <alignment horizontal="left" vertical="center" wrapText="1"/>
    </xf>
    <xf numFmtId="0" fontId="33" fillId="0" borderId="28" xfId="0" applyFont="1" applyBorder="1" applyAlignment="1">
      <alignment horizontal="left" vertical="center" wrapText="1"/>
    </xf>
    <xf numFmtId="0" fontId="33" fillId="0" borderId="29" xfId="0" applyFont="1" applyBorder="1" applyAlignment="1">
      <alignment horizontal="left" vertical="center" wrapText="1"/>
    </xf>
    <xf numFmtId="0" fontId="0" fillId="0" borderId="22" xfId="0" applyBorder="1" applyAlignment="1">
      <alignment horizontal="left" vertical="center" wrapText="1"/>
    </xf>
    <xf numFmtId="0" fontId="0" fillId="0" borderId="23" xfId="0" applyBorder="1" applyAlignment="1">
      <alignment horizontal="left" vertical="center"/>
    </xf>
    <xf numFmtId="0" fontId="0" fillId="0" borderId="24" xfId="0" applyBorder="1" applyAlignment="1">
      <alignment horizontal="left" vertical="center"/>
    </xf>
    <xf numFmtId="0" fontId="0" fillId="0" borderId="25" xfId="0" applyBorder="1" applyAlignment="1">
      <alignment horizontal="left" vertical="center"/>
    </xf>
    <xf numFmtId="0" fontId="0" fillId="0" borderId="0" xfId="0"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30" fillId="0" borderId="22" xfId="0" applyFont="1" applyBorder="1" applyAlignment="1">
      <alignment horizontal="left" vertical="center" wrapText="1"/>
    </xf>
    <xf numFmtId="0" fontId="30" fillId="0" borderId="23" xfId="0" applyFont="1" applyBorder="1" applyAlignment="1">
      <alignment horizontal="left" vertical="center" wrapText="1"/>
    </xf>
    <xf numFmtId="0" fontId="30" fillId="0" borderId="24" xfId="0" applyFont="1" applyBorder="1" applyAlignment="1">
      <alignment horizontal="left" vertical="center" wrapText="1"/>
    </xf>
    <xf numFmtId="0" fontId="30" fillId="0" borderId="25" xfId="0" applyFont="1" applyBorder="1" applyAlignment="1">
      <alignment horizontal="left" vertical="center" wrapText="1"/>
    </xf>
    <xf numFmtId="0" fontId="30" fillId="0" borderId="0" xfId="0" applyFont="1" applyAlignment="1">
      <alignment horizontal="left" vertical="center" wrapText="1"/>
    </xf>
    <xf numFmtId="0" fontId="30" fillId="0" borderId="26" xfId="0" applyFont="1" applyBorder="1" applyAlignment="1">
      <alignment horizontal="left" vertical="center" wrapText="1"/>
    </xf>
    <xf numFmtId="0" fontId="30" fillId="0" borderId="27" xfId="0" applyFont="1" applyBorder="1" applyAlignment="1">
      <alignment horizontal="left" vertical="center" wrapText="1"/>
    </xf>
    <xf numFmtId="0" fontId="30" fillId="0" borderId="28" xfId="0" applyFont="1" applyBorder="1" applyAlignment="1">
      <alignment horizontal="left" vertical="center" wrapText="1"/>
    </xf>
    <xf numFmtId="0" fontId="30" fillId="0" borderId="29" xfId="0" applyFont="1" applyBorder="1" applyAlignment="1">
      <alignment horizontal="left" vertical="center" wrapText="1"/>
    </xf>
  </cellXfs>
  <cellStyles count="6">
    <cellStyle name="Hipervínculo" xfId="3" builtinId="8"/>
    <cellStyle name="Hipervínculo 2" xfId="5" xr:uid="{00000000-0005-0000-0000-000001000000}"/>
    <cellStyle name="Millares" xfId="1" builtinId="3"/>
    <cellStyle name="Normal" xfId="0" builtinId="0"/>
    <cellStyle name="Normal 2" xfId="4" xr:uid="{00000000-0005-0000-0000-000004000000}"/>
    <cellStyle name="Porcentaje" xfId="2" builtinId="5"/>
  </cellStyles>
  <dxfs count="10">
    <dxf>
      <font>
        <color theme="4" tint="-0.24994659260841701"/>
      </font>
    </dxf>
    <dxf>
      <font>
        <color rgb="FFFF0000"/>
      </font>
    </dxf>
    <dxf>
      <font>
        <color theme="9" tint="-0.24994659260841701"/>
      </font>
    </dxf>
    <dxf>
      <font>
        <color rgb="FFC00000"/>
      </font>
    </dxf>
    <dxf>
      <font>
        <color theme="4" tint="-0.24994659260841701"/>
      </font>
    </dxf>
    <dxf>
      <font>
        <color rgb="FFFF0000"/>
      </font>
    </dxf>
    <dxf>
      <font>
        <color theme="9" tint="-0.24994659260841701"/>
      </font>
    </dxf>
    <dxf>
      <font>
        <color rgb="FF006600"/>
      </font>
    </dxf>
    <dxf>
      <font>
        <color rgb="FFC00000"/>
      </font>
    </dxf>
    <dxf>
      <font>
        <color rgb="FF0070C0"/>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C9-4FD5-A23F-431454AA79E1}"/>
                </c:ext>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_tradnl"/>
                </a:p>
              </c:txPr>
              <c:dLblPos val="bestFi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EEC9-4FD5-A23F-431454AA79E1}"/>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_tradnl"/>
                </a:p>
              </c:txPr>
              <c:dLblPos val="bestFit"/>
              <c:showLegendKey val="0"/>
              <c:showVal val="1"/>
              <c:showCatName val="0"/>
              <c:showSerName val="0"/>
              <c:showPercent val="0"/>
              <c:showBubbleSize val="0"/>
              <c:extLst>
                <c:ext xmlns:c15="http://schemas.microsoft.com/office/drawing/2012/chart" uri="{CE6537A1-D6FC-4f65-9D91-7224C49458BB}">
                  <c15:layout>
                    <c:manualLayout>
                      <c:w val="7.8775831104107144E-2"/>
                      <c:h val="9.8896083990446804E-2"/>
                    </c:manualLayout>
                  </c15:layout>
                </c:ext>
                <c:ext xmlns:c16="http://schemas.microsoft.com/office/drawing/2014/chart" uri="{C3380CC4-5D6E-409C-BE32-E72D297353CC}">
                  <c16:uniqueId val="{0000000A-1817-4634-BE8A-66552479874F}"/>
                </c:ext>
              </c:extLst>
            </c:dLbl>
            <c:dLbl>
              <c:idx val="6"/>
              <c:layout>
                <c:manualLayout>
                  <c:x val="1.474860309244529E-2"/>
                  <c:y val="0"/>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817-4634-BE8A-66552479874F}"/>
                </c:ext>
              </c:extLst>
            </c:dLbl>
            <c:dLbl>
              <c:idx val="7"/>
              <c:layout>
                <c:manualLayout>
                  <c:x val="3.917728343505418E-2"/>
                  <c:y val="-1.578544472712976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817-4634-BE8A-6655247987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[1]SECTORES!$B$24:$B$31</c:f>
              <c:strCache>
                <c:ptCount val="8"/>
                <c:pt idx="0">
                  <c:v>A.O VIRGEN</c:v>
                </c:pt>
                <c:pt idx="1">
                  <c:v>A.O VIRGEN EXTRA</c:v>
                </c:pt>
                <c:pt idx="2">
                  <c:v>A. OLIVA</c:v>
                </c:pt>
                <c:pt idx="3">
                  <c:v>ACEITE DE GIRASOL</c:v>
                </c:pt>
                <c:pt idx="4">
                  <c:v>ACEITE DE ORUJO</c:v>
                </c:pt>
                <c:pt idx="5">
                  <c:v>ACEITE DE MAIZ</c:v>
                </c:pt>
                <c:pt idx="6">
                  <c:v>ACEITE DE SOJA</c:v>
                </c:pt>
                <c:pt idx="7">
                  <c:v>OTROS ACEITES VEG</c:v>
                </c:pt>
              </c:strCache>
            </c:strRef>
          </c:cat>
          <c:val>
            <c:numRef>
              <c:f>[1]SECTORES!$D$24:$D$31</c:f>
              <c:numCache>
                <c:formatCode>General</c:formatCode>
                <c:ptCount val="8"/>
                <c:pt idx="0">
                  <c:v>7.2805054700014207</c:v>
                </c:pt>
                <c:pt idx="1">
                  <c:v>25.801490109757246</c:v>
                </c:pt>
                <c:pt idx="2">
                  <c:v>29.909936165999657</c:v>
                </c:pt>
                <c:pt idx="3">
                  <c:v>33.189234261627512</c:v>
                </c:pt>
                <c:pt idx="4">
                  <c:v>2.3938139548622912</c:v>
                </c:pt>
                <c:pt idx="5">
                  <c:v>8.3147391983765764E-2</c:v>
                </c:pt>
                <c:pt idx="6">
                  <c:v>3.0476637020354098E-3</c:v>
                </c:pt>
                <c:pt idx="7">
                  <c:v>1.3388293676588707</c:v>
                </c:pt>
              </c:numCache>
            </c:numRef>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94-4505-B6A6-26B4EB5ABF0B}"/>
                </c:ext>
              </c:extLst>
            </c:dLbl>
            <c:dLbl>
              <c:idx val="3"/>
              <c:layout>
                <c:manualLayout>
                  <c:x val="-1.10543531810714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94-4505-B6A6-26B4EB5ABF0B}"/>
                </c:ext>
              </c:extLst>
            </c:dLbl>
            <c:dLbl>
              <c:idx val="4"/>
              <c:layout>
                <c:manualLayout>
                  <c:x val="-4.4217412724285865E-2"/>
                  <c:y val="1.09975943844724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94-4505-B6A6-26B4EB5ABF0B}"/>
                </c:ext>
              </c:extLst>
            </c:dLbl>
            <c:dLbl>
              <c:idx val="5"/>
              <c:layout>
                <c:manualLayout>
                  <c:x val="-1.1054353181071466E-2"/>
                  <c:y val="-1.649639157670865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94-4505-B6A6-26B4EB5ABF0B}"/>
                </c:ext>
              </c:extLst>
            </c:dLbl>
            <c:dLbl>
              <c:idx val="6"/>
              <c:layout>
                <c:manualLayout>
                  <c:x val="2.5793490755833353E-2"/>
                  <c:y val="-3.085950962852377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94-4505-B6A6-26B4EB5ABF0B}"/>
                </c:ext>
              </c:extLst>
            </c:dLbl>
            <c:dLbl>
              <c:idx val="7"/>
              <c:layout>
                <c:manualLayout>
                  <c:x val="4.7936723837885664E-2"/>
                  <c:y val="-2.033602413582288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94-4505-B6A6-26B4EB5ABF0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[1]SECTORES!$B$33:$B$40</c:f>
              <c:strCache>
                <c:ptCount val="8"/>
                <c:pt idx="0">
                  <c:v>A.O VIRGEN</c:v>
                </c:pt>
                <c:pt idx="1">
                  <c:v>A.O VIRGEN EXTRA</c:v>
                </c:pt>
                <c:pt idx="2">
                  <c:v>A. OLIVA</c:v>
                </c:pt>
                <c:pt idx="3">
                  <c:v>ACEITE DE GIRASOL</c:v>
                </c:pt>
                <c:pt idx="4">
                  <c:v>ACEITE DE ORUJO</c:v>
                </c:pt>
                <c:pt idx="5">
                  <c:v>ACEITE DE MAIZ</c:v>
                </c:pt>
                <c:pt idx="6">
                  <c:v>ACEITE DE SOJA</c:v>
                </c:pt>
                <c:pt idx="7">
                  <c:v>OTROS ACEITES VEG</c:v>
                </c:pt>
              </c:strCache>
            </c:strRef>
          </c:cat>
          <c:val>
            <c:numRef>
              <c:f>[1]SECTORES!$D$33:$D$40</c:f>
              <c:numCache>
                <c:formatCode>General</c:formatCode>
                <c:ptCount val="8"/>
                <c:pt idx="0">
                  <c:v>9.8652630947952229</c:v>
                </c:pt>
                <c:pt idx="1">
                  <c:v>38.903487686248653</c:v>
                </c:pt>
                <c:pt idx="2">
                  <c:v>37.762945449935138</c:v>
                </c:pt>
                <c:pt idx="3">
                  <c:v>10.272788099242556</c:v>
                </c:pt>
                <c:pt idx="4">
                  <c:v>1.9837999064584499</c:v>
                </c:pt>
                <c:pt idx="5">
                  <c:v>4.2963663661444496E-2</c:v>
                </c:pt>
                <c:pt idx="6">
                  <c:v>3.1624261618103679E-3</c:v>
                </c:pt>
                <c:pt idx="7">
                  <c:v>1.1655829517408085</c:v>
                </c:pt>
              </c:numCache>
            </c:numRef>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strRef>
              <c:f>'[1]historico mes'!$N$2</c:f>
              <c:strCache>
                <c:ptCount val="1"/>
                <c:pt idx="0">
                  <c:v>VOLUMEN (Miles 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'[1]historico mes'!$M$3:$M$27</c:f>
              <c:strCache>
                <c:ptCount val="25"/>
                <c:pt idx="0">
                  <c:v>MARZO 23</c:v>
                </c:pt>
                <c:pt idx="1">
                  <c:v>ABRIL 23</c:v>
                </c:pt>
                <c:pt idx="2">
                  <c:v>MAYO 23</c:v>
                </c:pt>
                <c:pt idx="3">
                  <c:v>JUNIO 23</c:v>
                </c:pt>
                <c:pt idx="4">
                  <c:v>JULIO 23</c:v>
                </c:pt>
                <c:pt idx="5">
                  <c:v>AGOSTO 23</c:v>
                </c:pt>
                <c:pt idx="6">
                  <c:v>SEPTIEMBRE 23</c:v>
                </c:pt>
                <c:pt idx="7">
                  <c:v>OCTUBRE 23</c:v>
                </c:pt>
                <c:pt idx="8">
                  <c:v>NOVIEMBRE 23</c:v>
                </c:pt>
                <c:pt idx="9">
                  <c:v>DICIEMBRE 23</c:v>
                </c:pt>
                <c:pt idx="10">
                  <c:v>ENERO 24</c:v>
                </c:pt>
                <c:pt idx="11">
                  <c:v>FEBRERO 24</c:v>
                </c:pt>
                <c:pt idx="12">
                  <c:v>MARZO 24</c:v>
                </c:pt>
                <c:pt idx="13">
                  <c:v>ABRIL 24</c:v>
                </c:pt>
                <c:pt idx="14">
                  <c:v>MAYO 24</c:v>
                </c:pt>
                <c:pt idx="15">
                  <c:v>JUNIO 24</c:v>
                </c:pt>
                <c:pt idx="16">
                  <c:v>JULIO 24</c:v>
                </c:pt>
                <c:pt idx="17">
                  <c:v>AGOSTO 24</c:v>
                </c:pt>
                <c:pt idx="18">
                  <c:v>SEPTIEMBRE 24</c:v>
                </c:pt>
                <c:pt idx="19">
                  <c:v>OCTUBRE 24</c:v>
                </c:pt>
                <c:pt idx="20">
                  <c:v>NOVIEMBRE 24</c:v>
                </c:pt>
                <c:pt idx="21">
                  <c:v>DICIEMBRE 24</c:v>
                </c:pt>
                <c:pt idx="22">
                  <c:v>ENERO 25</c:v>
                </c:pt>
                <c:pt idx="23">
                  <c:v>FEBRERO 25</c:v>
                </c:pt>
                <c:pt idx="24">
                  <c:v>MARZO 25</c:v>
                </c:pt>
              </c:strCache>
            </c:strRef>
          </c:cat>
          <c:val>
            <c:numRef>
              <c:f>'[1]historico mes'!$N$3:$N$27</c:f>
              <c:numCache>
                <c:formatCode>General</c:formatCode>
                <c:ptCount val="25"/>
                <c:pt idx="0">
                  <c:v>39719.980000000003</c:v>
                </c:pt>
                <c:pt idx="1">
                  <c:v>36661.03</c:v>
                </c:pt>
                <c:pt idx="2">
                  <c:v>39637.32</c:v>
                </c:pt>
                <c:pt idx="3">
                  <c:v>36107.32</c:v>
                </c:pt>
                <c:pt idx="4">
                  <c:v>37509.760000000002</c:v>
                </c:pt>
                <c:pt idx="5">
                  <c:v>45159.86</c:v>
                </c:pt>
                <c:pt idx="6">
                  <c:v>45040.58</c:v>
                </c:pt>
                <c:pt idx="7">
                  <c:v>33214.620000000003</c:v>
                </c:pt>
                <c:pt idx="8">
                  <c:v>34021.760000000002</c:v>
                </c:pt>
                <c:pt idx="9">
                  <c:v>35570.89</c:v>
                </c:pt>
                <c:pt idx="10">
                  <c:v>38989.33</c:v>
                </c:pt>
                <c:pt idx="11">
                  <c:v>36718.199999999997</c:v>
                </c:pt>
                <c:pt idx="12">
                  <c:v>35437.33</c:v>
                </c:pt>
                <c:pt idx="13">
                  <c:v>33445.78</c:v>
                </c:pt>
                <c:pt idx="14">
                  <c:v>36888.04</c:v>
                </c:pt>
                <c:pt idx="15">
                  <c:v>31176.57</c:v>
                </c:pt>
                <c:pt idx="16">
                  <c:v>36495.06</c:v>
                </c:pt>
                <c:pt idx="17">
                  <c:v>36648.49</c:v>
                </c:pt>
                <c:pt idx="18">
                  <c:v>38243.72</c:v>
                </c:pt>
                <c:pt idx="19">
                  <c:v>40064.550000000003</c:v>
                </c:pt>
                <c:pt idx="20">
                  <c:v>41347.199999999997</c:v>
                </c:pt>
                <c:pt idx="21">
                  <c:v>41844.11</c:v>
                </c:pt>
                <c:pt idx="22">
                  <c:v>42315.23</c:v>
                </c:pt>
                <c:pt idx="23">
                  <c:v>42930.77</c:v>
                </c:pt>
                <c:pt idx="24">
                  <c:v>44421.2</c:v>
                </c:pt>
              </c:numCache>
            </c:numRef>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strRef>
              <c:f>'[1]historico mes'!$O$2</c:f>
              <c:strCache>
                <c:ptCount val="1"/>
                <c:pt idx="0">
                  <c:v>VALOR (Miles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'[1]historico mes'!$M$3:$M$27</c:f>
              <c:strCache>
                <c:ptCount val="25"/>
                <c:pt idx="0">
                  <c:v>MARZO 23</c:v>
                </c:pt>
                <c:pt idx="1">
                  <c:v>ABRIL 23</c:v>
                </c:pt>
                <c:pt idx="2">
                  <c:v>MAYO 23</c:v>
                </c:pt>
                <c:pt idx="3">
                  <c:v>JUNIO 23</c:v>
                </c:pt>
                <c:pt idx="4">
                  <c:v>JULIO 23</c:v>
                </c:pt>
                <c:pt idx="5">
                  <c:v>AGOSTO 23</c:v>
                </c:pt>
                <c:pt idx="6">
                  <c:v>SEPTIEMBRE 23</c:v>
                </c:pt>
                <c:pt idx="7">
                  <c:v>OCTUBRE 23</c:v>
                </c:pt>
                <c:pt idx="8">
                  <c:v>NOVIEMBRE 23</c:v>
                </c:pt>
                <c:pt idx="9">
                  <c:v>DICIEMBRE 23</c:v>
                </c:pt>
                <c:pt idx="10">
                  <c:v>ENERO 24</c:v>
                </c:pt>
                <c:pt idx="11">
                  <c:v>FEBRERO 24</c:v>
                </c:pt>
                <c:pt idx="12">
                  <c:v>MARZO 24</c:v>
                </c:pt>
                <c:pt idx="13">
                  <c:v>ABRIL 24</c:v>
                </c:pt>
                <c:pt idx="14">
                  <c:v>MAYO 24</c:v>
                </c:pt>
                <c:pt idx="15">
                  <c:v>JUNIO 24</c:v>
                </c:pt>
                <c:pt idx="16">
                  <c:v>JULIO 24</c:v>
                </c:pt>
                <c:pt idx="17">
                  <c:v>AGOSTO 24</c:v>
                </c:pt>
                <c:pt idx="18">
                  <c:v>SEPTIEMBRE 24</c:v>
                </c:pt>
                <c:pt idx="19">
                  <c:v>OCTUBRE 24</c:v>
                </c:pt>
                <c:pt idx="20">
                  <c:v>NOVIEMBRE 24</c:v>
                </c:pt>
                <c:pt idx="21">
                  <c:v>DICIEMBRE 24</c:v>
                </c:pt>
                <c:pt idx="22">
                  <c:v>ENERO 25</c:v>
                </c:pt>
                <c:pt idx="23">
                  <c:v>FEBRERO 25</c:v>
                </c:pt>
                <c:pt idx="24">
                  <c:v>MARZO 25</c:v>
                </c:pt>
              </c:strCache>
            </c:strRef>
          </c:cat>
          <c:val>
            <c:numRef>
              <c:f>'[1]historico mes'!$O$3:$O$27</c:f>
              <c:numCache>
                <c:formatCode>General</c:formatCode>
                <c:ptCount val="25"/>
                <c:pt idx="0">
                  <c:v>161923.5</c:v>
                </c:pt>
                <c:pt idx="1">
                  <c:v>156865.4</c:v>
                </c:pt>
                <c:pt idx="2">
                  <c:v>175352.1</c:v>
                </c:pt>
                <c:pt idx="3">
                  <c:v>159199.29999999999</c:v>
                </c:pt>
                <c:pt idx="4">
                  <c:v>167319.1</c:v>
                </c:pt>
                <c:pt idx="5">
                  <c:v>232530</c:v>
                </c:pt>
                <c:pt idx="6">
                  <c:v>231392.2</c:v>
                </c:pt>
                <c:pt idx="7">
                  <c:v>161442.79999999999</c:v>
                </c:pt>
                <c:pt idx="8">
                  <c:v>166957.20000000001</c:v>
                </c:pt>
                <c:pt idx="9">
                  <c:v>178805.7</c:v>
                </c:pt>
                <c:pt idx="10">
                  <c:v>211290.2</c:v>
                </c:pt>
                <c:pt idx="11">
                  <c:v>199429.3</c:v>
                </c:pt>
                <c:pt idx="12">
                  <c:v>189242</c:v>
                </c:pt>
                <c:pt idx="13">
                  <c:v>191379.9</c:v>
                </c:pt>
                <c:pt idx="14">
                  <c:v>217983.2</c:v>
                </c:pt>
                <c:pt idx="15">
                  <c:v>172965.4</c:v>
                </c:pt>
                <c:pt idx="16">
                  <c:v>205050.2</c:v>
                </c:pt>
                <c:pt idx="17">
                  <c:v>202421.7</c:v>
                </c:pt>
                <c:pt idx="18">
                  <c:v>211397.8</c:v>
                </c:pt>
                <c:pt idx="19">
                  <c:v>215307.6</c:v>
                </c:pt>
                <c:pt idx="20">
                  <c:v>218934</c:v>
                </c:pt>
                <c:pt idx="21">
                  <c:v>212589.2</c:v>
                </c:pt>
                <c:pt idx="22">
                  <c:v>200893.3</c:v>
                </c:pt>
                <c:pt idx="23">
                  <c:v>191468.3</c:v>
                </c:pt>
                <c:pt idx="24">
                  <c:v>181848.5</c:v>
                </c:pt>
              </c:numCache>
            </c:numRef>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strRef>
              <c:f>'[1]historico mes'!$I$2</c:f>
              <c:strCache>
                <c:ptCount val="1"/>
                <c:pt idx="0">
                  <c:v>VOLUMEN (Mill. 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'[1]historico mes'!$H$3:$H$27</c:f>
              <c:strCache>
                <c:ptCount val="25"/>
                <c:pt idx="0">
                  <c:v>MARZO 23</c:v>
                </c:pt>
                <c:pt idx="1">
                  <c:v>ABRIL 23</c:v>
                </c:pt>
                <c:pt idx="2">
                  <c:v>MAYO 23</c:v>
                </c:pt>
                <c:pt idx="3">
                  <c:v>JUNIO 23</c:v>
                </c:pt>
                <c:pt idx="4">
                  <c:v>JULIO 23</c:v>
                </c:pt>
                <c:pt idx="5">
                  <c:v>AGOSTO 23</c:v>
                </c:pt>
                <c:pt idx="6">
                  <c:v>SEPTIEMBRE 23</c:v>
                </c:pt>
                <c:pt idx="7">
                  <c:v>OCTUBRE 23</c:v>
                </c:pt>
                <c:pt idx="8">
                  <c:v>NOVIEMBRE 23</c:v>
                </c:pt>
                <c:pt idx="9">
                  <c:v>DICIEMBRE 23</c:v>
                </c:pt>
                <c:pt idx="10">
                  <c:v>ENERO 24</c:v>
                </c:pt>
                <c:pt idx="11">
                  <c:v>FEBRERO 24</c:v>
                </c:pt>
                <c:pt idx="12">
                  <c:v>MARZO 24</c:v>
                </c:pt>
                <c:pt idx="13">
                  <c:v>ABRIL 24</c:v>
                </c:pt>
                <c:pt idx="14">
                  <c:v>MAYO 24</c:v>
                </c:pt>
                <c:pt idx="15">
                  <c:v>JUNIO 24</c:v>
                </c:pt>
                <c:pt idx="16">
                  <c:v>JULIO 24</c:v>
                </c:pt>
                <c:pt idx="17">
                  <c:v>AGOSTO 24</c:v>
                </c:pt>
                <c:pt idx="18">
                  <c:v>SEPTIEMBRE 24</c:v>
                </c:pt>
                <c:pt idx="19">
                  <c:v>OCTUBRE 24</c:v>
                </c:pt>
                <c:pt idx="20">
                  <c:v>NOVIEMBRE 24</c:v>
                </c:pt>
                <c:pt idx="21">
                  <c:v>DICIEMBRE 24</c:v>
                </c:pt>
                <c:pt idx="22">
                  <c:v>ENERO 25</c:v>
                </c:pt>
                <c:pt idx="23">
                  <c:v>FEBRERO 25</c:v>
                </c:pt>
                <c:pt idx="24">
                  <c:v>MARZO 25</c:v>
                </c:pt>
              </c:strCache>
            </c:strRef>
          </c:cat>
          <c:val>
            <c:numRef>
              <c:f>'[1]historico mes'!$I$3:$I$27</c:f>
              <c:numCache>
                <c:formatCode>General</c:formatCode>
                <c:ptCount val="25"/>
                <c:pt idx="0">
                  <c:v>39.719980000000007</c:v>
                </c:pt>
                <c:pt idx="1">
                  <c:v>36.661029999999997</c:v>
                </c:pt>
                <c:pt idx="2">
                  <c:v>39.637320000000003</c:v>
                </c:pt>
                <c:pt idx="3">
                  <c:v>36.107320000000001</c:v>
                </c:pt>
                <c:pt idx="4">
                  <c:v>37.50976</c:v>
                </c:pt>
                <c:pt idx="5">
                  <c:v>45.159860000000002</c:v>
                </c:pt>
                <c:pt idx="6">
                  <c:v>45.040579999999999</c:v>
                </c:pt>
                <c:pt idx="7">
                  <c:v>33.214620000000004</c:v>
                </c:pt>
                <c:pt idx="8">
                  <c:v>34.02176</c:v>
                </c:pt>
                <c:pt idx="9">
                  <c:v>35.570889999999999</c:v>
                </c:pt>
                <c:pt idx="10">
                  <c:v>38.989330000000002</c:v>
                </c:pt>
                <c:pt idx="11">
                  <c:v>36.718199999999996</c:v>
                </c:pt>
                <c:pt idx="12">
                  <c:v>35.437330000000003</c:v>
                </c:pt>
                <c:pt idx="13">
                  <c:v>33.445779999999999</c:v>
                </c:pt>
                <c:pt idx="14">
                  <c:v>36.888040000000004</c:v>
                </c:pt>
                <c:pt idx="15">
                  <c:v>31.176569999999998</c:v>
                </c:pt>
                <c:pt idx="16">
                  <c:v>36.495059999999995</c:v>
                </c:pt>
                <c:pt idx="17">
                  <c:v>36.648489999999995</c:v>
                </c:pt>
                <c:pt idx="18">
                  <c:v>38.243720000000003</c:v>
                </c:pt>
                <c:pt idx="19">
                  <c:v>40.064550000000004</c:v>
                </c:pt>
                <c:pt idx="20">
                  <c:v>41.347199999999994</c:v>
                </c:pt>
                <c:pt idx="21">
                  <c:v>41.844110000000001</c:v>
                </c:pt>
                <c:pt idx="22">
                  <c:v>42.31523</c:v>
                </c:pt>
                <c:pt idx="23">
                  <c:v>42.930769999999995</c:v>
                </c:pt>
                <c:pt idx="24">
                  <c:v>44.421199999999999</c:v>
                </c:pt>
              </c:numCache>
            </c:numRef>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strRef>
              <c:f>'[1]historico mes'!$J$2</c:f>
              <c:strCache>
                <c:ptCount val="1"/>
                <c:pt idx="0">
                  <c:v>PRECIO MEDIO kg ó litros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'[1]historico mes'!$H$3:$H$27</c:f>
              <c:strCache>
                <c:ptCount val="25"/>
                <c:pt idx="0">
                  <c:v>MARZO 23</c:v>
                </c:pt>
                <c:pt idx="1">
                  <c:v>ABRIL 23</c:v>
                </c:pt>
                <c:pt idx="2">
                  <c:v>MAYO 23</c:v>
                </c:pt>
                <c:pt idx="3">
                  <c:v>JUNIO 23</c:v>
                </c:pt>
                <c:pt idx="4">
                  <c:v>JULIO 23</c:v>
                </c:pt>
                <c:pt idx="5">
                  <c:v>AGOSTO 23</c:v>
                </c:pt>
                <c:pt idx="6">
                  <c:v>SEPTIEMBRE 23</c:v>
                </c:pt>
                <c:pt idx="7">
                  <c:v>OCTUBRE 23</c:v>
                </c:pt>
                <c:pt idx="8">
                  <c:v>NOVIEMBRE 23</c:v>
                </c:pt>
                <c:pt idx="9">
                  <c:v>DICIEMBRE 23</c:v>
                </c:pt>
                <c:pt idx="10">
                  <c:v>ENERO 24</c:v>
                </c:pt>
                <c:pt idx="11">
                  <c:v>FEBRERO 24</c:v>
                </c:pt>
                <c:pt idx="12">
                  <c:v>MARZO 24</c:v>
                </c:pt>
                <c:pt idx="13">
                  <c:v>ABRIL 24</c:v>
                </c:pt>
                <c:pt idx="14">
                  <c:v>MAYO 24</c:v>
                </c:pt>
                <c:pt idx="15">
                  <c:v>JUNIO 24</c:v>
                </c:pt>
                <c:pt idx="16">
                  <c:v>JULIO 24</c:v>
                </c:pt>
                <c:pt idx="17">
                  <c:v>AGOSTO 24</c:v>
                </c:pt>
                <c:pt idx="18">
                  <c:v>SEPTIEMBRE 24</c:v>
                </c:pt>
                <c:pt idx="19">
                  <c:v>OCTUBRE 24</c:v>
                </c:pt>
                <c:pt idx="20">
                  <c:v>NOVIEMBRE 24</c:v>
                </c:pt>
                <c:pt idx="21">
                  <c:v>DICIEMBRE 24</c:v>
                </c:pt>
                <c:pt idx="22">
                  <c:v>ENERO 25</c:v>
                </c:pt>
                <c:pt idx="23">
                  <c:v>FEBRERO 25</c:v>
                </c:pt>
                <c:pt idx="24">
                  <c:v>MARZO 25</c:v>
                </c:pt>
              </c:strCache>
            </c:strRef>
          </c:cat>
          <c:val>
            <c:numRef>
              <c:f>'[1]historico mes'!$J$3:$J$27</c:f>
              <c:numCache>
                <c:formatCode>General</c:formatCode>
                <c:ptCount val="25"/>
                <c:pt idx="0">
                  <c:v>4.0766259197512182</c:v>
                </c:pt>
                <c:pt idx="1">
                  <c:v>4.2788050417568737</c:v>
                </c:pt>
                <c:pt idx="2">
                  <c:v>4.4239141294113731</c:v>
                </c:pt>
                <c:pt idx="3">
                  <c:v>4.4090588833510767</c:v>
                </c:pt>
                <c:pt idx="4">
                  <c:v>4.4606816999095704</c:v>
                </c:pt>
                <c:pt idx="5">
                  <c:v>5.149041648933367</c:v>
                </c:pt>
                <c:pt idx="6">
                  <c:v>5.1374160812316356</c:v>
                </c:pt>
                <c:pt idx="7">
                  <c:v>4.8605945213282578</c:v>
                </c:pt>
                <c:pt idx="8">
                  <c:v>4.9073651686450086</c:v>
                </c:pt>
                <c:pt idx="9">
                  <c:v>5.0267423727660461</c:v>
                </c:pt>
                <c:pt idx="10">
                  <c:v>5.419180067982702</c:v>
                </c:pt>
                <c:pt idx="11">
                  <c:v>5.4313473972035666</c:v>
                </c:pt>
                <c:pt idx="12">
                  <c:v>5.3401878753280787</c:v>
                </c:pt>
                <c:pt idx="13">
                  <c:v>5.7220940878042015</c:v>
                </c:pt>
                <c:pt idx="14">
                  <c:v>5.9093191180664517</c:v>
                </c:pt>
                <c:pt idx="15">
                  <c:v>5.5479291018864485</c:v>
                </c:pt>
                <c:pt idx="16">
                  <c:v>5.6185741303069516</c:v>
                </c:pt>
                <c:pt idx="17">
                  <c:v>5.5233298834413098</c:v>
                </c:pt>
                <c:pt idx="18">
                  <c:v>5.5276474150527193</c:v>
                </c:pt>
                <c:pt idx="19">
                  <c:v>5.3740176789705609</c:v>
                </c:pt>
                <c:pt idx="20">
                  <c:v>5.2950139308103088</c:v>
                </c:pt>
                <c:pt idx="21">
                  <c:v>5.0805047592122285</c:v>
                </c:pt>
                <c:pt idx="22">
                  <c:v>4.7475412516959015</c:v>
                </c:pt>
                <c:pt idx="23">
                  <c:v>4.459931652751628</c:v>
                </c:pt>
                <c:pt idx="24">
                  <c:v>4.0937322719782445</c:v>
                </c:pt>
              </c:numCache>
            </c:numRef>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_tradnl"/>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strRef>
              <c:f>'[1]historico TAM'!$A$2</c:f>
              <c:strCache>
                <c:ptCount val="1"/>
                <c:pt idx="0">
                  <c:v>TOTAL ACEITE</c:v>
                </c:pt>
              </c:strCache>
            </c:strRef>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Ref>
              <c:f>'[1]historico TAM'!$B$1:$S$1</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MARZO 25</c:v>
                </c:pt>
              </c:strCache>
            </c:strRef>
          </c:cat>
          <c:val>
            <c:numRef>
              <c:f>'[1]historico TAM'!$B$2:$S$2</c:f>
              <c:numCache>
                <c:formatCode>General</c:formatCode>
                <c:ptCount val="18"/>
                <c:pt idx="0">
                  <c:v>608</c:v>
                </c:pt>
                <c:pt idx="1">
                  <c:v>622</c:v>
                </c:pt>
                <c:pt idx="2">
                  <c:v>621</c:v>
                </c:pt>
                <c:pt idx="3">
                  <c:v>610</c:v>
                </c:pt>
                <c:pt idx="4">
                  <c:v>596</c:v>
                </c:pt>
                <c:pt idx="5">
                  <c:v>607</c:v>
                </c:pt>
                <c:pt idx="6">
                  <c:v>594</c:v>
                </c:pt>
                <c:pt idx="7">
                  <c:v>559</c:v>
                </c:pt>
                <c:pt idx="8">
                  <c:v>556</c:v>
                </c:pt>
                <c:pt idx="9">
                  <c:v>535</c:v>
                </c:pt>
                <c:pt idx="10">
                  <c:v>547</c:v>
                </c:pt>
                <c:pt idx="11">
                  <c:v>537</c:v>
                </c:pt>
                <c:pt idx="12">
                  <c:v>613</c:v>
                </c:pt>
                <c:pt idx="13">
                  <c:v>533</c:v>
                </c:pt>
                <c:pt idx="14">
                  <c:v>471.69220000000001</c:v>
                </c:pt>
                <c:pt idx="15">
                  <c:v>456.47138000000001</c:v>
                </c:pt>
                <c:pt idx="16">
                  <c:v>447.29838000000001</c:v>
                </c:pt>
                <c:pt idx="17">
                  <c:v>465.82072000000005</c:v>
                </c:pt>
              </c:numCache>
            </c:numRef>
          </c:val>
          <c:smooth val="1"/>
          <c:extLst>
            <c:ext xmlns:c16="http://schemas.microsoft.com/office/drawing/2014/chart" uri="{C3380CC4-5D6E-409C-BE32-E72D297353CC}">
              <c16:uniqueId val="{00000000-4A62-481C-A093-0EA633658BB9}"/>
            </c:ext>
          </c:extLst>
        </c:ser>
        <c:ser>
          <c:idx val="1"/>
          <c:order val="1"/>
          <c:tx>
            <c:strRef>
              <c:f>'[1]historico TAM'!$A$3</c:f>
              <c:strCache>
                <c:ptCount val="1"/>
                <c:pt idx="0">
                  <c:v>TOTAL ACEITES DE OLIVA</c:v>
                </c:pt>
              </c:strCache>
            </c:strRef>
          </c:tx>
          <c:spPr>
            <a:ln w="28575" cap="rnd">
              <a:solidFill>
                <a:srgbClr val="ED7D31"/>
              </a:solidFill>
              <a:round/>
            </a:ln>
            <a:effectLst/>
          </c:spPr>
          <c:marker>
            <c:symbol val="circle"/>
            <c:size val="5"/>
            <c:spPr>
              <a:solidFill>
                <a:srgbClr val="ED7D31"/>
              </a:solidFill>
              <a:ln w="9525">
                <a:noFill/>
              </a:ln>
              <a:effectLst/>
            </c:spPr>
          </c:marker>
          <c:cat>
            <c:strRef>
              <c:f>'[1]historico TAM'!$B$1:$S$1</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MARZO 25</c:v>
                </c:pt>
              </c:strCache>
            </c:strRef>
          </c:cat>
          <c:val>
            <c:numRef>
              <c:f>'[1]historico TAM'!$B$3:$S$3</c:f>
              <c:numCache>
                <c:formatCode>General</c:formatCode>
                <c:ptCount val="18"/>
                <c:pt idx="0">
                  <c:v>425</c:v>
                </c:pt>
                <c:pt idx="1">
                  <c:v>440</c:v>
                </c:pt>
                <c:pt idx="2">
                  <c:v>446</c:v>
                </c:pt>
                <c:pt idx="3">
                  <c:v>443</c:v>
                </c:pt>
                <c:pt idx="4">
                  <c:v>426</c:v>
                </c:pt>
                <c:pt idx="5">
                  <c:v>422</c:v>
                </c:pt>
                <c:pt idx="6">
                  <c:v>413</c:v>
                </c:pt>
                <c:pt idx="7">
                  <c:v>373</c:v>
                </c:pt>
                <c:pt idx="8">
                  <c:v>374</c:v>
                </c:pt>
                <c:pt idx="9">
                  <c:v>342</c:v>
                </c:pt>
                <c:pt idx="10">
                  <c:v>355</c:v>
                </c:pt>
                <c:pt idx="11">
                  <c:v>356</c:v>
                </c:pt>
                <c:pt idx="12">
                  <c:v>413</c:v>
                </c:pt>
                <c:pt idx="13">
                  <c:v>358</c:v>
                </c:pt>
                <c:pt idx="14">
                  <c:v>336.16625999999997</c:v>
                </c:pt>
                <c:pt idx="15">
                  <c:v>286.46210000000002</c:v>
                </c:pt>
                <c:pt idx="16">
                  <c:v>264.74352000000005</c:v>
                </c:pt>
                <c:pt idx="17">
                  <c:v>293.42945000000003</c:v>
                </c:pt>
              </c:numCache>
            </c:numRef>
          </c:val>
          <c:smooth val="1"/>
          <c:extLst>
            <c:ext xmlns:c16="http://schemas.microsoft.com/office/drawing/2014/chart" uri="{C3380CC4-5D6E-409C-BE32-E72D297353CC}">
              <c16:uniqueId val="{00000002-4A62-481C-A093-0EA633658BB9}"/>
            </c:ext>
          </c:extLst>
        </c:ser>
        <c:ser>
          <c:idx val="2"/>
          <c:order val="2"/>
          <c:tx>
            <c:strRef>
              <c:f>'[1]historico TAM'!$A$4</c:f>
              <c:strCache>
                <c:ptCount val="1"/>
                <c:pt idx="0">
                  <c:v>A.O VIRGEN+V.EXTRA</c:v>
                </c:pt>
              </c:strCache>
            </c:strRef>
          </c:tx>
          <c:spPr>
            <a:ln w="28575" cap="rnd">
              <a:solidFill>
                <a:srgbClr val="FFC000"/>
              </a:solidFill>
              <a:round/>
            </a:ln>
            <a:effectLst/>
          </c:spPr>
          <c:marker>
            <c:symbol val="circle"/>
            <c:size val="5"/>
            <c:spPr>
              <a:solidFill>
                <a:srgbClr val="FFC000"/>
              </a:solidFill>
              <a:ln w="9525">
                <a:noFill/>
              </a:ln>
              <a:effectLst/>
            </c:spPr>
          </c:marker>
          <c:cat>
            <c:strRef>
              <c:f>'[1]historico TAM'!$B$1:$S$1</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MARZO 25</c:v>
                </c:pt>
              </c:strCache>
            </c:strRef>
          </c:cat>
          <c:val>
            <c:numRef>
              <c:f>'[1]historico TAM'!$B$4:$S$4</c:f>
              <c:numCache>
                <c:formatCode>General</c:formatCode>
                <c:ptCount val="18"/>
                <c:pt idx="0">
                  <c:v>280</c:v>
                </c:pt>
                <c:pt idx="1">
                  <c:v>292</c:v>
                </c:pt>
                <c:pt idx="2">
                  <c:v>315</c:v>
                </c:pt>
                <c:pt idx="3">
                  <c:v>292</c:v>
                </c:pt>
                <c:pt idx="4">
                  <c:v>280</c:v>
                </c:pt>
                <c:pt idx="5">
                  <c:v>184</c:v>
                </c:pt>
                <c:pt idx="6">
                  <c:v>189</c:v>
                </c:pt>
                <c:pt idx="7">
                  <c:v>161</c:v>
                </c:pt>
                <c:pt idx="8">
                  <c:v>153</c:v>
                </c:pt>
                <c:pt idx="9">
                  <c:v>167</c:v>
                </c:pt>
                <c:pt idx="10">
                  <c:v>180</c:v>
                </c:pt>
                <c:pt idx="11">
                  <c:v>171</c:v>
                </c:pt>
                <c:pt idx="12">
                  <c:v>199</c:v>
                </c:pt>
                <c:pt idx="13">
                  <c:v>172</c:v>
                </c:pt>
                <c:pt idx="14">
                  <c:v>171.81474000000003</c:v>
                </c:pt>
                <c:pt idx="15">
                  <c:v>139.29228199999997</c:v>
                </c:pt>
                <c:pt idx="16">
                  <c:v>134.35897699999998</c:v>
                </c:pt>
                <c:pt idx="17">
                  <c:v>154.10279600000001</c:v>
                </c:pt>
              </c:numCache>
            </c:numRef>
          </c:val>
          <c:smooth val="1"/>
          <c:extLst>
            <c:ext xmlns:c16="http://schemas.microsoft.com/office/drawing/2014/chart" uri="{C3380CC4-5D6E-409C-BE32-E72D297353CC}">
              <c16:uniqueId val="{00000003-4A62-481C-A093-0EA633658BB9}"/>
            </c:ext>
          </c:extLst>
        </c:ser>
        <c:ser>
          <c:idx val="3"/>
          <c:order val="3"/>
          <c:tx>
            <c:strRef>
              <c:f>'[1]historico TAM'!$A$5</c:f>
              <c:strCache>
                <c:ptCount val="1"/>
                <c:pt idx="0">
                  <c:v>A.O VIRGEN</c:v>
                </c:pt>
              </c:strCache>
            </c:strRef>
          </c:tx>
          <c:spPr>
            <a:ln w="28575" cap="rnd">
              <a:solidFill>
                <a:srgbClr val="70AD47"/>
              </a:solidFill>
              <a:round/>
            </a:ln>
            <a:effectLst/>
          </c:spPr>
          <c:marker>
            <c:symbol val="circle"/>
            <c:size val="5"/>
            <c:spPr>
              <a:solidFill>
                <a:srgbClr val="70AD47"/>
              </a:solidFill>
              <a:ln w="9525">
                <a:noFill/>
              </a:ln>
              <a:effectLst/>
            </c:spPr>
          </c:marker>
          <c:cat>
            <c:strRef>
              <c:f>'[1]historico TAM'!$B$1:$S$1</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MARZO 25</c:v>
                </c:pt>
              </c:strCache>
            </c:strRef>
          </c:cat>
          <c:val>
            <c:numRef>
              <c:f>'[1]historico TAM'!$B$5:$S$5</c:f>
              <c:numCache>
                <c:formatCode>General</c:formatCode>
                <c:ptCount val="18"/>
                <c:pt idx="0">
                  <c:v>149</c:v>
                </c:pt>
                <c:pt idx="1">
                  <c:v>154</c:v>
                </c:pt>
                <c:pt idx="2">
                  <c:v>166</c:v>
                </c:pt>
                <c:pt idx="3">
                  <c:v>164</c:v>
                </c:pt>
                <c:pt idx="4">
                  <c:v>168</c:v>
                </c:pt>
                <c:pt idx="5">
                  <c:v>72</c:v>
                </c:pt>
                <c:pt idx="6">
                  <c:v>80</c:v>
                </c:pt>
                <c:pt idx="7">
                  <c:v>52</c:v>
                </c:pt>
                <c:pt idx="8">
                  <c:v>46</c:v>
                </c:pt>
                <c:pt idx="9">
                  <c:v>53</c:v>
                </c:pt>
                <c:pt idx="10">
                  <c:v>57</c:v>
                </c:pt>
                <c:pt idx="11">
                  <c:v>33</c:v>
                </c:pt>
                <c:pt idx="12">
                  <c:v>34</c:v>
                </c:pt>
                <c:pt idx="13">
                  <c:v>33</c:v>
                </c:pt>
                <c:pt idx="14">
                  <c:v>30.902436000000002</c:v>
                </c:pt>
                <c:pt idx="15">
                  <c:v>30.611481999999995</c:v>
                </c:pt>
                <c:pt idx="16">
                  <c:v>31.163151000000003</c:v>
                </c:pt>
                <c:pt idx="17">
                  <c:v>33.914103000000004</c:v>
                </c:pt>
              </c:numCache>
            </c:numRef>
          </c:val>
          <c:smooth val="1"/>
          <c:extLst>
            <c:ext xmlns:c16="http://schemas.microsoft.com/office/drawing/2014/chart" uri="{C3380CC4-5D6E-409C-BE32-E72D297353CC}">
              <c16:uniqueId val="{00000004-4A62-481C-A093-0EA633658BB9}"/>
            </c:ext>
          </c:extLst>
        </c:ser>
        <c:ser>
          <c:idx val="4"/>
          <c:order val="4"/>
          <c:tx>
            <c:strRef>
              <c:f>'[1]historico TAM'!$A$6</c:f>
              <c:strCache>
                <c:ptCount val="1"/>
                <c:pt idx="0">
                  <c:v>A.O VIRGEN EXTRA</c:v>
                </c:pt>
              </c:strCache>
            </c:strRef>
          </c:tx>
          <c:spPr>
            <a:ln w="28575" cap="rnd">
              <a:solidFill>
                <a:srgbClr val="9E480E"/>
              </a:solidFill>
              <a:round/>
            </a:ln>
            <a:effectLst/>
          </c:spPr>
          <c:marker>
            <c:symbol val="circle"/>
            <c:size val="5"/>
            <c:spPr>
              <a:solidFill>
                <a:srgbClr val="9E480E"/>
              </a:solidFill>
              <a:ln w="9525">
                <a:noFill/>
              </a:ln>
              <a:effectLst/>
            </c:spPr>
          </c:marker>
          <c:cat>
            <c:strRef>
              <c:f>'[1]historico TAM'!$B$1:$S$1</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MARZO 25</c:v>
                </c:pt>
              </c:strCache>
            </c:strRef>
          </c:cat>
          <c:val>
            <c:numRef>
              <c:f>'[1]historico TAM'!$B$6:$S$6</c:f>
              <c:numCache>
                <c:formatCode>General</c:formatCode>
                <c:ptCount val="18"/>
                <c:pt idx="0">
                  <c:v>131</c:v>
                </c:pt>
                <c:pt idx="1">
                  <c:v>138</c:v>
                </c:pt>
                <c:pt idx="2">
                  <c:v>149</c:v>
                </c:pt>
                <c:pt idx="3">
                  <c:v>129</c:v>
                </c:pt>
                <c:pt idx="4">
                  <c:v>112</c:v>
                </c:pt>
                <c:pt idx="5">
                  <c:v>112</c:v>
                </c:pt>
                <c:pt idx="6">
                  <c:v>110</c:v>
                </c:pt>
                <c:pt idx="7">
                  <c:v>102</c:v>
                </c:pt>
                <c:pt idx="8">
                  <c:v>107</c:v>
                </c:pt>
                <c:pt idx="9">
                  <c:v>114</c:v>
                </c:pt>
                <c:pt idx="10">
                  <c:v>122</c:v>
                </c:pt>
                <c:pt idx="11">
                  <c:v>138</c:v>
                </c:pt>
                <c:pt idx="12">
                  <c:v>164</c:v>
                </c:pt>
                <c:pt idx="13">
                  <c:v>139</c:v>
                </c:pt>
                <c:pt idx="14">
                  <c:v>140.912318</c:v>
                </c:pt>
                <c:pt idx="15">
                  <c:v>108.68078800000004</c:v>
                </c:pt>
                <c:pt idx="16">
                  <c:v>103.195829</c:v>
                </c:pt>
                <c:pt idx="17">
                  <c:v>120.188687</c:v>
                </c:pt>
              </c:numCache>
            </c:numRef>
          </c:val>
          <c:smooth val="1"/>
          <c:extLst>
            <c:ext xmlns:c16="http://schemas.microsoft.com/office/drawing/2014/chart" uri="{C3380CC4-5D6E-409C-BE32-E72D297353CC}">
              <c16:uniqueId val="{00000005-4A62-481C-A093-0EA633658BB9}"/>
            </c:ext>
          </c:extLst>
        </c:ser>
        <c:ser>
          <c:idx val="5"/>
          <c:order val="5"/>
          <c:tx>
            <c:strRef>
              <c:f>'[1]historico TAM'!$A$7</c:f>
              <c:strCache>
                <c:ptCount val="1"/>
                <c:pt idx="0">
                  <c:v>A. OLIVA</c:v>
                </c:pt>
              </c:strCache>
            </c:strRef>
          </c:tx>
          <c:spPr>
            <a:ln w="28575" cap="rnd">
              <a:solidFill>
                <a:srgbClr val="997300"/>
              </a:solidFill>
              <a:round/>
            </a:ln>
            <a:effectLst/>
          </c:spPr>
          <c:marker>
            <c:symbol val="circle"/>
            <c:size val="5"/>
            <c:spPr>
              <a:solidFill>
                <a:srgbClr val="997300"/>
              </a:solidFill>
              <a:ln w="9525">
                <a:noFill/>
              </a:ln>
              <a:effectLst/>
            </c:spPr>
          </c:marker>
          <c:cat>
            <c:strRef>
              <c:f>'[1]historico TAM'!$B$1:$S$1</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MARZO 25</c:v>
                </c:pt>
              </c:strCache>
            </c:strRef>
          </c:cat>
          <c:val>
            <c:numRef>
              <c:f>'[1]historico TAM'!$B$7:$S$7</c:f>
              <c:numCache>
                <c:formatCode>General</c:formatCode>
                <c:ptCount val="18"/>
                <c:pt idx="0">
                  <c:v>276</c:v>
                </c:pt>
                <c:pt idx="1">
                  <c:v>286</c:v>
                </c:pt>
                <c:pt idx="2">
                  <c:v>280</c:v>
                </c:pt>
                <c:pt idx="3">
                  <c:v>280</c:v>
                </c:pt>
                <c:pt idx="4">
                  <c:v>258</c:v>
                </c:pt>
                <c:pt idx="5">
                  <c:v>238</c:v>
                </c:pt>
                <c:pt idx="6">
                  <c:v>223</c:v>
                </c:pt>
                <c:pt idx="7">
                  <c:v>212</c:v>
                </c:pt>
                <c:pt idx="8">
                  <c:v>220</c:v>
                </c:pt>
                <c:pt idx="9">
                  <c:v>175</c:v>
                </c:pt>
                <c:pt idx="10">
                  <c:v>175</c:v>
                </c:pt>
                <c:pt idx="11">
                  <c:v>185</c:v>
                </c:pt>
                <c:pt idx="12">
                  <c:v>214</c:v>
                </c:pt>
                <c:pt idx="13">
                  <c:v>186</c:v>
                </c:pt>
                <c:pt idx="14">
                  <c:v>164.35153</c:v>
                </c:pt>
                <c:pt idx="15">
                  <c:v>147.16982999999999</c:v>
                </c:pt>
                <c:pt idx="16">
                  <c:v>130.38455300000001</c:v>
                </c:pt>
                <c:pt idx="17">
                  <c:v>139.32667999999998</c:v>
                </c:pt>
              </c:numCache>
            </c:numRef>
          </c:val>
          <c:smooth val="1"/>
          <c:extLst>
            <c:ext xmlns:c16="http://schemas.microsoft.com/office/drawing/2014/chart" uri="{C3380CC4-5D6E-409C-BE32-E72D297353CC}">
              <c16:uniqueId val="{00000006-4A62-481C-A093-0EA633658BB9}"/>
            </c:ext>
          </c:extLst>
        </c:ser>
        <c:ser>
          <c:idx val="6"/>
          <c:order val="6"/>
          <c:tx>
            <c:strRef>
              <c:f>'[1]historico TAM'!$A$8</c:f>
              <c:strCache>
                <c:ptCount val="1"/>
                <c:pt idx="0">
                  <c:v>ACEITE DE GIRASOL</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f>'[1]historico TAM'!$B$1:$S$1</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MARZO 25</c:v>
                </c:pt>
              </c:strCache>
            </c:strRef>
          </c:cat>
          <c:val>
            <c:numRef>
              <c:f>'[1]historico TAM'!$B$8:$S$8</c:f>
              <c:numCache>
                <c:formatCode>General</c:formatCode>
                <c:ptCount val="18"/>
                <c:pt idx="0">
                  <c:v>157</c:v>
                </c:pt>
                <c:pt idx="1">
                  <c:v>164</c:v>
                </c:pt>
                <c:pt idx="2">
                  <c:v>161</c:v>
                </c:pt>
                <c:pt idx="3">
                  <c:v>154</c:v>
                </c:pt>
                <c:pt idx="4">
                  <c:v>154</c:v>
                </c:pt>
                <c:pt idx="5">
                  <c:v>156</c:v>
                </c:pt>
                <c:pt idx="6">
                  <c:v>142</c:v>
                </c:pt>
                <c:pt idx="7">
                  <c:v>139</c:v>
                </c:pt>
                <c:pt idx="8">
                  <c:v>141</c:v>
                </c:pt>
                <c:pt idx="9">
                  <c:v>171</c:v>
                </c:pt>
                <c:pt idx="10">
                  <c:v>173</c:v>
                </c:pt>
                <c:pt idx="11">
                  <c:v>166</c:v>
                </c:pt>
                <c:pt idx="12">
                  <c:v>184</c:v>
                </c:pt>
                <c:pt idx="13">
                  <c:v>155</c:v>
                </c:pt>
                <c:pt idx="14">
                  <c:v>120.32540900000001</c:v>
                </c:pt>
                <c:pt idx="15">
                  <c:v>150.3219</c:v>
                </c:pt>
                <c:pt idx="16">
                  <c:v>162.19851</c:v>
                </c:pt>
                <c:pt idx="17">
                  <c:v>154.60232999999999</c:v>
                </c:pt>
              </c:numCache>
            </c:numRef>
          </c:val>
          <c:smooth val="0"/>
          <c:extLst>
            <c:ext xmlns:c16="http://schemas.microsoft.com/office/drawing/2014/chart" uri="{C3380CC4-5D6E-409C-BE32-E72D297353CC}">
              <c16:uniqueId val="{00000000-BDFD-422A-87A6-7B5BDEA5AE89}"/>
            </c:ext>
          </c:extLst>
        </c:ser>
        <c:ser>
          <c:idx val="7"/>
          <c:order val="7"/>
          <c:tx>
            <c:strRef>
              <c:f>'[1]historico TAM'!$A$9</c:f>
              <c:strCache>
                <c:ptCount val="1"/>
                <c:pt idx="0">
                  <c:v>ACEITE DE MAIZ</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f>'[1]historico TAM'!$B$1:$S$1</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MARZO 25</c:v>
                </c:pt>
              </c:strCache>
            </c:strRef>
          </c:cat>
          <c:val>
            <c:numRef>
              <c:f>'[1]historico TAM'!$B$9:$S$9</c:f>
              <c:numCache>
                <c:formatCode>General</c:formatCode>
                <c:ptCount val="18"/>
                <c:pt idx="0">
                  <c:v>3</c:v>
                </c:pt>
                <c:pt idx="1">
                  <c:v>3</c:v>
                </c:pt>
                <c:pt idx="2">
                  <c:v>2</c:v>
                </c:pt>
                <c:pt idx="3">
                  <c:v>2</c:v>
                </c:pt>
                <c:pt idx="4">
                  <c:v>1</c:v>
                </c:pt>
                <c:pt idx="5">
                  <c:v>1</c:v>
                </c:pt>
                <c:pt idx="6">
                  <c:v>1</c:v>
                </c:pt>
                <c:pt idx="7">
                  <c:v>1</c:v>
                </c:pt>
                <c:pt idx="8">
                  <c:v>1</c:v>
                </c:pt>
                <c:pt idx="9">
                  <c:v>1</c:v>
                </c:pt>
                <c:pt idx="10">
                  <c:v>1</c:v>
                </c:pt>
                <c:pt idx="11">
                  <c:v>1</c:v>
                </c:pt>
                <c:pt idx="12">
                  <c:v>1</c:v>
                </c:pt>
                <c:pt idx="13">
                  <c:v>1</c:v>
                </c:pt>
                <c:pt idx="14">
                  <c:v>0.46979693000000006</c:v>
                </c:pt>
                <c:pt idx="15">
                  <c:v>0.40652111200000002</c:v>
                </c:pt>
                <c:pt idx="16">
                  <c:v>0.41809613999999995</c:v>
                </c:pt>
                <c:pt idx="17">
                  <c:v>0.38731777999999994</c:v>
                </c:pt>
              </c:numCache>
            </c:numRef>
          </c:val>
          <c:smooth val="0"/>
          <c:extLst>
            <c:ext xmlns:c16="http://schemas.microsoft.com/office/drawing/2014/chart" uri="{C3380CC4-5D6E-409C-BE32-E72D297353CC}">
              <c16:uniqueId val="{00000001-BDFD-422A-87A6-7B5BDEA5AE89}"/>
            </c:ext>
          </c:extLst>
        </c:ser>
        <c:ser>
          <c:idx val="8"/>
          <c:order val="8"/>
          <c:tx>
            <c:strRef>
              <c:f>'[1]historico TAM'!$A$10</c:f>
              <c:strCache>
                <c:ptCount val="1"/>
                <c:pt idx="0">
                  <c:v>ACEITE DE SOJA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f>'[1]historico TAM'!$B$1:$S$1</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MARZO 25</c:v>
                </c:pt>
              </c:strCache>
            </c:strRef>
          </c:cat>
          <c:val>
            <c:numRef>
              <c:f>'[1]historico TAM'!$B$10:$S$10</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8.3666093999999996E-2</c:v>
                </c:pt>
                <c:pt idx="15">
                  <c:v>2.9227643000000001E-2</c:v>
                </c:pt>
                <c:pt idx="16">
                  <c:v>1.4196649E-2</c:v>
                </c:pt>
                <c:pt idx="17">
                  <c:v>1.4196649E-2</c:v>
                </c:pt>
              </c:numCache>
            </c:numRef>
          </c:val>
          <c:smooth val="0"/>
          <c:extLst>
            <c:ext xmlns:c16="http://schemas.microsoft.com/office/drawing/2014/chart" uri="{C3380CC4-5D6E-409C-BE32-E72D297353CC}">
              <c16:uniqueId val="{00000002-BDFD-422A-87A6-7B5BDEA5AE89}"/>
            </c:ext>
          </c:extLst>
        </c:ser>
        <c:ser>
          <c:idx val="9"/>
          <c:order val="9"/>
          <c:tx>
            <c:strRef>
              <c:f>'[1]historico TAM'!$A$11</c:f>
              <c:strCache>
                <c:ptCount val="1"/>
                <c:pt idx="0">
                  <c:v>ACEITE DE SEMILLA</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f>'[1]historico TAM'!$B$1:$S$1</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MARZO 25</c:v>
                </c:pt>
              </c:strCache>
            </c:strRef>
          </c:cat>
          <c:val>
            <c:numRef>
              <c:f>'[1]historico TAM'!$B$11:$S$11</c:f>
              <c:numCache>
                <c:formatCode>General</c:formatCode>
                <c:ptCount val="18"/>
                <c:pt idx="0">
                  <c:v>16</c:v>
                </c:pt>
                <c:pt idx="1">
                  <c:v>12</c:v>
                </c:pt>
                <c:pt idx="2">
                  <c:v>9</c:v>
                </c:pt>
                <c:pt idx="3">
                  <c:v>8</c:v>
                </c:pt>
                <c:pt idx="4">
                  <c:v>12</c:v>
                </c:pt>
                <c:pt idx="5">
                  <c:v>23</c:v>
                </c:pt>
                <c:pt idx="6">
                  <c:v>35</c:v>
                </c:pt>
                <c:pt idx="7">
                  <c:v>39</c:v>
                </c:pt>
                <c:pt idx="8">
                  <c:v>33</c:v>
                </c:pt>
                <c:pt idx="9">
                  <c:v>15</c:v>
                </c:pt>
                <c:pt idx="10">
                  <c:v>14</c:v>
                </c:pt>
                <c:pt idx="11">
                  <c:v>11</c:v>
                </c:pt>
                <c:pt idx="12">
                  <c:v>11</c:v>
                </c:pt>
                <c:pt idx="13">
                  <c:v>14</c:v>
                </c:pt>
                <c:pt idx="14">
                  <c:v>8.7391053999999997</c:v>
                </c:pt>
                <c:pt idx="15">
                  <c:v>6.2627098000000005</c:v>
                </c:pt>
                <c:pt idx="16">
                  <c:v>6.4395876999999997</c:v>
                </c:pt>
                <c:pt idx="17">
                  <c:v>6.2365445999999993</c:v>
                </c:pt>
              </c:numCache>
            </c:numRef>
          </c:val>
          <c:smooth val="0"/>
          <c:extLst>
            <c:ext xmlns:c16="http://schemas.microsoft.com/office/drawing/2014/chart" uri="{C3380CC4-5D6E-409C-BE32-E72D297353CC}">
              <c16:uniqueId val="{00000003-BDFD-422A-87A6-7B5BDEA5AE89}"/>
            </c:ext>
          </c:extLst>
        </c:ser>
        <c:ser>
          <c:idx val="10"/>
          <c:order val="10"/>
          <c:tx>
            <c:strRef>
              <c:f>'[1]historico TAM'!$A$12</c:f>
              <c:strCache>
                <c:ptCount val="1"/>
                <c:pt idx="0">
                  <c:v>ACEITE DE ORUJO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f>'[1]historico TAM'!$B$1:$S$1</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MARZO 25</c:v>
                </c:pt>
              </c:strCache>
            </c:strRef>
          </c:cat>
          <c:val>
            <c:numRef>
              <c:f>'[1]historico TAM'!$B$12:$S$12</c:f>
              <c:numCache>
                <c:formatCode>General</c:formatCode>
                <c:ptCount val="18"/>
                <c:pt idx="0">
                  <c:v>6</c:v>
                </c:pt>
                <c:pt idx="1">
                  <c:v>4</c:v>
                </c:pt>
                <c:pt idx="2">
                  <c:v>3</c:v>
                </c:pt>
                <c:pt idx="3">
                  <c:v>3</c:v>
                </c:pt>
                <c:pt idx="4">
                  <c:v>3</c:v>
                </c:pt>
                <c:pt idx="5">
                  <c:v>5</c:v>
                </c:pt>
                <c:pt idx="6">
                  <c:v>3</c:v>
                </c:pt>
                <c:pt idx="7">
                  <c:v>7</c:v>
                </c:pt>
                <c:pt idx="8">
                  <c:v>7</c:v>
                </c:pt>
                <c:pt idx="9">
                  <c:v>6</c:v>
                </c:pt>
                <c:pt idx="10">
                  <c:v>5</c:v>
                </c:pt>
                <c:pt idx="11">
                  <c:v>4</c:v>
                </c:pt>
                <c:pt idx="12">
                  <c:v>4</c:v>
                </c:pt>
                <c:pt idx="13">
                  <c:v>5</c:v>
                </c:pt>
                <c:pt idx="14">
                  <c:v>5.9079727000000002</c:v>
                </c:pt>
                <c:pt idx="15">
                  <c:v>12.988887500000001</c:v>
                </c:pt>
                <c:pt idx="16">
                  <c:v>13.484475600000001</c:v>
                </c:pt>
                <c:pt idx="17">
                  <c:v>11.150881399999999</c:v>
                </c:pt>
              </c:numCache>
            </c:numRef>
          </c:val>
          <c:smooth val="0"/>
          <c:extLs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630547464"/>
        <c:axId val="76911056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69110560"/>
        <c:crosses val="autoZero"/>
        <c:auto val="1"/>
        <c:lblAlgn val="ctr"/>
        <c:lblOffset val="100"/>
        <c:noMultiLvlLbl val="0"/>
      </c:catAx>
      <c:valAx>
        <c:axId val="769110560"/>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30547464"/>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strRef>
              <c:f>[1]CANALES!$B$3</c:f>
              <c:strCache>
                <c:ptCount val="1"/>
                <c:pt idx="0">
                  <c:v>TAM DISTRIBUCION VOLUMEN X CRITERIO kg ó litros</c:v>
                </c:pt>
              </c:strCache>
            </c:strRef>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[1]CANALES!$A$4:$A$9</c:f>
              <c:strCache>
                <c:ptCount val="6"/>
                <c:pt idx="0">
                  <c:v>HIPERMERCADO</c:v>
                </c:pt>
                <c:pt idx="1">
                  <c:v>SUPER+AUTOSER</c:v>
                </c:pt>
                <c:pt idx="2">
                  <c:v>TIENDA DESCUENTO</c:v>
                </c:pt>
                <c:pt idx="3">
                  <c:v>TIENDA TRADICIONAL</c:v>
                </c:pt>
                <c:pt idx="4">
                  <c:v>OTROS CANALES</c:v>
                </c:pt>
                <c:pt idx="5">
                  <c:v>E-COMMERCE</c:v>
                </c:pt>
              </c:strCache>
            </c:strRef>
          </c:cat>
          <c:val>
            <c:numRef>
              <c:f>[1]CANALES!$B$4:$B$9</c:f>
              <c:numCache>
                <c:formatCode>General</c:formatCode>
                <c:ptCount val="6"/>
                <c:pt idx="0">
                  <c:v>25.506490136376929</c:v>
                </c:pt>
                <c:pt idx="1">
                  <c:v>52.388017432972923</c:v>
                </c:pt>
                <c:pt idx="2">
                  <c:v>11.675849670233648</c:v>
                </c:pt>
                <c:pt idx="3">
                  <c:v>0.69179322894868212</c:v>
                </c:pt>
                <c:pt idx="4">
                  <c:v>9.7378495314678162</c:v>
                </c:pt>
                <c:pt idx="5">
                  <c:v>3.2581512904793066</c:v>
                </c:pt>
              </c:numCache>
            </c:numRef>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strRef>
              <c:f>[1]CANALES!$C$3</c:f>
              <c:strCache>
                <c:ptCount val="1"/>
                <c:pt idx="0">
                  <c:v>TAM % EVOLUCION VOLUMEN kg ó litros</c:v>
                </c:pt>
              </c:strCache>
            </c:strRef>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[1]CANALES!$A$4:$A$9</c:f>
              <c:strCache>
                <c:ptCount val="6"/>
                <c:pt idx="0">
                  <c:v>HIPERMERCADO</c:v>
                </c:pt>
                <c:pt idx="1">
                  <c:v>SUPER+AUTOSER</c:v>
                </c:pt>
                <c:pt idx="2">
                  <c:v>TIENDA DESCUENTO</c:v>
                </c:pt>
                <c:pt idx="3">
                  <c:v>TIENDA TRADICIONAL</c:v>
                </c:pt>
                <c:pt idx="4">
                  <c:v>OTROS CANALES</c:v>
                </c:pt>
                <c:pt idx="5">
                  <c:v>E-COMMERCE</c:v>
                </c:pt>
              </c:strCache>
            </c:strRef>
          </c:cat>
          <c:val>
            <c:numRef>
              <c:f>[1]CANALES!$C$4:$C$9</c:f>
              <c:numCache>
                <c:formatCode>General</c:formatCode>
                <c:ptCount val="6"/>
                <c:pt idx="0">
                  <c:v>7.1071352375094099</c:v>
                </c:pt>
                <c:pt idx="1">
                  <c:v>1.6905219021276841</c:v>
                </c:pt>
                <c:pt idx="2">
                  <c:v>11.622020240889675</c:v>
                </c:pt>
                <c:pt idx="3">
                  <c:v>-33.024253681943271</c:v>
                </c:pt>
                <c:pt idx="4">
                  <c:v>-8.588932300348473</c:v>
                </c:pt>
                <c:pt idx="5">
                  <c:v>20.249177831668376</c:v>
                </c:pt>
              </c:numCache>
            </c:numRef>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57"/>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34443632"/>
        <c:crossesAt val="0"/>
        <c:auto val="1"/>
        <c:lblAlgn val="ctr"/>
        <c:lblOffset val="100"/>
        <c:noMultiLvlLbl val="0"/>
      </c:catAx>
      <c:valAx>
        <c:axId val="634443632"/>
        <c:scaling>
          <c:orientation val="minMax"/>
          <c:max val="12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34438712"/>
        <c:crosses val="autoZero"/>
        <c:crossBetween val="between"/>
      </c:valAx>
      <c:valAx>
        <c:axId val="559549408"/>
        <c:scaling>
          <c:orientation val="minMax"/>
          <c:max val="55"/>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strRef>
              <c:f>[1]CANALES!$B$17</c:f>
              <c:strCache>
                <c:ptCount val="1"/>
                <c:pt idx="0">
                  <c:v>TAM PRECIO MEDIO kg ó litros</c:v>
                </c:pt>
              </c:strCache>
            </c:strRef>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C-B0E7-4B6A-A87D-FB4B4B2BDF17}"/>
              </c:ext>
            </c:extLst>
          </c:dPt>
          <c:dPt>
            <c:idx val="6"/>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C-6FCC-4CED-A15A-B04DC462D0FC}"/>
              </c:ext>
            </c:extLst>
          </c:dPt>
          <c:dPt>
            <c:idx val="7"/>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B-7065-4510-B21A-942E03E37443}"/>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[1]CANALES!$A$18:$A$25</c:f>
              <c:strCache>
                <c:ptCount val="8"/>
                <c:pt idx="0">
                  <c:v>T.ESPAÑA</c:v>
                </c:pt>
                <c:pt idx="1">
                  <c:v>HIPERMERCADO</c:v>
                </c:pt>
                <c:pt idx="2">
                  <c:v>SUPER+AUTOSER</c:v>
                </c:pt>
                <c:pt idx="3">
                  <c:v>TIENDA DESCUENTO</c:v>
                </c:pt>
                <c:pt idx="4">
                  <c:v>TIENDA TRADICIONAL</c:v>
                </c:pt>
                <c:pt idx="5">
                  <c:v>OTROS CANALES</c:v>
                </c:pt>
                <c:pt idx="6">
                  <c:v>E-COMMERCE</c:v>
                </c:pt>
              </c:strCache>
            </c:strRef>
          </c:cat>
          <c:val>
            <c:numRef>
              <c:f>[1]CANALES!$B$18:$B$25</c:f>
              <c:numCache>
                <c:formatCode>General</c:formatCode>
                <c:ptCount val="8"/>
                <c:pt idx="0">
                  <c:v>5.1999385085317797</c:v>
                </c:pt>
                <c:pt idx="1">
                  <c:v>6.1103982446050624</c:v>
                </c:pt>
                <c:pt idx="2">
                  <c:v>4.9007459772858102</c:v>
                </c:pt>
                <c:pt idx="3">
                  <c:v>4.1254641810762767</c:v>
                </c:pt>
                <c:pt idx="4">
                  <c:v>6.4623138279335892</c:v>
                </c:pt>
                <c:pt idx="5">
                  <c:v>5.6233902751010287</c:v>
                </c:pt>
                <c:pt idx="6">
                  <c:v>6.0803292909433981</c:v>
                </c:pt>
              </c:numCache>
            </c:numRef>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strRef>
              <c:f>[1]CANALES!$C$17</c:f>
              <c:strCache>
                <c:ptCount val="1"/>
                <c:pt idx="0">
                  <c:v>TAM % EVOLUCION PRECIO MEDIO kg ó litros</c:v>
                </c:pt>
              </c:strCache>
            </c:strRef>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[1]CANALES!$A$18:$A$25</c:f>
              <c:strCache>
                <c:ptCount val="8"/>
                <c:pt idx="0">
                  <c:v>T.ESPAÑA</c:v>
                </c:pt>
                <c:pt idx="1">
                  <c:v>HIPERMERCADO</c:v>
                </c:pt>
                <c:pt idx="2">
                  <c:v>SUPER+AUTOSER</c:v>
                </c:pt>
                <c:pt idx="3">
                  <c:v>TIENDA DESCUENTO</c:v>
                </c:pt>
                <c:pt idx="4">
                  <c:v>TIENDA TRADICIONAL</c:v>
                </c:pt>
                <c:pt idx="5">
                  <c:v>OTROS CANALES</c:v>
                </c:pt>
                <c:pt idx="6">
                  <c:v>E-COMMERCE</c:v>
                </c:pt>
              </c:strCache>
            </c:strRef>
          </c:cat>
          <c:val>
            <c:numRef>
              <c:f>[1]CANALES!$C$18:$C$25</c:f>
              <c:numCache>
                <c:formatCode>General</c:formatCode>
                <c:ptCount val="8"/>
                <c:pt idx="0">
                  <c:v>5.8883706580963535</c:v>
                </c:pt>
                <c:pt idx="1">
                  <c:v>5.72208951905262</c:v>
                </c:pt>
                <c:pt idx="2">
                  <c:v>5.2840687581813928</c:v>
                </c:pt>
                <c:pt idx="3">
                  <c:v>-1.7009912806571603</c:v>
                </c:pt>
                <c:pt idx="4">
                  <c:v>13.301960587058792</c:v>
                </c:pt>
                <c:pt idx="5">
                  <c:v>16.414994585181695</c:v>
                </c:pt>
                <c:pt idx="6">
                  <c:v>9.5438634254419785</c:v>
                </c:pt>
              </c:numCache>
            </c:numRef>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34443632"/>
        <c:crossesAt val="0"/>
        <c:auto val="1"/>
        <c:lblAlgn val="ctr"/>
        <c:lblOffset val="100"/>
        <c:noMultiLvlLbl val="0"/>
      </c:catAx>
      <c:valAx>
        <c:axId val="634443632"/>
        <c:scaling>
          <c:orientation val="minMax"/>
          <c:max val="1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34438712"/>
        <c:crosses val="autoZero"/>
        <c:crossBetween val="between"/>
      </c:valAx>
      <c:valAx>
        <c:axId val="559549408"/>
        <c:scaling>
          <c:orientation val="minMax"/>
          <c:max val="50"/>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[1]PERFIL!$B$60</c:f>
              <c:strCache>
                <c:ptCount val="1"/>
                <c:pt idx="0">
                  <c:v>JOVENES INDEPENDIENTES</c:v>
                </c:pt>
              </c:strCache>
            </c:strRef>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[1]PERFIL!$C$60:$D$60</c:f>
              <c:numCache>
                <c:formatCode>General</c:formatCode>
                <c:ptCount val="2"/>
                <c:pt idx="0">
                  <c:v>7.8142324019296483</c:v>
                </c:pt>
                <c:pt idx="1">
                  <c:v>1.9991005552522436</c:v>
                </c:pt>
              </c:numCache>
            </c:numRef>
          </c:val>
          <c:extLst>
            <c:ext xmlns:c16="http://schemas.microsoft.com/office/drawing/2014/chart" uri="{C3380CC4-5D6E-409C-BE32-E72D297353CC}">
              <c16:uniqueId val="{00000000-81C7-4E7C-A045-F0C7CA8E5A82}"/>
            </c:ext>
          </c:extLst>
        </c:ser>
        <c:ser>
          <c:idx val="1"/>
          <c:order val="1"/>
          <c:tx>
            <c:strRef>
              <c:f>[1]PERFIL!$B$61</c:f>
              <c:strCache>
                <c:ptCount val="1"/>
                <c:pt idx="0">
                  <c:v>PAREJ.JOVENES SIN HIJOS</c:v>
                </c:pt>
              </c:strCache>
            </c:strRef>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[1]PERFIL!$C$61:$D$61</c:f>
              <c:numCache>
                <c:formatCode>General</c:formatCode>
                <c:ptCount val="2"/>
                <c:pt idx="0">
                  <c:v>6.3539583598745448</c:v>
                </c:pt>
                <c:pt idx="1">
                  <c:v>3.5569203533926097</c:v>
                </c:pt>
              </c:numCache>
            </c:numRef>
          </c:val>
          <c:extLst>
            <c:ext xmlns:c16="http://schemas.microsoft.com/office/drawing/2014/chart" uri="{C3380CC4-5D6E-409C-BE32-E72D297353CC}">
              <c16:uniqueId val="{00000001-81C7-4E7C-A045-F0C7CA8E5A82}"/>
            </c:ext>
          </c:extLst>
        </c:ser>
        <c:ser>
          <c:idx val="2"/>
          <c:order val="2"/>
          <c:tx>
            <c:strRef>
              <c:f>[1]PERFIL!$B$62</c:f>
              <c:strCache>
                <c:ptCount val="1"/>
                <c:pt idx="0">
                  <c:v>PAREJ.CON HIJOS PEQUEÑOS</c:v>
                </c:pt>
              </c:strCache>
            </c:strRef>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[1]PERFIL!$C$62:$D$62</c:f>
              <c:numCache>
                <c:formatCode>General</c:formatCode>
                <c:ptCount val="2"/>
                <c:pt idx="0">
                  <c:v>8.5020812768834215</c:v>
                </c:pt>
                <c:pt idx="1">
                  <c:v>6.5933475436644375</c:v>
                </c:pt>
              </c:numCache>
            </c:numRef>
          </c:val>
          <c:extLst>
            <c:ext xmlns:c16="http://schemas.microsoft.com/office/drawing/2014/chart" uri="{C3380CC4-5D6E-409C-BE32-E72D297353CC}">
              <c16:uniqueId val="{00000002-81C7-4E7C-A045-F0C7CA8E5A82}"/>
            </c:ext>
          </c:extLst>
        </c:ser>
        <c:ser>
          <c:idx val="3"/>
          <c:order val="3"/>
          <c:tx>
            <c:strRef>
              <c:f>[1]PERFIL!$B$63</c:f>
              <c:strCache>
                <c:ptCount val="1"/>
                <c:pt idx="0">
                  <c:v>PAREJ.CON HIJOS EDAD MEDIA</c:v>
                </c:pt>
              </c:strCache>
            </c:strRef>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[1]PERFIL!$C$63:$D$63</c:f>
              <c:numCache>
                <c:formatCode>General</c:formatCode>
                <c:ptCount val="2"/>
                <c:pt idx="0">
                  <c:v>14.257410519999326</c:v>
                </c:pt>
                <c:pt idx="1">
                  <c:v>14.887382210048534</c:v>
                </c:pt>
              </c:numCache>
            </c:numRef>
          </c:val>
          <c:extLst>
            <c:ext xmlns:c16="http://schemas.microsoft.com/office/drawing/2014/chart" uri="{C3380CC4-5D6E-409C-BE32-E72D297353CC}">
              <c16:uniqueId val="{00000003-81C7-4E7C-A045-F0C7CA8E5A82}"/>
            </c:ext>
          </c:extLst>
        </c:ser>
        <c:ser>
          <c:idx val="4"/>
          <c:order val="4"/>
          <c:tx>
            <c:strRef>
              <c:f>[1]PERFIL!$B$64</c:f>
              <c:strCache>
                <c:ptCount val="1"/>
                <c:pt idx="0">
                  <c:v>PAREJ.CON HIJOS MAYORES</c:v>
                </c:pt>
              </c:strCache>
            </c:strRef>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[1]PERFIL!$C$64:$D$64</c:f>
              <c:numCache>
                <c:formatCode>General</c:formatCode>
                <c:ptCount val="2"/>
                <c:pt idx="0">
                  <c:v>12.103852108917316</c:v>
                </c:pt>
                <c:pt idx="1">
                  <c:v>14.892577771121903</c:v>
                </c:pt>
              </c:numCache>
            </c:numRef>
          </c:val>
          <c:extLst>
            <c:ext xmlns:c16="http://schemas.microsoft.com/office/drawing/2014/chart" uri="{C3380CC4-5D6E-409C-BE32-E72D297353CC}">
              <c16:uniqueId val="{00000004-81C7-4E7C-A045-F0C7CA8E5A82}"/>
            </c:ext>
          </c:extLst>
        </c:ser>
        <c:ser>
          <c:idx val="5"/>
          <c:order val="5"/>
          <c:tx>
            <c:strRef>
              <c:f>[1]PERFIL!$B$65</c:f>
              <c:strCache>
                <c:ptCount val="1"/>
                <c:pt idx="0">
                  <c:v>HOGARES MONOPARENTALES</c:v>
                </c:pt>
              </c:strCache>
            </c:strRef>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[1]PERFIL!$C$65:$D$65</c:f>
              <c:numCache>
                <c:formatCode>General</c:formatCode>
                <c:ptCount val="2"/>
                <c:pt idx="0">
                  <c:v>6.8334828525450249</c:v>
                </c:pt>
                <c:pt idx="1">
                  <c:v>7.2064291171934123</c:v>
                </c:pt>
              </c:numCache>
            </c:numRef>
          </c:val>
          <c:extLst>
            <c:ext xmlns:c16="http://schemas.microsoft.com/office/drawing/2014/chart" uri="{C3380CC4-5D6E-409C-BE32-E72D297353CC}">
              <c16:uniqueId val="{00000005-81C7-4E7C-A045-F0C7CA8E5A82}"/>
            </c:ext>
          </c:extLst>
        </c:ser>
        <c:ser>
          <c:idx val="6"/>
          <c:order val="6"/>
          <c:tx>
            <c:strRef>
              <c:f>[1]PERFIL!$B$66</c:f>
              <c:strCache>
                <c:ptCount val="1"/>
                <c:pt idx="0">
                  <c:v>PAREJAS ADULTAS SIN HIJOS</c:v>
                </c:pt>
              </c:strCache>
            </c:strRef>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[1]PERFIL!$C$66:$D$66</c:f>
              <c:numCache>
                <c:formatCode>General</c:formatCode>
                <c:ptCount val="2"/>
                <c:pt idx="0">
                  <c:v>8.6941302353573473</c:v>
                </c:pt>
                <c:pt idx="1">
                  <c:v>12.768995977679994</c:v>
                </c:pt>
              </c:numCache>
            </c:numRef>
          </c:val>
          <c:extLst>
            <c:ext xmlns:c16="http://schemas.microsoft.com/office/drawing/2014/chart" uri="{C3380CC4-5D6E-409C-BE32-E72D297353CC}">
              <c16:uniqueId val="{00000006-81C7-4E7C-A045-F0C7CA8E5A82}"/>
            </c:ext>
          </c:extLst>
        </c:ser>
        <c:ser>
          <c:idx val="7"/>
          <c:order val="7"/>
          <c:tx>
            <c:strRef>
              <c:f>[1]PERFIL!$B$67</c:f>
              <c:strCache>
                <c:ptCount val="1"/>
                <c:pt idx="0">
                  <c:v>ADULTOS INDEPENDIENTES</c:v>
                </c:pt>
              </c:strCache>
            </c:strRef>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[1]PERFIL!$C$67:$D$67</c:f>
              <c:numCache>
                <c:formatCode>General</c:formatCode>
                <c:ptCount val="2"/>
                <c:pt idx="0">
                  <c:v>9.262543179948981</c:v>
                </c:pt>
                <c:pt idx="1">
                  <c:v>5.2267629915646516</c:v>
                </c:pt>
              </c:numCache>
            </c:numRef>
          </c:val>
          <c:extLst>
            <c:ext xmlns:c16="http://schemas.microsoft.com/office/drawing/2014/chart" uri="{C3380CC4-5D6E-409C-BE32-E72D297353CC}">
              <c16:uniqueId val="{00000007-81C7-4E7C-A045-F0C7CA8E5A82}"/>
            </c:ext>
          </c:extLst>
        </c:ser>
        <c:ser>
          <c:idx val="8"/>
          <c:order val="8"/>
          <c:tx>
            <c:strRef>
              <c:f>[1]PERFIL!$B$68</c:f>
              <c:strCache>
                <c:ptCount val="1"/>
                <c:pt idx="0">
                  <c:v>RETIRADOS</c:v>
                </c:pt>
              </c:strCache>
            </c:strRef>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[1]PERFIL!$C$2:$D$2</c:f>
              <c:strCache>
                <c:ptCount val="2"/>
                <c:pt idx="0">
                  <c:v>%POBLACION</c:v>
                </c:pt>
                <c:pt idx="1">
                  <c:v>TAM DISTRIBUCION VOLUMEN X CRITERIO kg ó litros</c:v>
                </c:pt>
              </c:strCache>
            </c:strRef>
          </c:cat>
          <c:val>
            <c:numRef>
              <c:f>[1]PERFIL!$C$68:$D$68</c:f>
              <c:numCache>
                <c:formatCode>General</c:formatCode>
                <c:ptCount val="2"/>
                <c:pt idx="0">
                  <c:v>26.178309064026745</c:v>
                </c:pt>
                <c:pt idx="1">
                  <c:v>32.868491122507386</c:v>
                </c:pt>
              </c:numCache>
            </c:numRef>
          </c:val>
          <c:extLs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[1]PERFIL!$C$2</c:f>
              <c:strCache>
                <c:ptCount val="1"/>
                <c:pt idx="0">
                  <c:v>%POBLACION</c:v>
                </c:pt>
              </c:strCache>
            </c:strRef>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[1]PERFIL!$B$23:$B$39</c:f>
              <c:strCache>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Cache>
            </c:strRef>
          </c:cat>
          <c:val>
            <c:numRef>
              <c:f>[1]PERFIL!$C$23:$C$39</c:f>
              <c:numCache>
                <c:formatCode>General</c:formatCode>
                <c:ptCount val="17"/>
                <c:pt idx="0">
                  <c:v>16.256719953484531</c:v>
                </c:pt>
                <c:pt idx="1">
                  <c:v>2.8961509970791908</c:v>
                </c:pt>
                <c:pt idx="2">
                  <c:v>2.3920891298773848</c:v>
                </c:pt>
                <c:pt idx="3">
                  <c:v>11.144414874036702</c:v>
                </c:pt>
                <c:pt idx="4">
                  <c:v>2.9681231546175768</c:v>
                </c:pt>
                <c:pt idx="5">
                  <c:v>17.521782096964973</c:v>
                </c:pt>
                <c:pt idx="6">
                  <c:v>13.859283850429252</c:v>
                </c:pt>
                <c:pt idx="7">
                  <c:v>4.3361961996788665</c:v>
                </c:pt>
                <c:pt idx="8">
                  <c:v>2.2880982859403662</c:v>
                </c:pt>
                <c:pt idx="9">
                  <c:v>5.456247634977891</c:v>
                </c:pt>
                <c:pt idx="10">
                  <c:v>5.8162740773598642</c:v>
                </c:pt>
                <c:pt idx="11">
                  <c:v>2.3520730201098128</c:v>
                </c:pt>
                <c:pt idx="12">
                  <c:v>1.2720195762665218</c:v>
                </c:pt>
                <c:pt idx="13">
                  <c:v>4.8962208819963671</c:v>
                </c:pt>
                <c:pt idx="14">
                  <c:v>0.71204251922598227</c:v>
                </c:pt>
                <c:pt idx="15">
                  <c:v>1.3920622112426497</c:v>
                </c:pt>
                <c:pt idx="16">
                  <c:v>4.4401922197587727</c:v>
                </c:pt>
              </c:numCache>
            </c:numRef>
          </c:val>
          <c:extLst>
            <c:ext xmlns:c16="http://schemas.microsoft.com/office/drawing/2014/chart" uri="{C3380CC4-5D6E-409C-BE32-E72D297353CC}">
              <c16:uniqueId val="{00000000-D57E-4DB0-80BE-6D7D05284959}"/>
            </c:ext>
          </c:extLst>
        </c:ser>
        <c:ser>
          <c:idx val="1"/>
          <c:order val="1"/>
          <c:tx>
            <c:strRef>
              <c:f>[1]PERFIL!$D$2</c:f>
              <c:strCache>
                <c:ptCount val="1"/>
                <c:pt idx="0">
                  <c:v>TAM DISTRIBUCION VOLUMEN X CRITERIO kg ó litros</c:v>
                </c:pt>
              </c:strCache>
            </c:strRef>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[1]PERFIL!$B$23:$B$39</c:f>
              <c:strCache>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Cache>
            </c:strRef>
          </c:cat>
          <c:val>
            <c:numRef>
              <c:f>[1]PERFIL!$D$23:$D$39</c:f>
              <c:numCache>
                <c:formatCode>General</c:formatCode>
                <c:ptCount val="17"/>
                <c:pt idx="0">
                  <c:v>15.523338249101498</c:v>
                </c:pt>
                <c:pt idx="1">
                  <c:v>2.6803673310195388</c:v>
                </c:pt>
                <c:pt idx="2">
                  <c:v>2.7302078361821258</c:v>
                </c:pt>
                <c:pt idx="3">
                  <c:v>9.2744921264987958</c:v>
                </c:pt>
                <c:pt idx="4">
                  <c:v>2.2782057011117929</c:v>
                </c:pt>
                <c:pt idx="5">
                  <c:v>17.627106196564206</c:v>
                </c:pt>
                <c:pt idx="6">
                  <c:v>12.683593379014999</c:v>
                </c:pt>
                <c:pt idx="7">
                  <c:v>3.447949009223978</c:v>
                </c:pt>
                <c:pt idx="8">
                  <c:v>2.1513319330235028</c:v>
                </c:pt>
                <c:pt idx="9">
                  <c:v>6.6917802625868603</c:v>
                </c:pt>
                <c:pt idx="10">
                  <c:v>8.5110286635596637</c:v>
                </c:pt>
                <c:pt idx="11">
                  <c:v>2.5337704814848081</c:v>
                </c:pt>
                <c:pt idx="12">
                  <c:v>1.4514713729350637</c:v>
                </c:pt>
                <c:pt idx="13">
                  <c:v>5.7763894658872204</c:v>
                </c:pt>
                <c:pt idx="14">
                  <c:v>0.80919371727389022</c:v>
                </c:pt>
                <c:pt idx="15">
                  <c:v>1.343230588798197</c:v>
                </c:pt>
                <c:pt idx="16">
                  <c:v>4.4865477430888001</c:v>
                </c:pt>
              </c:numCache>
            </c:numRef>
          </c:val>
          <c:extLs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General"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8</xdr:col>
      <xdr:colOff>173244</xdr:colOff>
      <xdr:row>1</xdr:row>
      <xdr:rowOff>50400</xdr:rowOff>
    </xdr:to>
    <xdr:pic>
      <xdr:nvPicPr>
        <xdr:cNvPr id="3" name="Imagen 2">
          <a:extLst>
            <a:ext uri="{FF2B5EF4-FFF2-40B4-BE49-F238E27FC236}">
              <a16:creationId xmlns:a16="http://schemas.microsoft.com/office/drawing/2014/main"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8</xdr:col>
      <xdr:colOff>821124</xdr:colOff>
      <xdr:row>1</xdr:row>
      <xdr:rowOff>69636</xdr:rowOff>
    </xdr:to>
    <xdr:pic>
      <xdr:nvPicPr>
        <xdr:cNvPr id="3" name="Imagen 2">
          <a:extLst>
            <a:ext uri="{FF2B5EF4-FFF2-40B4-BE49-F238E27FC236}">
              <a16:creationId xmlns:a16="http://schemas.microsoft.com/office/drawing/2014/main"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ktglbuc-my.sharepoint.com/personal/mario_delval_kantar_com/Documents/Desktop/Mario/CLIENT%20SERVICE/MAPA%20(Ministerio)/1.%20Entregas%20Mensuales/4.%20Fichas%20consumo/2025/Marzo/2.%20Aceite/BRISTOL%20Ficha%20Consumo%20Hogar%20ACEITE.xlsx" TargetMode="External"/><Relationship Id="rId1" Type="http://schemas.openxmlformats.org/officeDocument/2006/relationships/externalLinkPath" Target="https://ktglbuc.sharepoint.com/sites/TeamClientService/Documentos%20compartidos/Institucionales/Clientes/MAGRAMA/1.%20DOMESTICO/3-%20Peticiones%20Puntuales/2025/Fichas/Mensual%20aceite/BRISTOL%20Ficha%20Consumo%20Hogar%20ACEI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PI"/>
      <sheetName val="SECTORES"/>
      <sheetName val="consumo capita"/>
      <sheetName val="historico mes"/>
      <sheetName val="historico TAM"/>
      <sheetName val="CANALES"/>
      <sheetName val="PERFIL"/>
      <sheetName val="P.A.OLIVA"/>
      <sheetName val="P.A.OLIVA VIRGEN"/>
      <sheetName val="P.A.OLIVA VIRGEN EXTRA"/>
      <sheetName val="P.A.GIRASOL"/>
      <sheetName val="P.A.Orujo"/>
    </sheetNames>
    <sheetDataSet>
      <sheetData sheetId="0">
        <row r="2">
          <cell r="D2" t="str">
            <v>MARZO 25</v>
          </cell>
        </row>
        <row r="3">
          <cell r="A3" t="str">
            <v>TOTAL ACEITE</v>
          </cell>
          <cell r="D3">
            <v>465820.72000000003</v>
          </cell>
          <cell r="G3">
            <v>2.5883171683536155E-2</v>
          </cell>
        </row>
        <row r="4">
          <cell r="D4">
            <v>2422239.1</v>
          </cell>
          <cell r="G4">
            <v>8.6290975351297927E-2</v>
          </cell>
        </row>
        <row r="5">
          <cell r="D5">
            <v>9.9364312158370112</v>
          </cell>
          <cell r="G5">
            <v>1.6334603496164668E-2</v>
          </cell>
        </row>
        <row r="6">
          <cell r="D6">
            <v>51.668831316608127</v>
          </cell>
          <cell r="G6">
            <v>7.6180152076512853E-2</v>
          </cell>
        </row>
        <row r="7">
          <cell r="D7">
            <v>1.7332938667771587</v>
          </cell>
          <cell r="G7">
            <v>3.7121475963593831E-2</v>
          </cell>
        </row>
        <row r="8">
          <cell r="D8">
            <v>2.8601635728699439</v>
          </cell>
          <cell r="G8">
            <v>0.14098269096723692</v>
          </cell>
        </row>
        <row r="9">
          <cell r="D9">
            <v>5.1999385085317797</v>
          </cell>
          <cell r="G9">
            <v>5.8883706580963535E-2</v>
          </cell>
        </row>
        <row r="10">
          <cell r="A10" t="str">
            <v>TOTAL ACEITES OLIVA</v>
          </cell>
          <cell r="D10">
            <v>293429.45</v>
          </cell>
          <cell r="G10">
            <v>7.080879186646527E-2</v>
          </cell>
        </row>
        <row r="11">
          <cell r="D11">
            <v>2096004.5999999999</v>
          </cell>
          <cell r="G11">
            <v>0.11834950330131133</v>
          </cell>
        </row>
        <row r="12">
          <cell r="D12">
            <v>6.2591495428238684</v>
          </cell>
          <cell r="G12">
            <v>6.0842071437671619E-2</v>
          </cell>
        </row>
        <row r="13">
          <cell r="D13">
            <v>44.709916587604695</v>
          </cell>
          <cell r="G13">
            <v>0.1079402902599651</v>
          </cell>
        </row>
        <row r="14">
          <cell r="D14">
            <v>1.0918352150947579</v>
          </cell>
          <cell r="G14">
            <v>6.821026120001572E-2</v>
          </cell>
        </row>
        <row r="15">
          <cell r="D15">
            <v>2.4749480782008009</v>
          </cell>
          <cell r="G15">
            <v>0.18944431013193386</v>
          </cell>
        </row>
        <row r="16">
          <cell r="D16">
            <v>7.1431296347384343</v>
          </cell>
          <cell r="G16">
            <v>4.4397012609487918E-2</v>
          </cell>
        </row>
        <row r="17">
          <cell r="A17" t="str">
            <v>A. OLIVA</v>
          </cell>
          <cell r="D17">
            <v>139326.68</v>
          </cell>
          <cell r="G17">
            <v>-4.9415794372394961E-3</v>
          </cell>
        </row>
        <row r="18">
          <cell r="D18">
            <v>914708.82999999984</v>
          </cell>
          <cell r="G18">
            <v>4.4437205529099133E-2</v>
          </cell>
        </row>
        <row r="19">
          <cell r="D19">
            <v>2.9719802338353132</v>
          </cell>
          <cell r="G19">
            <v>-1.4203241428993763E-2</v>
          </cell>
        </row>
        <row r="20">
          <cell r="D20">
            <v>19.511672584709732</v>
          </cell>
          <cell r="G20">
            <v>3.4715942767710617E-2</v>
          </cell>
        </row>
        <row r="21">
          <cell r="D21">
            <v>0.51842708912223534</v>
          </cell>
          <cell r="G21">
            <v>-4.6127895901192373E-3</v>
          </cell>
        </row>
        <row r="22">
          <cell r="D22">
            <v>1.0800820098017927</v>
          </cell>
          <cell r="G22">
            <v>1.2090508384995813E-2</v>
          </cell>
        </row>
        <row r="23">
          <cell r="D23">
            <v>6.5652094056931514</v>
          </cell>
          <cell r="G23">
            <v>4.9624005933653681E-2</v>
          </cell>
        </row>
        <row r="24">
          <cell r="A24" t="str">
            <v>A.O VIRGEN EXTRA</v>
          </cell>
          <cell r="D24">
            <v>120188.68700000001</v>
          </cell>
          <cell r="G24">
            <v>0.16934879267139613</v>
          </cell>
        </row>
        <row r="25">
          <cell r="D25">
            <v>942335.49000000011</v>
          </cell>
          <cell r="G25">
            <v>0.20585404156839404</v>
          </cell>
        </row>
        <row r="26">
          <cell r="D26">
            <v>2.5637473174170178</v>
          </cell>
          <cell r="G26">
            <v>0.15846489576204337</v>
          </cell>
        </row>
        <row r="27">
          <cell r="D27">
            <v>20.10097742888523</v>
          </cell>
          <cell r="G27">
            <v>0.1946303663412845</v>
          </cell>
        </row>
        <row r="28">
          <cell r="D28">
            <v>0.44721564560953758</v>
          </cell>
          <cell r="G28">
            <v>6.3271002629281592E-2</v>
          </cell>
        </row>
        <row r="29">
          <cell r="D29">
            <v>1.112703383378028</v>
          </cell>
          <cell r="G29">
            <v>0.15973594023334825</v>
          </cell>
        </row>
        <row r="30">
          <cell r="D30">
            <v>7.8404674642963696</v>
          </cell>
          <cell r="G30">
            <v>3.1218443227363446E-2</v>
          </cell>
        </row>
        <row r="31">
          <cell r="A31" t="str">
            <v>A.O VIRGEN</v>
          </cell>
          <cell r="D31">
            <v>33914.103000000003</v>
          </cell>
          <cell r="G31">
            <v>8.6126557603204201E-2</v>
          </cell>
        </row>
        <row r="32">
          <cell r="D32">
            <v>238960.25999999998</v>
          </cell>
          <cell r="G32">
            <v>0.10152351747385202</v>
          </cell>
        </row>
        <row r="33">
          <cell r="D33">
            <v>0.7234224181919422</v>
          </cell>
          <cell r="G33">
            <v>7.6017264672343599E-2</v>
          </cell>
        </row>
        <row r="34">
          <cell r="D34">
            <v>5.0972661473893384</v>
          </cell>
          <cell r="G34">
            <v>9.1270914929127755E-2</v>
          </cell>
        </row>
        <row r="35">
          <cell r="D35">
            <v>0.12619255478191019</v>
          </cell>
          <cell r="G35">
            <v>9.5521561993057724E-3</v>
          </cell>
        </row>
        <row r="36">
          <cell r="D36">
            <v>0.28216266140511509</v>
          </cell>
          <cell r="G36">
            <v>1.761789887068288E-2</v>
          </cell>
        </row>
        <row r="37">
          <cell r="D37">
            <v>7.0460439422502184</v>
          </cell>
          <cell r="G37">
            <v>1.4176027427802662E-2</v>
          </cell>
        </row>
        <row r="38">
          <cell r="A38" t="str">
            <v>ACEITE DE GIRASOL</v>
          </cell>
          <cell r="D38">
            <v>154602.32999999999</v>
          </cell>
          <cell r="G38">
            <v>-2.3191275725822469E-2</v>
          </cell>
        </row>
        <row r="39">
          <cell r="D39">
            <v>248831.49</v>
          </cell>
          <cell r="G39">
            <v>-8.2795130361702718E-2</v>
          </cell>
        </row>
        <row r="40">
          <cell r="D40">
            <v>3.2978254334696291</v>
          </cell>
          <cell r="G40">
            <v>-3.2283075813004714E-2</v>
          </cell>
        </row>
        <row r="41">
          <cell r="D41">
            <v>5.3078295545102305</v>
          </cell>
          <cell r="G41">
            <v>-9.1332158242916517E-2</v>
          </cell>
        </row>
        <row r="42">
          <cell r="D42">
            <v>0.57526696188709325</v>
          </cell>
          <cell r="G42">
            <v>-1.5961861263951049E-2</v>
          </cell>
        </row>
        <row r="43">
          <cell r="D43">
            <v>0.29381854313265426</v>
          </cell>
          <cell r="G43">
            <v>-3.7012494971206011E-2</v>
          </cell>
        </row>
        <row r="44">
          <cell r="D44">
            <v>1.6094937896472841</v>
          </cell>
          <cell r="G44">
            <v>-6.1018962213067129E-2</v>
          </cell>
        </row>
      </sheetData>
      <sheetData sheetId="1">
        <row r="3">
          <cell r="B3" t="str">
            <v>TOTAL ACEITE</v>
          </cell>
          <cell r="E3">
            <v>2.5883171683536155E-2</v>
          </cell>
        </row>
        <row r="4">
          <cell r="B4" t="str">
            <v>A.O VIRGEN</v>
          </cell>
          <cell r="E4">
            <v>8.6126557603204201E-2</v>
          </cell>
        </row>
        <row r="5">
          <cell r="B5" t="str">
            <v>A.O VIRGEN EXTRA</v>
          </cell>
          <cell r="E5">
            <v>0.16934879267139613</v>
          </cell>
        </row>
        <row r="6">
          <cell r="B6" t="str">
            <v>A. OLIVA</v>
          </cell>
          <cell r="E6">
            <v>-4.9415794372394961E-3</v>
          </cell>
        </row>
        <row r="7">
          <cell r="B7" t="str">
            <v>ACEITE DE GIRASOL</v>
          </cell>
          <cell r="E7">
            <v>-2.3191275725822469E-2</v>
          </cell>
        </row>
        <row r="8">
          <cell r="B8" t="str">
            <v>ACEITE DE ORUJO</v>
          </cell>
          <cell r="E8">
            <v>-0.24983882227842158</v>
          </cell>
        </row>
        <row r="9">
          <cell r="B9" t="str">
            <v>ACEITE DE MAIZ</v>
          </cell>
          <cell r="E9">
            <v>-0.14005980344192615</v>
          </cell>
        </row>
        <row r="10">
          <cell r="B10" t="str">
            <v>ACEITE DE SOJA</v>
          </cell>
          <cell r="E10">
            <v>-0.20600206141435351</v>
          </cell>
        </row>
        <row r="11">
          <cell r="B11" t="str">
            <v>OTROS ACEITES VEG</v>
          </cell>
          <cell r="E11">
            <v>-3.1018271556846111E-2</v>
          </cell>
        </row>
        <row r="12">
          <cell r="E12">
            <v>8.6290975351297927E-2</v>
          </cell>
        </row>
        <row r="13">
          <cell r="E13">
            <v>0.10152351747385202</v>
          </cell>
        </row>
        <row r="14">
          <cell r="E14">
            <v>0.20585404156839404</v>
          </cell>
        </row>
        <row r="15">
          <cell r="E15">
            <v>4.4437205529099133E-2</v>
          </cell>
        </row>
        <row r="16">
          <cell r="E16">
            <v>-8.2795130361702718E-2</v>
          </cell>
        </row>
        <row r="17">
          <cell r="E17">
            <v>-0.17377339143743176</v>
          </cell>
        </row>
        <row r="18">
          <cell r="E18">
            <v>-0.20372461701763944</v>
          </cell>
        </row>
        <row r="19">
          <cell r="E19">
            <v>0.86821728056870717</v>
          </cell>
        </row>
        <row r="20">
          <cell r="E20">
            <v>0.13703140033096184</v>
          </cell>
        </row>
        <row r="24">
          <cell r="B24" t="str">
            <v>A.O VIRGEN</v>
          </cell>
          <cell r="D24">
            <v>7.2805054700014207</v>
          </cell>
        </row>
        <row r="25">
          <cell r="B25" t="str">
            <v>A.O VIRGEN EXTRA</v>
          </cell>
          <cell r="D25">
            <v>25.801490109757246</v>
          </cell>
        </row>
        <row r="26">
          <cell r="B26" t="str">
            <v>A. OLIVA</v>
          </cell>
          <cell r="D26">
            <v>29.909936165999657</v>
          </cell>
        </row>
        <row r="27">
          <cell r="B27" t="str">
            <v>ACEITE DE GIRASOL</v>
          </cell>
          <cell r="D27">
            <v>33.189234261627512</v>
          </cell>
        </row>
        <row r="28">
          <cell r="B28" t="str">
            <v>ACEITE DE ORUJO</v>
          </cell>
          <cell r="D28">
            <v>2.3938139548622912</v>
          </cell>
        </row>
        <row r="29">
          <cell r="B29" t="str">
            <v>ACEITE DE MAIZ</v>
          </cell>
          <cell r="D29">
            <v>8.3147391983765764E-2</v>
          </cell>
        </row>
        <row r="30">
          <cell r="B30" t="str">
            <v>ACEITE DE SOJA</v>
          </cell>
          <cell r="D30">
            <v>3.0476637020354098E-3</v>
          </cell>
        </row>
        <row r="31">
          <cell r="B31" t="str">
            <v>OTROS ACEITES VEG</v>
          </cell>
          <cell r="D31">
            <v>1.3388293676588707</v>
          </cell>
        </row>
        <row r="33">
          <cell r="B33" t="str">
            <v>A.O VIRGEN</v>
          </cell>
          <cell r="D33">
            <v>9.8652630947952229</v>
          </cell>
        </row>
        <row r="34">
          <cell r="B34" t="str">
            <v>A.O VIRGEN EXTRA</v>
          </cell>
          <cell r="D34">
            <v>38.903487686248653</v>
          </cell>
        </row>
        <row r="35">
          <cell r="B35" t="str">
            <v>A. OLIVA</v>
          </cell>
          <cell r="D35">
            <v>37.762945449935138</v>
          </cell>
        </row>
        <row r="36">
          <cell r="B36" t="str">
            <v>ACEITE DE GIRASOL</v>
          </cell>
          <cell r="D36">
            <v>10.272788099242556</v>
          </cell>
        </row>
        <row r="37">
          <cell r="B37" t="str">
            <v>ACEITE DE ORUJO</v>
          </cell>
          <cell r="D37">
            <v>1.9837999064584499</v>
          </cell>
        </row>
        <row r="38">
          <cell r="B38" t="str">
            <v>ACEITE DE MAIZ</v>
          </cell>
          <cell r="D38">
            <v>4.2963663661444496E-2</v>
          </cell>
        </row>
        <row r="39">
          <cell r="B39" t="str">
            <v>ACEITE DE SOJA</v>
          </cell>
          <cell r="D39">
            <v>3.1624261618103679E-3</v>
          </cell>
        </row>
        <row r="40">
          <cell r="B40" t="str">
            <v>OTROS ACEITES VEG</v>
          </cell>
          <cell r="D40">
            <v>1.1655829517408085</v>
          </cell>
        </row>
      </sheetData>
      <sheetData sheetId="2">
        <row r="3">
          <cell r="B3" t="str">
            <v>MARZO 24</v>
          </cell>
          <cell r="C3" t="str">
            <v>MARZO 25</v>
          </cell>
        </row>
        <row r="4">
          <cell r="A4" t="str">
            <v>TOTAL ACEITE</v>
          </cell>
          <cell r="B4">
            <v>9.7767321723140643</v>
          </cell>
          <cell r="C4">
            <v>9.9364312158370112</v>
          </cell>
        </row>
        <row r="5">
          <cell r="A5" t="str">
            <v>TOTAL ACEITES OLIVA</v>
          </cell>
          <cell r="B5">
            <v>5.9001709220877334</v>
          </cell>
          <cell r="C5">
            <v>6.2591495428238684</v>
          </cell>
        </row>
        <row r="6">
          <cell r="A6" t="str">
            <v>A.O VIRGEN+V.EXTRA</v>
          </cell>
          <cell r="B6">
            <v>2.8853706674734974</v>
          </cell>
          <cell r="C6">
            <v>3.2871698635950817</v>
          </cell>
        </row>
        <row r="7">
          <cell r="A7" t="str">
            <v>A.O VIRGEN</v>
          </cell>
          <cell r="B7">
            <v>0.67231488001470918</v>
          </cell>
          <cell r="C7">
            <v>0.7234224181919422</v>
          </cell>
        </row>
        <row r="8">
          <cell r="A8" t="str">
            <v>A.O VIRGEN EXTRA</v>
          </cell>
          <cell r="B8">
            <v>2.2130556798016512</v>
          </cell>
          <cell r="C8">
            <v>2.5637473174170178</v>
          </cell>
        </row>
        <row r="9">
          <cell r="A9" t="str">
            <v>A. OLIVA</v>
          </cell>
          <cell r="B9">
            <v>3.0148001684885268</v>
          </cell>
          <cell r="C9">
            <v>2.9719802338353132</v>
          </cell>
        </row>
        <row r="10">
          <cell r="A10" t="str">
            <v>ACEITE DE GIRASOL</v>
          </cell>
          <cell r="B10">
            <v>3.4078410235929479</v>
          </cell>
          <cell r="C10">
            <v>3.2978254334696291</v>
          </cell>
        </row>
        <row r="11">
          <cell r="A11" t="str">
            <v>ACEITE DE MAIZ</v>
          </cell>
          <cell r="B11">
            <v>9.6977728107935819E-3</v>
          </cell>
          <cell r="C11">
            <v>8.2618834122292605E-3</v>
          </cell>
        </row>
        <row r="12">
          <cell r="A12" t="str">
            <v>ACEITE DE SOJA</v>
          </cell>
          <cell r="B12">
            <v>3.8498099588936462E-4</v>
          </cell>
          <cell r="C12">
            <v>3.0282900744278029E-4</v>
          </cell>
        </row>
        <row r="13">
          <cell r="A13" t="str">
            <v>OTROS ACEITES VEG</v>
          </cell>
          <cell r="B13">
            <v>0.13858022631425201</v>
          </cell>
          <cell r="C13">
            <v>0.13303185921484931</v>
          </cell>
        </row>
        <row r="14">
          <cell r="A14" t="str">
            <v>ACEITE DE ORUJO</v>
          </cell>
          <cell r="B14">
            <v>0.32005707617732276</v>
          </cell>
          <cell r="C14">
            <v>0.23785967705999919</v>
          </cell>
        </row>
      </sheetData>
      <sheetData sheetId="3">
        <row r="2">
          <cell r="I2" t="str">
            <v>VOLUMEN (Mill. l)</v>
          </cell>
          <cell r="J2" t="str">
            <v>PRECIO MEDIO kg ó litros</v>
          </cell>
          <cell r="N2" t="str">
            <v>VOLUMEN (Miles l)</v>
          </cell>
          <cell r="O2" t="str">
            <v>VALOR (Miles €)</v>
          </cell>
        </row>
        <row r="3">
          <cell r="H3" t="str">
            <v>MARZO 23</v>
          </cell>
          <cell r="I3">
            <v>39.719980000000007</v>
          </cell>
          <cell r="J3">
            <v>4.0766259197512182</v>
          </cell>
          <cell r="M3" t="str">
            <v>MARZO 23</v>
          </cell>
          <cell r="N3">
            <v>39719.980000000003</v>
          </cell>
          <cell r="O3">
            <v>161923.5</v>
          </cell>
        </row>
        <row r="4">
          <cell r="H4" t="str">
            <v>ABRIL 23</v>
          </cell>
          <cell r="I4">
            <v>36.661029999999997</v>
          </cell>
          <cell r="J4">
            <v>4.2788050417568737</v>
          </cell>
          <cell r="M4" t="str">
            <v>ABRIL 23</v>
          </cell>
          <cell r="N4">
            <v>36661.03</v>
          </cell>
          <cell r="O4">
            <v>156865.4</v>
          </cell>
        </row>
        <row r="5">
          <cell r="H5" t="str">
            <v>MAYO 23</v>
          </cell>
          <cell r="I5">
            <v>39.637320000000003</v>
          </cell>
          <cell r="J5">
            <v>4.4239141294113731</v>
          </cell>
          <cell r="M5" t="str">
            <v>MAYO 23</v>
          </cell>
          <cell r="N5">
            <v>39637.32</v>
          </cell>
          <cell r="O5">
            <v>175352.1</v>
          </cell>
        </row>
        <row r="6">
          <cell r="H6" t="str">
            <v>JUNIO 23</v>
          </cell>
          <cell r="I6">
            <v>36.107320000000001</v>
          </cell>
          <cell r="J6">
            <v>4.4090588833510767</v>
          </cell>
          <cell r="M6" t="str">
            <v>JUNIO 23</v>
          </cell>
          <cell r="N6">
            <v>36107.32</v>
          </cell>
          <cell r="O6">
            <v>159199.29999999999</v>
          </cell>
        </row>
        <row r="7">
          <cell r="H7" t="str">
            <v>JULIO 23</v>
          </cell>
          <cell r="I7">
            <v>37.50976</v>
          </cell>
          <cell r="J7">
            <v>4.4606816999095704</v>
          </cell>
          <cell r="M7" t="str">
            <v>JULIO 23</v>
          </cell>
          <cell r="N7">
            <v>37509.760000000002</v>
          </cell>
          <cell r="O7">
            <v>167319.1</v>
          </cell>
        </row>
        <row r="8">
          <cell r="H8" t="str">
            <v>AGOSTO 23</v>
          </cell>
          <cell r="I8">
            <v>45.159860000000002</v>
          </cell>
          <cell r="J8">
            <v>5.149041648933367</v>
          </cell>
          <cell r="M8" t="str">
            <v>AGOSTO 23</v>
          </cell>
          <cell r="N8">
            <v>45159.86</v>
          </cell>
          <cell r="O8">
            <v>232530</v>
          </cell>
        </row>
        <row r="9">
          <cell r="H9" t="str">
            <v>SEPTIEMBRE 23</v>
          </cell>
          <cell r="I9">
            <v>45.040579999999999</v>
          </cell>
          <cell r="J9">
            <v>5.1374160812316356</v>
          </cell>
          <cell r="M9" t="str">
            <v>SEPTIEMBRE 23</v>
          </cell>
          <cell r="N9">
            <v>45040.58</v>
          </cell>
          <cell r="O9">
            <v>231392.2</v>
          </cell>
        </row>
        <row r="10">
          <cell r="H10" t="str">
            <v>OCTUBRE 23</v>
          </cell>
          <cell r="I10">
            <v>33.214620000000004</v>
          </cell>
          <cell r="J10">
            <v>4.8605945213282578</v>
          </cell>
          <cell r="M10" t="str">
            <v>OCTUBRE 23</v>
          </cell>
          <cell r="N10">
            <v>33214.620000000003</v>
          </cell>
          <cell r="O10">
            <v>161442.79999999999</v>
          </cell>
        </row>
        <row r="11">
          <cell r="H11" t="str">
            <v>NOVIEMBRE 23</v>
          </cell>
          <cell r="I11">
            <v>34.02176</v>
          </cell>
          <cell r="J11">
            <v>4.9073651686450086</v>
          </cell>
          <cell r="M11" t="str">
            <v>NOVIEMBRE 23</v>
          </cell>
          <cell r="N11">
            <v>34021.760000000002</v>
          </cell>
          <cell r="O11">
            <v>166957.20000000001</v>
          </cell>
        </row>
        <row r="12">
          <cell r="H12" t="str">
            <v>DICIEMBRE 23</v>
          </cell>
          <cell r="I12">
            <v>35.570889999999999</v>
          </cell>
          <cell r="J12">
            <v>5.0267423727660461</v>
          </cell>
          <cell r="M12" t="str">
            <v>DICIEMBRE 23</v>
          </cell>
          <cell r="N12">
            <v>35570.89</v>
          </cell>
          <cell r="O12">
            <v>178805.7</v>
          </cell>
        </row>
        <row r="13">
          <cell r="H13" t="str">
            <v>ENERO 24</v>
          </cell>
          <cell r="I13">
            <v>38.989330000000002</v>
          </cell>
          <cell r="J13">
            <v>5.419180067982702</v>
          </cell>
          <cell r="M13" t="str">
            <v>ENERO 24</v>
          </cell>
          <cell r="N13">
            <v>38989.33</v>
          </cell>
          <cell r="O13">
            <v>211290.2</v>
          </cell>
        </row>
        <row r="14">
          <cell r="H14" t="str">
            <v>FEBRERO 24</v>
          </cell>
          <cell r="I14">
            <v>36.718199999999996</v>
          </cell>
          <cell r="J14">
            <v>5.4313473972035666</v>
          </cell>
          <cell r="M14" t="str">
            <v>FEBRERO 24</v>
          </cell>
          <cell r="N14">
            <v>36718.199999999997</v>
          </cell>
          <cell r="O14">
            <v>199429.3</v>
          </cell>
        </row>
        <row r="15">
          <cell r="H15" t="str">
            <v>MARZO 24</v>
          </cell>
          <cell r="I15">
            <v>35.437330000000003</v>
          </cell>
          <cell r="J15">
            <v>5.3401878753280787</v>
          </cell>
          <cell r="M15" t="str">
            <v>MARZO 24</v>
          </cell>
          <cell r="N15">
            <v>35437.33</v>
          </cell>
          <cell r="O15">
            <v>189242</v>
          </cell>
        </row>
        <row r="16">
          <cell r="H16" t="str">
            <v>ABRIL 24</v>
          </cell>
          <cell r="I16">
            <v>33.445779999999999</v>
          </cell>
          <cell r="J16">
            <v>5.7220940878042015</v>
          </cell>
          <cell r="M16" t="str">
            <v>ABRIL 24</v>
          </cell>
          <cell r="N16">
            <v>33445.78</v>
          </cell>
          <cell r="O16">
            <v>191379.9</v>
          </cell>
        </row>
        <row r="17">
          <cell r="H17" t="str">
            <v>MAYO 24</v>
          </cell>
          <cell r="I17">
            <v>36.888040000000004</v>
          </cell>
          <cell r="J17">
            <v>5.9093191180664517</v>
          </cell>
          <cell r="M17" t="str">
            <v>MAYO 24</v>
          </cell>
          <cell r="N17">
            <v>36888.04</v>
          </cell>
          <cell r="O17">
            <v>217983.2</v>
          </cell>
        </row>
        <row r="18">
          <cell r="H18" t="str">
            <v>JUNIO 24</v>
          </cell>
          <cell r="I18">
            <v>31.176569999999998</v>
          </cell>
          <cell r="J18">
            <v>5.5479291018864485</v>
          </cell>
          <cell r="M18" t="str">
            <v>JUNIO 24</v>
          </cell>
          <cell r="N18">
            <v>31176.57</v>
          </cell>
          <cell r="O18">
            <v>172965.4</v>
          </cell>
        </row>
        <row r="19">
          <cell r="H19" t="str">
            <v>JULIO 24</v>
          </cell>
          <cell r="I19">
            <v>36.495059999999995</v>
          </cell>
          <cell r="J19">
            <v>5.6185741303069516</v>
          </cell>
          <cell r="M19" t="str">
            <v>JULIO 24</v>
          </cell>
          <cell r="N19">
            <v>36495.06</v>
          </cell>
          <cell r="O19">
            <v>205050.2</v>
          </cell>
        </row>
        <row r="20">
          <cell r="H20" t="str">
            <v>AGOSTO 24</v>
          </cell>
          <cell r="I20">
            <v>36.648489999999995</v>
          </cell>
          <cell r="J20">
            <v>5.5233298834413098</v>
          </cell>
          <cell r="M20" t="str">
            <v>AGOSTO 24</v>
          </cell>
          <cell r="N20">
            <v>36648.49</v>
          </cell>
          <cell r="O20">
            <v>202421.7</v>
          </cell>
        </row>
        <row r="21">
          <cell r="H21" t="str">
            <v>SEPTIEMBRE 24</v>
          </cell>
          <cell r="I21">
            <v>38.243720000000003</v>
          </cell>
          <cell r="J21">
            <v>5.5276474150527193</v>
          </cell>
          <cell r="M21" t="str">
            <v>SEPTIEMBRE 24</v>
          </cell>
          <cell r="N21">
            <v>38243.72</v>
          </cell>
          <cell r="O21">
            <v>211397.8</v>
          </cell>
        </row>
        <row r="22">
          <cell r="H22" t="str">
            <v>OCTUBRE 24</v>
          </cell>
          <cell r="I22">
            <v>40.064550000000004</v>
          </cell>
          <cell r="J22">
            <v>5.3740176789705609</v>
          </cell>
          <cell r="M22" t="str">
            <v>OCTUBRE 24</v>
          </cell>
          <cell r="N22">
            <v>40064.550000000003</v>
          </cell>
          <cell r="O22">
            <v>215307.6</v>
          </cell>
        </row>
        <row r="23">
          <cell r="H23" t="str">
            <v>NOVIEMBRE 24</v>
          </cell>
          <cell r="I23">
            <v>41.347199999999994</v>
          </cell>
          <cell r="J23">
            <v>5.2950139308103088</v>
          </cell>
          <cell r="M23" t="str">
            <v>NOVIEMBRE 24</v>
          </cell>
          <cell r="N23">
            <v>41347.199999999997</v>
          </cell>
          <cell r="O23">
            <v>218934</v>
          </cell>
        </row>
        <row r="24">
          <cell r="H24" t="str">
            <v>DICIEMBRE 24</v>
          </cell>
          <cell r="I24">
            <v>41.844110000000001</v>
          </cell>
          <cell r="J24">
            <v>5.0805047592122285</v>
          </cell>
          <cell r="M24" t="str">
            <v>DICIEMBRE 24</v>
          </cell>
          <cell r="N24">
            <v>41844.11</v>
          </cell>
          <cell r="O24">
            <v>212589.2</v>
          </cell>
        </row>
        <row r="25">
          <cell r="H25" t="str">
            <v>ENERO 25</v>
          </cell>
          <cell r="I25">
            <v>42.31523</v>
          </cell>
          <cell r="J25">
            <v>4.7475412516959015</v>
          </cell>
          <cell r="M25" t="str">
            <v>ENERO 25</v>
          </cell>
          <cell r="N25">
            <v>42315.23</v>
          </cell>
          <cell r="O25">
            <v>200893.3</v>
          </cell>
        </row>
        <row r="26">
          <cell r="H26" t="str">
            <v>FEBRERO 25</v>
          </cell>
          <cell r="I26">
            <v>42.930769999999995</v>
          </cell>
          <cell r="J26">
            <v>4.459931652751628</v>
          </cell>
          <cell r="M26" t="str">
            <v>FEBRERO 25</v>
          </cell>
          <cell r="N26">
            <v>42930.77</v>
          </cell>
          <cell r="O26">
            <v>191468.3</v>
          </cell>
        </row>
        <row r="27">
          <cell r="H27" t="str">
            <v>MARZO 25</v>
          </cell>
          <cell r="I27">
            <v>44.421199999999999</v>
          </cell>
          <cell r="J27">
            <v>4.0937322719782445</v>
          </cell>
          <cell r="M27" t="str">
            <v>MARZO 25</v>
          </cell>
          <cell r="N27">
            <v>44421.2</v>
          </cell>
          <cell r="O27">
            <v>181848.5</v>
          </cell>
        </row>
      </sheetData>
      <sheetData sheetId="4">
        <row r="1">
          <cell r="B1">
            <v>2008</v>
          </cell>
          <cell r="C1">
            <v>2009</v>
          </cell>
          <cell r="D1">
            <v>2010</v>
          </cell>
          <cell r="E1">
            <v>2011</v>
          </cell>
          <cell r="F1">
            <v>2012</v>
          </cell>
          <cell r="G1">
            <v>2013</v>
          </cell>
          <cell r="H1">
            <v>2014</v>
          </cell>
          <cell r="I1">
            <v>2015</v>
          </cell>
          <cell r="J1">
            <v>2016</v>
          </cell>
          <cell r="K1">
            <v>2017</v>
          </cell>
          <cell r="L1">
            <v>2018</v>
          </cell>
          <cell r="M1">
            <v>2019</v>
          </cell>
          <cell r="N1">
            <v>2020</v>
          </cell>
          <cell r="O1">
            <v>2021</v>
          </cell>
          <cell r="P1">
            <v>2022</v>
          </cell>
          <cell r="Q1">
            <v>2023</v>
          </cell>
          <cell r="R1">
            <v>2024</v>
          </cell>
          <cell r="S1" t="str">
            <v>TAM  MARZO 25</v>
          </cell>
        </row>
        <row r="2">
          <cell r="A2" t="str">
            <v>TOTAL ACEITE</v>
          </cell>
          <cell r="B2">
            <v>608</v>
          </cell>
          <cell r="C2">
            <v>622</v>
          </cell>
          <cell r="D2">
            <v>621</v>
          </cell>
          <cell r="E2">
            <v>610</v>
          </cell>
          <cell r="F2">
            <v>596</v>
          </cell>
          <cell r="G2">
            <v>607</v>
          </cell>
          <cell r="H2">
            <v>594</v>
          </cell>
          <cell r="I2">
            <v>559</v>
          </cell>
          <cell r="J2">
            <v>556</v>
          </cell>
          <cell r="K2">
            <v>535</v>
          </cell>
          <cell r="L2">
            <v>547</v>
          </cell>
          <cell r="M2">
            <v>537</v>
          </cell>
          <cell r="N2">
            <v>613</v>
          </cell>
          <cell r="O2">
            <v>533</v>
          </cell>
          <cell r="P2">
            <v>471.69220000000001</v>
          </cell>
          <cell r="Q2">
            <v>456.47138000000001</v>
          </cell>
          <cell r="R2">
            <v>447.29838000000001</v>
          </cell>
          <cell r="S2">
            <v>465.82072000000005</v>
          </cell>
        </row>
        <row r="3">
          <cell r="A3" t="str">
            <v>TOTAL ACEITES DE OLIVA</v>
          </cell>
          <cell r="B3">
            <v>425</v>
          </cell>
          <cell r="C3">
            <v>440</v>
          </cell>
          <cell r="D3">
            <v>446</v>
          </cell>
          <cell r="E3">
            <v>443</v>
          </cell>
          <cell r="F3">
            <v>426</v>
          </cell>
          <cell r="G3">
            <v>422</v>
          </cell>
          <cell r="H3">
            <v>413</v>
          </cell>
          <cell r="I3">
            <v>373</v>
          </cell>
          <cell r="J3">
            <v>374</v>
          </cell>
          <cell r="K3">
            <v>342</v>
          </cell>
          <cell r="L3">
            <v>355</v>
          </cell>
          <cell r="M3">
            <v>356</v>
          </cell>
          <cell r="N3">
            <v>413</v>
          </cell>
          <cell r="O3">
            <v>358</v>
          </cell>
          <cell r="P3">
            <v>336.16625999999997</v>
          </cell>
          <cell r="Q3">
            <v>286.46210000000002</v>
          </cell>
          <cell r="R3">
            <v>264.74352000000005</v>
          </cell>
          <cell r="S3">
            <v>293.42945000000003</v>
          </cell>
        </row>
        <row r="4">
          <cell r="A4" t="str">
            <v>A.O VIRGEN+V.EXTRA</v>
          </cell>
          <cell r="B4">
            <v>280</v>
          </cell>
          <cell r="C4">
            <v>292</v>
          </cell>
          <cell r="D4">
            <v>315</v>
          </cell>
          <cell r="E4">
            <v>292</v>
          </cell>
          <cell r="F4">
            <v>280</v>
          </cell>
          <cell r="G4">
            <v>184</v>
          </cell>
          <cell r="H4">
            <v>189</v>
          </cell>
          <cell r="I4">
            <v>161</v>
          </cell>
          <cell r="J4">
            <v>153</v>
          </cell>
          <cell r="K4">
            <v>167</v>
          </cell>
          <cell r="L4">
            <v>180</v>
          </cell>
          <cell r="M4">
            <v>171</v>
          </cell>
          <cell r="N4">
            <v>199</v>
          </cell>
          <cell r="O4">
            <v>172</v>
          </cell>
          <cell r="P4">
            <v>171.81474000000003</v>
          </cell>
          <cell r="Q4">
            <v>139.29228199999997</v>
          </cell>
          <cell r="R4">
            <v>134.35897699999998</v>
          </cell>
          <cell r="S4">
            <v>154.10279600000001</v>
          </cell>
        </row>
        <row r="5">
          <cell r="A5" t="str">
            <v>A.O VIRGEN</v>
          </cell>
          <cell r="B5">
            <v>149</v>
          </cell>
          <cell r="C5">
            <v>154</v>
          </cell>
          <cell r="D5">
            <v>166</v>
          </cell>
          <cell r="E5">
            <v>164</v>
          </cell>
          <cell r="F5">
            <v>168</v>
          </cell>
          <cell r="G5">
            <v>72</v>
          </cell>
          <cell r="H5">
            <v>80</v>
          </cell>
          <cell r="I5">
            <v>52</v>
          </cell>
          <cell r="J5">
            <v>46</v>
          </cell>
          <cell r="K5">
            <v>53</v>
          </cell>
          <cell r="L5">
            <v>57</v>
          </cell>
          <cell r="M5">
            <v>33</v>
          </cell>
          <cell r="N5">
            <v>34</v>
          </cell>
          <cell r="O5">
            <v>33</v>
          </cell>
          <cell r="P5">
            <v>30.902436000000002</v>
          </cell>
          <cell r="Q5">
            <v>30.611481999999995</v>
          </cell>
          <cell r="R5">
            <v>31.163151000000003</v>
          </cell>
          <cell r="S5">
            <v>33.914103000000004</v>
          </cell>
        </row>
        <row r="6">
          <cell r="A6" t="str">
            <v>A.O VIRGEN EXTRA</v>
          </cell>
          <cell r="B6">
            <v>131</v>
          </cell>
          <cell r="C6">
            <v>138</v>
          </cell>
          <cell r="D6">
            <v>149</v>
          </cell>
          <cell r="E6">
            <v>129</v>
          </cell>
          <cell r="F6">
            <v>112</v>
          </cell>
          <cell r="G6">
            <v>112</v>
          </cell>
          <cell r="H6">
            <v>110</v>
          </cell>
          <cell r="I6">
            <v>102</v>
          </cell>
          <cell r="J6">
            <v>107</v>
          </cell>
          <cell r="K6">
            <v>114</v>
          </cell>
          <cell r="L6">
            <v>122</v>
          </cell>
          <cell r="M6">
            <v>138</v>
          </cell>
          <cell r="N6">
            <v>164</v>
          </cell>
          <cell r="O6">
            <v>139</v>
          </cell>
          <cell r="P6">
            <v>140.912318</v>
          </cell>
          <cell r="Q6">
            <v>108.68078800000004</v>
          </cell>
          <cell r="R6">
            <v>103.195829</v>
          </cell>
          <cell r="S6">
            <v>120.188687</v>
          </cell>
        </row>
        <row r="7">
          <cell r="A7" t="str">
            <v>A. OLIVA</v>
          </cell>
          <cell r="B7">
            <v>276</v>
          </cell>
          <cell r="C7">
            <v>286</v>
          </cell>
          <cell r="D7">
            <v>280</v>
          </cell>
          <cell r="E7">
            <v>280</v>
          </cell>
          <cell r="F7">
            <v>258</v>
          </cell>
          <cell r="G7">
            <v>238</v>
          </cell>
          <cell r="H7">
            <v>223</v>
          </cell>
          <cell r="I7">
            <v>212</v>
          </cell>
          <cell r="J7">
            <v>220</v>
          </cell>
          <cell r="K7">
            <v>175</v>
          </cell>
          <cell r="L7">
            <v>175</v>
          </cell>
          <cell r="M7">
            <v>185</v>
          </cell>
          <cell r="N7">
            <v>214</v>
          </cell>
          <cell r="O7">
            <v>186</v>
          </cell>
          <cell r="P7">
            <v>164.35153</v>
          </cell>
          <cell r="Q7">
            <v>147.16982999999999</v>
          </cell>
          <cell r="R7">
            <v>130.38455300000001</v>
          </cell>
          <cell r="S7">
            <v>139.32667999999998</v>
          </cell>
        </row>
        <row r="8">
          <cell r="A8" t="str">
            <v>ACEITE DE GIRASOL</v>
          </cell>
          <cell r="B8">
            <v>157</v>
          </cell>
          <cell r="C8">
            <v>164</v>
          </cell>
          <cell r="D8">
            <v>161</v>
          </cell>
          <cell r="E8">
            <v>154</v>
          </cell>
          <cell r="F8">
            <v>154</v>
          </cell>
          <cell r="G8">
            <v>156</v>
          </cell>
          <cell r="H8">
            <v>142</v>
          </cell>
          <cell r="I8">
            <v>139</v>
          </cell>
          <cell r="J8">
            <v>141</v>
          </cell>
          <cell r="K8">
            <v>171</v>
          </cell>
          <cell r="L8">
            <v>173</v>
          </cell>
          <cell r="M8">
            <v>166</v>
          </cell>
          <cell r="N8">
            <v>184</v>
          </cell>
          <cell r="O8">
            <v>155</v>
          </cell>
          <cell r="P8">
            <v>120.32540900000001</v>
          </cell>
          <cell r="Q8">
            <v>150.3219</v>
          </cell>
          <cell r="R8">
            <v>162.19851</v>
          </cell>
          <cell r="S8">
            <v>154.60232999999999</v>
          </cell>
        </row>
        <row r="9">
          <cell r="A9" t="str">
            <v>ACEITE DE MAIZ</v>
          </cell>
          <cell r="B9">
            <v>3</v>
          </cell>
          <cell r="C9">
            <v>3</v>
          </cell>
          <cell r="D9">
            <v>2</v>
          </cell>
          <cell r="E9">
            <v>2</v>
          </cell>
          <cell r="F9">
            <v>1</v>
          </cell>
          <cell r="G9">
            <v>1</v>
          </cell>
          <cell r="H9">
            <v>1</v>
          </cell>
          <cell r="I9">
            <v>1</v>
          </cell>
          <cell r="J9">
            <v>1</v>
          </cell>
          <cell r="K9">
            <v>1</v>
          </cell>
          <cell r="L9">
            <v>1</v>
          </cell>
          <cell r="M9">
            <v>1</v>
          </cell>
          <cell r="N9">
            <v>1</v>
          </cell>
          <cell r="O9">
            <v>1</v>
          </cell>
          <cell r="P9">
            <v>0.46979693000000006</v>
          </cell>
          <cell r="Q9">
            <v>0.40652111200000002</v>
          </cell>
          <cell r="R9">
            <v>0.41809613999999995</v>
          </cell>
          <cell r="S9">
            <v>0.38731777999999994</v>
          </cell>
        </row>
        <row r="10">
          <cell r="A10" t="str">
            <v>ACEITE DE SOJA</v>
          </cell>
          <cell r="B10">
            <v>0</v>
          </cell>
          <cell r="C10" t="str">
            <v xml:space="preserve"> -     </v>
          </cell>
          <cell r="D10">
            <v>0</v>
          </cell>
          <cell r="E10" t="str">
            <v xml:space="preserve"> -     </v>
          </cell>
          <cell r="F10" t="str">
            <v xml:space="preserve"> -     </v>
          </cell>
          <cell r="G10">
            <v>0</v>
          </cell>
          <cell r="H10">
            <v>0</v>
          </cell>
          <cell r="I10">
            <v>0</v>
          </cell>
          <cell r="J10">
            <v>0</v>
          </cell>
          <cell r="K10">
            <v>0</v>
          </cell>
          <cell r="L10" t="str">
            <v xml:space="preserve"> -     </v>
          </cell>
          <cell r="M10">
            <v>0</v>
          </cell>
          <cell r="N10">
            <v>0</v>
          </cell>
          <cell r="O10">
            <v>0</v>
          </cell>
          <cell r="P10">
            <v>8.3666093999999996E-2</v>
          </cell>
          <cell r="Q10">
            <v>2.9227643000000001E-2</v>
          </cell>
          <cell r="R10">
            <v>1.4196649E-2</v>
          </cell>
          <cell r="S10">
            <v>1.4196649E-2</v>
          </cell>
        </row>
        <row r="11">
          <cell r="A11" t="str">
            <v>ACEITE DE SEMILLA</v>
          </cell>
          <cell r="B11">
            <v>16</v>
          </cell>
          <cell r="C11">
            <v>12</v>
          </cell>
          <cell r="D11">
            <v>9</v>
          </cell>
          <cell r="E11">
            <v>8</v>
          </cell>
          <cell r="F11">
            <v>12</v>
          </cell>
          <cell r="G11">
            <v>23</v>
          </cell>
          <cell r="H11">
            <v>35</v>
          </cell>
          <cell r="I11">
            <v>39</v>
          </cell>
          <cell r="J11">
            <v>33</v>
          </cell>
          <cell r="K11">
            <v>15</v>
          </cell>
          <cell r="L11">
            <v>14</v>
          </cell>
          <cell r="M11">
            <v>11</v>
          </cell>
          <cell r="N11">
            <v>11</v>
          </cell>
          <cell r="O11">
            <v>14</v>
          </cell>
          <cell r="P11">
            <v>8.7391053999999997</v>
          </cell>
          <cell r="Q11">
            <v>6.2627098000000005</v>
          </cell>
          <cell r="R11">
            <v>6.4395876999999997</v>
          </cell>
          <cell r="S11">
            <v>6.2365445999999993</v>
          </cell>
        </row>
        <row r="12">
          <cell r="A12" t="str">
            <v>ACEITE DE ORUJO</v>
          </cell>
          <cell r="B12">
            <v>6</v>
          </cell>
          <cell r="C12">
            <v>4</v>
          </cell>
          <cell r="D12">
            <v>3</v>
          </cell>
          <cell r="E12">
            <v>3</v>
          </cell>
          <cell r="F12">
            <v>3</v>
          </cell>
          <cell r="G12">
            <v>5</v>
          </cell>
          <cell r="H12">
            <v>3</v>
          </cell>
          <cell r="I12">
            <v>7</v>
          </cell>
          <cell r="J12">
            <v>7</v>
          </cell>
          <cell r="K12">
            <v>6</v>
          </cell>
          <cell r="L12">
            <v>5</v>
          </cell>
          <cell r="M12">
            <v>4</v>
          </cell>
          <cell r="N12">
            <v>4</v>
          </cell>
          <cell r="O12">
            <v>5</v>
          </cell>
          <cell r="P12">
            <v>5.9079727000000002</v>
          </cell>
          <cell r="Q12">
            <v>12.988887500000001</v>
          </cell>
          <cell r="R12">
            <v>13.484475600000001</v>
          </cell>
          <cell r="S12">
            <v>11.150881399999999</v>
          </cell>
        </row>
      </sheetData>
      <sheetData sheetId="5">
        <row r="3">
          <cell r="B3" t="str">
            <v>TAM DISTRIBUCION VOLUMEN X CRITERIO kg ó litros</v>
          </cell>
          <cell r="C3" t="str">
            <v>TAM % EVOLUCION VOLUMEN kg ó litros</v>
          </cell>
        </row>
        <row r="4">
          <cell r="A4" t="str">
            <v>HIPERMERCADO</v>
          </cell>
          <cell r="B4">
            <v>25.506490136376929</v>
          </cell>
          <cell r="C4">
            <v>7.1071352375094099</v>
          </cell>
        </row>
        <row r="5">
          <cell r="A5" t="str">
            <v>SUPER+AUTOSER</v>
          </cell>
          <cell r="B5">
            <v>52.388017432972923</v>
          </cell>
          <cell r="C5">
            <v>1.6905219021276841</v>
          </cell>
        </row>
        <row r="6">
          <cell r="A6" t="str">
            <v>TIENDA DESCUENTO</v>
          </cell>
          <cell r="B6">
            <v>11.675849670233648</v>
          </cell>
          <cell r="C6">
            <v>11.622020240889675</v>
          </cell>
        </row>
        <row r="7">
          <cell r="A7" t="str">
            <v>TIENDA TRADICIONAL</v>
          </cell>
          <cell r="B7">
            <v>0.69179322894868212</v>
          </cell>
          <cell r="C7">
            <v>-33.024253681943271</v>
          </cell>
        </row>
        <row r="8">
          <cell r="A8" t="str">
            <v>OTROS CANALES</v>
          </cell>
          <cell r="B8">
            <v>9.7378495314678162</v>
          </cell>
          <cell r="C8">
            <v>-8.588932300348473</v>
          </cell>
        </row>
        <row r="9">
          <cell r="A9" t="str">
            <v>E-COMMERCE</v>
          </cell>
          <cell r="B9">
            <v>3.2581512904793066</v>
          </cell>
          <cell r="C9">
            <v>20.249177831668376</v>
          </cell>
        </row>
        <row r="17">
          <cell r="B17" t="str">
            <v>TAM PRECIO MEDIO kg ó litros</v>
          </cell>
          <cell r="C17" t="str">
            <v>TAM % EVOLUCION PRECIO MEDIO kg ó litros</v>
          </cell>
        </row>
        <row r="18">
          <cell r="A18" t="str">
            <v>T.ESPAÑA</v>
          </cell>
          <cell r="B18">
            <v>5.1999385085317797</v>
          </cell>
          <cell r="C18">
            <v>5.8883706580963535</v>
          </cell>
        </row>
        <row r="19">
          <cell r="A19" t="str">
            <v>HIPERMERCADO</v>
          </cell>
          <cell r="B19">
            <v>6.1103982446050624</v>
          </cell>
          <cell r="C19">
            <v>5.72208951905262</v>
          </cell>
        </row>
        <row r="20">
          <cell r="A20" t="str">
            <v>SUPER+AUTOSER</v>
          </cell>
          <cell r="B20">
            <v>4.9007459772858102</v>
          </cell>
          <cell r="C20">
            <v>5.2840687581813928</v>
          </cell>
        </row>
        <row r="21">
          <cell r="A21" t="str">
            <v>TIENDA DESCUENTO</v>
          </cell>
          <cell r="B21">
            <v>4.1254641810762767</v>
          </cell>
          <cell r="C21">
            <v>-1.7009912806571603</v>
          </cell>
        </row>
        <row r="22">
          <cell r="A22" t="str">
            <v>TIENDA TRADICIONAL</v>
          </cell>
          <cell r="B22">
            <v>6.4623138279335892</v>
          </cell>
          <cell r="C22">
            <v>13.301960587058792</v>
          </cell>
        </row>
        <row r="23">
          <cell r="A23" t="str">
            <v>OTROS CANALES</v>
          </cell>
          <cell r="B23">
            <v>5.6233902751010287</v>
          </cell>
          <cell r="C23">
            <v>16.414994585181695</v>
          </cell>
        </row>
        <row r="24">
          <cell r="A24" t="str">
            <v>E-COMMERCE</v>
          </cell>
          <cell r="B24">
            <v>6.0803292909433981</v>
          </cell>
          <cell r="C24">
            <v>9.5438634254419785</v>
          </cell>
        </row>
      </sheetData>
      <sheetData sheetId="6">
        <row r="2">
          <cell r="C2" t="str">
            <v>%POBLACION</v>
          </cell>
          <cell r="D2" t="str">
            <v>TAM DISTRIBUCION VOLUMEN X CRITERIO kg ó litros</v>
          </cell>
        </row>
        <row r="23">
          <cell r="B23" t="str">
            <v>CATALUÑA</v>
          </cell>
          <cell r="C23">
            <v>16.256719953484531</v>
          </cell>
          <cell r="D23">
            <v>15.523338249101498</v>
          </cell>
        </row>
        <row r="24">
          <cell r="B24" t="str">
            <v>ARAGÓN</v>
          </cell>
          <cell r="C24">
            <v>2.8961509970791908</v>
          </cell>
          <cell r="D24">
            <v>2.6803673310195388</v>
          </cell>
        </row>
        <row r="25">
          <cell r="B25" t="str">
            <v>ILLES BALEARS</v>
          </cell>
          <cell r="C25">
            <v>2.3920891298773848</v>
          </cell>
          <cell r="D25">
            <v>2.7302078361821258</v>
          </cell>
        </row>
        <row r="26">
          <cell r="B26" t="str">
            <v>COMUNITAT VALENCIANA</v>
          </cell>
          <cell r="C26">
            <v>11.144414874036702</v>
          </cell>
          <cell r="D26">
            <v>9.2744921264987958</v>
          </cell>
        </row>
        <row r="27">
          <cell r="B27" t="str">
            <v>REGIÓN DE MURCIA</v>
          </cell>
          <cell r="C27">
            <v>2.9681231546175768</v>
          </cell>
          <cell r="D27">
            <v>2.2782057011117929</v>
          </cell>
        </row>
        <row r="28">
          <cell r="B28" t="str">
            <v>ANDALUCÍA</v>
          </cell>
          <cell r="C28">
            <v>17.521782096964973</v>
          </cell>
          <cell r="D28">
            <v>17.627106196564206</v>
          </cell>
        </row>
        <row r="29">
          <cell r="B29" t="str">
            <v>COMUNIDAD DE MADRID</v>
          </cell>
          <cell r="C29">
            <v>13.859283850429252</v>
          </cell>
          <cell r="D29">
            <v>12.683593379014999</v>
          </cell>
        </row>
        <row r="30">
          <cell r="B30" t="str">
            <v>CASTILLA - LA MANCHA</v>
          </cell>
          <cell r="C30">
            <v>4.3361961996788665</v>
          </cell>
          <cell r="D30">
            <v>3.447949009223978</v>
          </cell>
        </row>
        <row r="31">
          <cell r="B31" t="str">
            <v>EXTREMADURA</v>
          </cell>
          <cell r="C31">
            <v>2.2880982859403662</v>
          </cell>
          <cell r="D31">
            <v>2.1513319330235028</v>
          </cell>
        </row>
        <row r="32">
          <cell r="B32" t="str">
            <v>CASTILLA Y LEÓN</v>
          </cell>
          <cell r="C32">
            <v>5.456247634977891</v>
          </cell>
          <cell r="D32">
            <v>6.6917802625868603</v>
          </cell>
        </row>
        <row r="33">
          <cell r="B33" t="str">
            <v>GALICIA</v>
          </cell>
          <cell r="C33">
            <v>5.8162740773598642</v>
          </cell>
          <cell r="D33">
            <v>8.5110286635596637</v>
          </cell>
        </row>
        <row r="34">
          <cell r="B34" t="str">
            <v>PRINCIPADO DE ASTURIAS</v>
          </cell>
          <cell r="C34">
            <v>2.3520730201098128</v>
          </cell>
          <cell r="D34">
            <v>2.5337704814848081</v>
          </cell>
        </row>
        <row r="35">
          <cell r="B35" t="str">
            <v>CANTABRIA</v>
          </cell>
          <cell r="C35">
            <v>1.2720195762665218</v>
          </cell>
          <cell r="D35">
            <v>1.4514713729350637</v>
          </cell>
        </row>
        <row r="36">
          <cell r="B36" t="str">
            <v>PAIS VASCO</v>
          </cell>
          <cell r="C36">
            <v>4.8962208819963671</v>
          </cell>
          <cell r="D36">
            <v>5.7763894658872204</v>
          </cell>
        </row>
        <row r="37">
          <cell r="B37" t="str">
            <v>LA RIOJA</v>
          </cell>
          <cell r="C37">
            <v>0.71204251922598227</v>
          </cell>
          <cell r="D37">
            <v>0.80919371727389022</v>
          </cell>
        </row>
        <row r="38">
          <cell r="B38" t="str">
            <v>C. FORAL DE NAVARRA</v>
          </cell>
          <cell r="C38">
            <v>1.3920622112426497</v>
          </cell>
          <cell r="D38">
            <v>1.343230588798197</v>
          </cell>
        </row>
        <row r="39">
          <cell r="B39" t="str">
            <v>CANARIAS</v>
          </cell>
          <cell r="C39">
            <v>4.4401922197587727</v>
          </cell>
          <cell r="D39">
            <v>4.4865477430888001</v>
          </cell>
        </row>
        <row r="60">
          <cell r="B60" t="str">
            <v>JOVENES INDEPENDIENTES</v>
          </cell>
          <cell r="C60">
            <v>7.8142324019296483</v>
          </cell>
          <cell r="D60">
            <v>1.9991005552522436</v>
          </cell>
        </row>
        <row r="61">
          <cell r="B61" t="str">
            <v>PAREJ.JOVENES SIN HIJOS</v>
          </cell>
          <cell r="C61">
            <v>6.3539583598745448</v>
          </cell>
          <cell r="D61">
            <v>3.5569203533926097</v>
          </cell>
        </row>
        <row r="62">
          <cell r="B62" t="str">
            <v>PAREJ.CON HIJOS PEQUEÑOS</v>
          </cell>
          <cell r="C62">
            <v>8.5020812768834215</v>
          </cell>
          <cell r="D62">
            <v>6.5933475436644375</v>
          </cell>
        </row>
        <row r="63">
          <cell r="B63" t="str">
            <v>PAREJ.CON HIJOS EDAD MEDIA</v>
          </cell>
          <cell r="C63">
            <v>14.257410519999326</v>
          </cell>
          <cell r="D63">
            <v>14.887382210048534</v>
          </cell>
        </row>
        <row r="64">
          <cell r="B64" t="str">
            <v>PAREJ.CON HIJOS MAYORES</v>
          </cell>
          <cell r="C64">
            <v>12.103852108917316</v>
          </cell>
          <cell r="D64">
            <v>14.892577771121903</v>
          </cell>
        </row>
        <row r="65">
          <cell r="B65" t="str">
            <v>HOGARES MONOPARENTALES</v>
          </cell>
          <cell r="C65">
            <v>6.8334828525450249</v>
          </cell>
          <cell r="D65">
            <v>7.2064291171934123</v>
          </cell>
        </row>
        <row r="66">
          <cell r="B66" t="str">
            <v>PAREJAS ADULTAS SIN HIJOS</v>
          </cell>
          <cell r="C66">
            <v>8.6941302353573473</v>
          </cell>
          <cell r="D66">
            <v>12.768995977679994</v>
          </cell>
        </row>
        <row r="67">
          <cell r="B67" t="str">
            <v>ADULTOS INDEPENDIENTES</v>
          </cell>
          <cell r="C67">
            <v>9.262543179948981</v>
          </cell>
          <cell r="D67">
            <v>5.2267629915646516</v>
          </cell>
        </row>
        <row r="68">
          <cell r="B68" t="str">
            <v>RETIRADOS</v>
          </cell>
          <cell r="C68">
            <v>26.178309064026745</v>
          </cell>
          <cell r="D68">
            <v>32.868491122507386</v>
          </cell>
        </row>
      </sheetData>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80" zoomScaleNormal="80" zoomScaleSheetLayoutView="120" workbookViewId="0"/>
  </sheetViews>
  <sheetFormatPr baseColWidth="10" defaultColWidth="11.42578125" defaultRowHeight="15"/>
  <sheetData/>
  <sheetProtection sheet="1" objects="1" scenarios="1"/>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L14"/>
  <sheetViews>
    <sheetView showGridLines="0" showRowColHeaders="0" zoomScale="50" zoomScaleNormal="50" workbookViewId="0"/>
  </sheetViews>
  <sheetFormatPr baseColWidth="10" defaultColWidth="11.42578125" defaultRowHeight="14.25"/>
  <cols>
    <col min="1" max="1" width="5.5703125" style="12" customWidth="1"/>
    <col min="2" max="2" width="2.5703125" style="12" customWidth="1"/>
    <col min="3" max="3" width="30.140625" style="12" customWidth="1"/>
    <col min="4" max="4" width="79.42578125" style="12" customWidth="1"/>
    <col min="5" max="5" width="11.42578125" style="12"/>
    <col min="6" max="6" width="2" style="12" customWidth="1"/>
    <col min="7" max="16384" width="11.42578125" style="12"/>
  </cols>
  <sheetData>
    <row r="1" spans="1:12" ht="72" customHeight="1">
      <c r="B1" s="66" t="s">
        <v>0</v>
      </c>
      <c r="C1" s="66"/>
      <c r="D1" s="66"/>
      <c r="E1" s="13"/>
      <c r="F1" s="13"/>
      <c r="G1" s="13"/>
      <c r="H1" s="13"/>
      <c r="I1" s="14"/>
      <c r="J1" s="14"/>
      <c r="K1" s="14"/>
      <c r="L1" s="14"/>
    </row>
    <row r="2" spans="1:12" ht="18.75">
      <c r="B2" s="65" t="str">
        <f>[1]KPI!$D$2</f>
        <v>MARZO 25</v>
      </c>
      <c r="C2" s="65"/>
      <c r="D2" s="65"/>
      <c r="E2" s="52"/>
      <c r="F2" s="51"/>
      <c r="G2" s="52"/>
    </row>
    <row r="4" spans="1:12" ht="10.5" customHeight="1" thickBot="1">
      <c r="A4" s="15"/>
      <c r="B4" s="15"/>
      <c r="C4" s="16"/>
      <c r="D4" s="15"/>
    </row>
    <row r="5" spans="1:12" ht="50.1" customHeight="1" thickTop="1" thickBot="1">
      <c r="A5" s="15"/>
      <c r="B5" s="42"/>
      <c r="C5" s="45" t="s">
        <v>1</v>
      </c>
      <c r="D5" s="47"/>
    </row>
    <row r="6" spans="1:12" ht="38.25" customHeight="1" thickTop="1" thickBot="1">
      <c r="A6" s="15"/>
      <c r="B6" s="15"/>
      <c r="C6" s="17"/>
      <c r="D6" s="15"/>
    </row>
    <row r="7" spans="1:12" ht="50.1" customHeight="1" thickTop="1" thickBot="1">
      <c r="A7" s="15"/>
      <c r="B7" s="42"/>
      <c r="C7" s="45" t="s">
        <v>2</v>
      </c>
      <c r="D7" s="46"/>
    </row>
    <row r="8" spans="1:12" ht="38.25" customHeight="1" thickTop="1" thickBot="1">
      <c r="A8" s="15"/>
      <c r="B8" s="15"/>
      <c r="C8" s="17"/>
      <c r="D8" s="15"/>
    </row>
    <row r="9" spans="1:12" ht="50.1" customHeight="1" thickTop="1" thickBot="1">
      <c r="A9" s="15"/>
      <c r="B9" s="42"/>
      <c r="C9" s="43" t="s">
        <v>3</v>
      </c>
      <c r="D9" s="44"/>
    </row>
    <row r="10" spans="1:12" ht="38.25" customHeight="1" thickTop="1" thickBot="1">
      <c r="A10" s="15"/>
      <c r="B10" s="15"/>
      <c r="C10" s="17"/>
      <c r="D10" s="15"/>
    </row>
    <row r="11" spans="1:12" ht="50.1" customHeight="1" thickTop="1" thickBot="1">
      <c r="A11" s="15"/>
      <c r="B11" s="42"/>
      <c r="C11" s="43" t="s">
        <v>4</v>
      </c>
      <c r="D11" s="44"/>
    </row>
    <row r="12" spans="1:12" ht="38.25" customHeight="1" thickTop="1" thickBot="1">
      <c r="A12" s="15"/>
      <c r="B12" s="15"/>
      <c r="C12" s="17"/>
      <c r="D12" s="15"/>
    </row>
    <row r="13" spans="1:12" ht="50.1" customHeight="1" thickTop="1" thickBot="1">
      <c r="A13" s="15"/>
      <c r="B13" s="42"/>
      <c r="C13" s="43" t="s">
        <v>5</v>
      </c>
      <c r="D13" s="44"/>
    </row>
    <row r="14" spans="1:12" ht="8.25" customHeight="1" thickTop="1">
      <c r="A14" s="15"/>
      <c r="B14" s="15"/>
      <c r="C14" s="17"/>
      <c r="D14" s="15"/>
    </row>
  </sheetData>
  <sheetProtection sheet="1" objects="1" scenarios="1"/>
  <mergeCells count="2">
    <mergeCell ref="B2:D2"/>
    <mergeCell ref="B1:D1"/>
  </mergeCells>
  <hyperlinks>
    <hyperlink ref="C5:D5" location="metodología!A1" display="Metodología" xr:uid="{00000000-0004-0000-0100-000000000000}"/>
    <hyperlink ref="C5" location="'principales variables'!A1" display="Principales variables" xr:uid="{00000000-0004-0000-0100-000001000000}"/>
    <hyperlink ref="C7" location="'Graficos TOTAL ACEITE'!A1" display="Graficos historicos" xr:uid="{00000000-0004-0000-0100-000002000000}"/>
    <hyperlink ref="C9" location="Canales!A1" display="Canales" xr:uid="{00000000-0004-0000-0100-000003000000}"/>
    <hyperlink ref="C13" location="Conclusiones!A1" display="Principales Conclusiones" xr:uid="{00000000-0004-0000-0100-000004000000}"/>
    <hyperlink ref="C11" location="Perfiles!A1" display="Perfiles" xr:uid="{00000000-0004-0000-0100-000005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B1:K63"/>
  <sheetViews>
    <sheetView showGridLines="0" showRowColHeaders="0" zoomScale="85" zoomScaleNormal="85" zoomScaleSheetLayoutView="85" workbookViewId="0"/>
  </sheetViews>
  <sheetFormatPr baseColWidth="10" defaultColWidth="11.42578125" defaultRowHeight="15"/>
  <cols>
    <col min="1" max="1" width="1.140625" customWidth="1"/>
    <col min="2" max="2" width="34.140625" customWidth="1"/>
    <col min="3" max="3" width="16.85546875" customWidth="1"/>
    <col min="4" max="4" width="20.5703125" customWidth="1"/>
    <col min="5" max="5" width="16.85546875" customWidth="1"/>
    <col min="6" max="6" width="21.42578125" customWidth="1"/>
    <col min="7" max="7" width="16.85546875" customWidth="1"/>
    <col min="8" max="8" width="21.42578125" customWidth="1"/>
    <col min="9" max="9" width="8.140625" customWidth="1"/>
    <col min="10" max="10" width="2.140625" customWidth="1"/>
  </cols>
  <sheetData>
    <row r="1" spans="2:11" ht="36" customHeight="1">
      <c r="B1" s="68" t="s">
        <v>6</v>
      </c>
      <c r="C1" s="68"/>
      <c r="D1" s="68"/>
      <c r="E1" s="68"/>
      <c r="F1" s="68"/>
      <c r="G1" s="68"/>
      <c r="H1" s="68"/>
      <c r="I1" s="68"/>
      <c r="J1" s="2"/>
      <c r="K1" s="2"/>
    </row>
    <row r="2" spans="2:11" ht="8.1" customHeight="1" thickBot="1"/>
    <row r="3" spans="2:11" ht="24.95" customHeight="1" thickTop="1" thickBot="1">
      <c r="B3" s="69" t="str">
        <f>[1]KPI!A3</f>
        <v>TOTAL ACEITE</v>
      </c>
      <c r="C3" s="70"/>
      <c r="D3" s="70"/>
      <c r="E3" s="70"/>
      <c r="F3" s="70"/>
      <c r="G3" s="70"/>
      <c r="H3" s="70"/>
      <c r="I3" s="71"/>
    </row>
    <row r="4" spans="2:11" ht="7.5" customHeight="1" thickTop="1"/>
    <row r="5" spans="2:11" ht="19.5" thickBot="1">
      <c r="B5" s="10" t="str">
        <f>"Principales Variables - TAM "&amp;[1]KPI!$D$2</f>
        <v>Principales Variables - TAM MARZO 25</v>
      </c>
      <c r="C5" s="3"/>
      <c r="D5" s="3"/>
      <c r="E5" s="3"/>
      <c r="F5" s="3"/>
      <c r="G5" s="3"/>
      <c r="H5" s="3"/>
      <c r="I5" s="3"/>
    </row>
    <row r="6" spans="2:11" ht="5.0999999999999996" customHeight="1" thickTop="1" thickBot="1"/>
    <row r="7" spans="2:11" ht="45" customHeight="1">
      <c r="B7" s="6"/>
      <c r="C7" s="18" t="str">
        <f>B3&amp;" 
Domestico"</f>
        <v>TOTAL ACEITE 
Domestico</v>
      </c>
      <c r="D7" s="19" t="s">
        <v>7</v>
      </c>
      <c r="E7" s="18" t="str">
        <f>[1]KPI!$A$10&amp;" 
Domestico"</f>
        <v>TOTAL ACEITES OLIVA 
Domestico</v>
      </c>
      <c r="F7" s="19" t="s">
        <v>7</v>
      </c>
      <c r="G7" s="18" t="str">
        <f>[1]KPI!$A$17&amp;" 
Domestico"</f>
        <v>A. OLIVA 
Domestico</v>
      </c>
      <c r="H7" s="19" t="s">
        <v>7</v>
      </c>
    </row>
    <row r="8" spans="2:11" ht="20.100000000000001" customHeight="1">
      <c r="B8" s="7" t="s">
        <v>8</v>
      </c>
      <c r="C8" s="20">
        <f>[1]KPI!D3</f>
        <v>465820.72000000003</v>
      </c>
      <c r="D8" s="56">
        <f>[1]KPI!G3</f>
        <v>2.5883171683536155E-2</v>
      </c>
      <c r="E8" s="20">
        <f>[1]KPI!D10</f>
        <v>293429.45</v>
      </c>
      <c r="F8" s="56">
        <f>[1]KPI!G10</f>
        <v>7.080879186646527E-2</v>
      </c>
      <c r="G8" s="20">
        <f>[1]KPI!D17</f>
        <v>139326.68</v>
      </c>
      <c r="H8" s="56">
        <f>[1]KPI!G17</f>
        <v>-4.9415794372394961E-3</v>
      </c>
    </row>
    <row r="9" spans="2:11" ht="20.100000000000001" customHeight="1">
      <c r="B9" s="7" t="s">
        <v>9</v>
      </c>
      <c r="C9" s="21">
        <f>[1]KPI!D4</f>
        <v>2422239.1</v>
      </c>
      <c r="D9" s="57">
        <f>[1]KPI!G4</f>
        <v>8.6290975351297927E-2</v>
      </c>
      <c r="E9" s="21">
        <f>[1]KPI!D11</f>
        <v>2096004.5999999999</v>
      </c>
      <c r="F9" s="57">
        <f>[1]KPI!G11</f>
        <v>0.11834950330131133</v>
      </c>
      <c r="G9" s="21">
        <f>[1]KPI!D18</f>
        <v>914708.82999999984</v>
      </c>
      <c r="H9" s="57">
        <f>[1]KPI!G18</f>
        <v>4.4437205529099133E-2</v>
      </c>
    </row>
    <row r="10" spans="2:11" ht="20.100000000000001" customHeight="1">
      <c r="B10" s="7" t="s">
        <v>10</v>
      </c>
      <c r="C10" s="21">
        <f>[1]KPI!D5</f>
        <v>9.9364312158370112</v>
      </c>
      <c r="D10" s="57">
        <f>[1]KPI!G5</f>
        <v>1.6334603496164668E-2</v>
      </c>
      <c r="E10" s="21">
        <f>[1]KPI!D12</f>
        <v>6.2591495428238684</v>
      </c>
      <c r="F10" s="57">
        <f>[1]KPI!G12</f>
        <v>6.0842071437671619E-2</v>
      </c>
      <c r="G10" s="21">
        <f>[1]KPI!D19</f>
        <v>2.9719802338353132</v>
      </c>
      <c r="H10" s="57">
        <f>[1]KPI!G19</f>
        <v>-1.4203241428993763E-2</v>
      </c>
    </row>
    <row r="11" spans="2:11" ht="20.100000000000001" customHeight="1">
      <c r="B11" s="7" t="s">
        <v>11</v>
      </c>
      <c r="C11" s="21">
        <f>[1]KPI!D6</f>
        <v>51.668831316608127</v>
      </c>
      <c r="D11" s="57">
        <f>[1]KPI!G6</f>
        <v>7.6180152076512853E-2</v>
      </c>
      <c r="E11" s="21">
        <f>[1]KPI!D13</f>
        <v>44.709916587604695</v>
      </c>
      <c r="F11" s="57">
        <f>[1]KPI!G13</f>
        <v>0.1079402902599651</v>
      </c>
      <c r="G11" s="21">
        <f>[1]KPI!D20</f>
        <v>19.511672584709732</v>
      </c>
      <c r="H11" s="57">
        <f>[1]KPI!G20</f>
        <v>3.4715942767710617E-2</v>
      </c>
    </row>
    <row r="12" spans="2:11" ht="20.100000000000001" customHeight="1">
      <c r="B12" s="7" t="s">
        <v>12</v>
      </c>
      <c r="C12" s="21">
        <f>[1]KPI!D7</f>
        <v>1.7332938667771587</v>
      </c>
      <c r="D12" s="58">
        <f>[1]KPI!G7</f>
        <v>3.7121475963593831E-2</v>
      </c>
      <c r="E12" s="21">
        <f>[1]KPI!D14</f>
        <v>1.0918352150947579</v>
      </c>
      <c r="F12" s="58">
        <f>[1]KPI!G14</f>
        <v>6.821026120001572E-2</v>
      </c>
      <c r="G12" s="21">
        <f>[1]KPI!D21</f>
        <v>0.51842708912223534</v>
      </c>
      <c r="H12" s="58">
        <f>[1]KPI!G21</f>
        <v>-4.6127895901192373E-3</v>
      </c>
    </row>
    <row r="13" spans="2:11" ht="20.100000000000001" customHeight="1">
      <c r="B13" s="7" t="s">
        <v>13</v>
      </c>
      <c r="C13" s="21">
        <f>[1]KPI!D8</f>
        <v>2.8601635728699439</v>
      </c>
      <c r="D13" s="58">
        <f>[1]KPI!G8</f>
        <v>0.14098269096723692</v>
      </c>
      <c r="E13" s="21">
        <f>[1]KPI!D15</f>
        <v>2.4749480782008009</v>
      </c>
      <c r="F13" s="58">
        <f>[1]KPI!G15</f>
        <v>0.18944431013193386</v>
      </c>
      <c r="G13" s="21">
        <f>[1]KPI!D22</f>
        <v>1.0800820098017927</v>
      </c>
      <c r="H13" s="58">
        <f>[1]KPI!G22</f>
        <v>1.2090508384995813E-2</v>
      </c>
    </row>
    <row r="14" spans="2:11" ht="20.100000000000001" customHeight="1" thickBot="1">
      <c r="B14" s="7" t="s">
        <v>14</v>
      </c>
      <c r="C14" s="22">
        <f>[1]KPI!D9</f>
        <v>5.1999385085317797</v>
      </c>
      <c r="D14" s="59">
        <f>[1]KPI!G9</f>
        <v>5.8883706580963535E-2</v>
      </c>
      <c r="E14" s="22">
        <f>[1]KPI!D16</f>
        <v>7.1431296347384343</v>
      </c>
      <c r="F14" s="59">
        <f>[1]KPI!G16</f>
        <v>4.4397012609487918E-2</v>
      </c>
      <c r="G14" s="22">
        <f>[1]KPI!D23</f>
        <v>6.5652094056931514</v>
      </c>
      <c r="H14" s="59">
        <f>[1]KPI!G23</f>
        <v>4.9624005933653681E-2</v>
      </c>
    </row>
    <row r="15" spans="2:11" ht="8.25" customHeight="1" thickBot="1"/>
    <row r="16" spans="2:11" ht="45" customHeight="1">
      <c r="B16" s="6"/>
      <c r="C16" s="18" t="str">
        <f>[1]KPI!$A$24&amp;" 
Domestico"</f>
        <v>A.O VIRGEN EXTRA 
Domestico</v>
      </c>
      <c r="D16" s="19" t="str">
        <f>D7</f>
        <v>% Variación vs. Mismo periodo del año anterior</v>
      </c>
      <c r="E16" s="18" t="str">
        <f>[1]KPI!$A$31&amp;" 
Domestico"</f>
        <v>A.O VIRGEN 
Domestico</v>
      </c>
      <c r="F16" s="19" t="str">
        <f>F7</f>
        <v>% Variación vs. Mismo periodo del año anterior</v>
      </c>
      <c r="G16" s="18" t="str">
        <f>[1]KPI!$A$38&amp;" 
Domestico"</f>
        <v>ACEITE DE GIRASOL 
Domestico</v>
      </c>
      <c r="H16" s="19" t="str">
        <f>H7</f>
        <v>% Variación vs. Mismo periodo del año anterior</v>
      </c>
    </row>
    <row r="17" spans="2:9" ht="20.100000000000001" customHeight="1">
      <c r="B17" s="7" t="str">
        <f t="shared" ref="B17:B23" si="0">B8</f>
        <v>VOLUMEN (Miles l)</v>
      </c>
      <c r="C17" s="20">
        <f>[1]KPI!D24</f>
        <v>120188.68700000001</v>
      </c>
      <c r="D17" s="56">
        <f>[1]KPI!G24</f>
        <v>0.16934879267139613</v>
      </c>
      <c r="E17" s="20">
        <f>[1]KPI!D31</f>
        <v>33914.103000000003</v>
      </c>
      <c r="F17" s="56">
        <f>[1]KPI!G31</f>
        <v>8.6126557603204201E-2</v>
      </c>
      <c r="G17" s="20">
        <f>[1]KPI!D38</f>
        <v>154602.32999999999</v>
      </c>
      <c r="H17" s="56">
        <f>[1]KPI!G38</f>
        <v>-2.3191275725822469E-2</v>
      </c>
    </row>
    <row r="18" spans="2:9" ht="20.100000000000001" customHeight="1">
      <c r="B18" s="7" t="str">
        <f t="shared" si="0"/>
        <v>VALOR (Miles €)</v>
      </c>
      <c r="C18" s="21">
        <f>[1]KPI!D25</f>
        <v>942335.49000000011</v>
      </c>
      <c r="D18" s="57">
        <f>[1]KPI!G25</f>
        <v>0.20585404156839404</v>
      </c>
      <c r="E18" s="21">
        <f>[1]KPI!D32</f>
        <v>238960.25999999998</v>
      </c>
      <c r="F18" s="57">
        <f>[1]KPI!G32</f>
        <v>0.10152351747385202</v>
      </c>
      <c r="G18" s="21">
        <f>[1]KPI!D39</f>
        <v>248831.49</v>
      </c>
      <c r="H18" s="57">
        <f>[1]KPI!G39</f>
        <v>-8.2795130361702718E-2</v>
      </c>
    </row>
    <row r="19" spans="2:9" ht="20.100000000000001" customHeight="1">
      <c r="B19" s="7" t="str">
        <f t="shared" si="0"/>
        <v>CONSUMO x CAPITA (l)</v>
      </c>
      <c r="C19" s="21">
        <f>[1]KPI!D26</f>
        <v>2.5637473174170178</v>
      </c>
      <c r="D19" s="57">
        <f>[1]KPI!G26</f>
        <v>0.15846489576204337</v>
      </c>
      <c r="E19" s="21">
        <f>[1]KPI!D33</f>
        <v>0.7234224181919422</v>
      </c>
      <c r="F19" s="57">
        <f>[1]KPI!G33</f>
        <v>7.6017264672343599E-2</v>
      </c>
      <c r="G19" s="21">
        <f>[1]KPI!D40</f>
        <v>3.2978254334696291</v>
      </c>
      <c r="H19" s="57">
        <f>[1]KPI!G40</f>
        <v>-3.2283075813004714E-2</v>
      </c>
    </row>
    <row r="20" spans="2:9" ht="20.100000000000001" customHeight="1">
      <c r="B20" s="7" t="str">
        <f t="shared" si="0"/>
        <v>GASTO x CAPITA (€)</v>
      </c>
      <c r="C20" s="21">
        <f>[1]KPI!D27</f>
        <v>20.10097742888523</v>
      </c>
      <c r="D20" s="57">
        <f>[1]KPI!G27</f>
        <v>0.1946303663412845</v>
      </c>
      <c r="E20" s="21">
        <f>[1]KPI!D34</f>
        <v>5.0972661473893384</v>
      </c>
      <c r="F20" s="57">
        <f>[1]KPI!G34</f>
        <v>9.1270914929127755E-2</v>
      </c>
      <c r="G20" s="21">
        <f>[1]KPI!D41</f>
        <v>5.3078295545102305</v>
      </c>
      <c r="H20" s="57">
        <f>[1]KPI!G41</f>
        <v>-9.1332158242916517E-2</v>
      </c>
    </row>
    <row r="21" spans="2:9" ht="20.100000000000001" customHeight="1">
      <c r="B21" s="7" t="str">
        <f t="shared" si="0"/>
        <v>PARTE DE MERCADO VOLUMEN (%)</v>
      </c>
      <c r="C21" s="21">
        <f>[1]KPI!D28</f>
        <v>0.44721564560953758</v>
      </c>
      <c r="D21" s="58">
        <f>[1]KPI!G28</f>
        <v>6.3271002629281592E-2</v>
      </c>
      <c r="E21" s="21">
        <f>[1]KPI!D35</f>
        <v>0.12619255478191019</v>
      </c>
      <c r="F21" s="58">
        <f>[1]KPI!G35</f>
        <v>9.5521561993057724E-3</v>
      </c>
      <c r="G21" s="21">
        <f>[1]KPI!D42</f>
        <v>0.57526696188709325</v>
      </c>
      <c r="H21" s="58">
        <f>[1]KPI!G42</f>
        <v>-1.5961861263951049E-2</v>
      </c>
    </row>
    <row r="22" spans="2:9" ht="20.100000000000001" customHeight="1">
      <c r="B22" s="7" t="str">
        <f t="shared" si="0"/>
        <v>PARTE DE MERCADO VALOR (%)</v>
      </c>
      <c r="C22" s="21">
        <f>[1]KPI!D29</f>
        <v>1.112703383378028</v>
      </c>
      <c r="D22" s="58">
        <f>[1]KPI!G29</f>
        <v>0.15973594023334825</v>
      </c>
      <c r="E22" s="21">
        <f>[1]KPI!D36</f>
        <v>0.28216266140511509</v>
      </c>
      <c r="F22" s="58">
        <f>[1]KPI!G36</f>
        <v>1.761789887068288E-2</v>
      </c>
      <c r="G22" s="21">
        <f>[1]KPI!D43</f>
        <v>0.29381854313265426</v>
      </c>
      <c r="H22" s="58">
        <f>[1]KPI!G43</f>
        <v>-3.7012494971206011E-2</v>
      </c>
    </row>
    <row r="23" spans="2:9" ht="20.100000000000001" customHeight="1" thickBot="1">
      <c r="B23" s="7" t="str">
        <f t="shared" si="0"/>
        <v>PRECIO MEDIO (€/L)</v>
      </c>
      <c r="C23" s="22">
        <f>[1]KPI!D30</f>
        <v>7.8404674642963696</v>
      </c>
      <c r="D23" s="59">
        <f>[1]KPI!G30</f>
        <v>3.1218443227363446E-2</v>
      </c>
      <c r="E23" s="22">
        <f>[1]KPI!D37</f>
        <v>7.0460439422502184</v>
      </c>
      <c r="F23" s="59">
        <f>[1]KPI!G37</f>
        <v>1.4176027427802662E-2</v>
      </c>
      <c r="G23" s="22">
        <f>[1]KPI!D44</f>
        <v>1.6094937896472841</v>
      </c>
      <c r="H23" s="59">
        <f>[1]KPI!G44</f>
        <v>-6.1018962213067129E-2</v>
      </c>
    </row>
    <row r="25" spans="2:9" ht="19.5" thickBot="1">
      <c r="B25" s="10" t="str">
        <f>"Importancia de los tipos - TAM "&amp; [1]KPI!$D$2</f>
        <v>Importancia de los tipos - TAM MARZO 25</v>
      </c>
      <c r="C25" s="3"/>
      <c r="D25" s="3"/>
      <c r="E25" s="3"/>
      <c r="F25" s="3"/>
      <c r="G25" s="3"/>
      <c r="H25" s="3"/>
      <c r="I25" s="3"/>
    </row>
    <row r="26" spans="2:9" ht="15.75" thickTop="1"/>
    <row r="38" spans="3:6" ht="10.5" customHeight="1"/>
    <row r="39" spans="3:6" ht="12" customHeight="1">
      <c r="C39" s="31"/>
      <c r="D39" s="31"/>
      <c r="E39" s="32" t="s">
        <v>15</v>
      </c>
      <c r="F39" s="32" t="s">
        <v>16</v>
      </c>
    </row>
    <row r="40" spans="3:6" ht="14.45" customHeight="1">
      <c r="C40" s="50" t="str">
        <f>[1]SECTORES!$B$3</f>
        <v>TOTAL ACEITE</v>
      </c>
      <c r="D40" s="31"/>
      <c r="E40" s="53">
        <f>[1]SECTORES!$E$12</f>
        <v>8.6290975351297927E-2</v>
      </c>
      <c r="F40" s="53">
        <f>[1]SECTORES!$E$3</f>
        <v>2.5883171683536155E-2</v>
      </c>
    </row>
    <row r="41" spans="3:6" ht="14.45" customHeight="1">
      <c r="C41" s="33" t="str">
        <f>[1]SECTORES!B4</f>
        <v>A.O VIRGEN</v>
      </c>
      <c r="D41" s="34"/>
      <c r="E41" s="53">
        <f>[1]SECTORES!E13</f>
        <v>0.10152351747385202</v>
      </c>
      <c r="F41" s="53">
        <f>[1]SECTORES!E4</f>
        <v>8.6126557603204201E-2</v>
      </c>
    </row>
    <row r="42" spans="3:6" ht="14.45" customHeight="1">
      <c r="C42" s="35" t="str">
        <f>[1]SECTORES!B5</f>
        <v>A.O VIRGEN EXTRA</v>
      </c>
      <c r="D42" s="34"/>
      <c r="E42" s="53">
        <f>[1]SECTORES!E14</f>
        <v>0.20585404156839404</v>
      </c>
      <c r="F42" s="54">
        <f>[1]SECTORES!E5</f>
        <v>0.16934879267139613</v>
      </c>
    </row>
    <row r="43" spans="3:6" ht="14.45" customHeight="1">
      <c r="C43" s="36" t="str">
        <f>[1]SECTORES!B6</f>
        <v>A. OLIVA</v>
      </c>
      <c r="D43" s="34"/>
      <c r="E43" s="55">
        <f>[1]SECTORES!E15</f>
        <v>4.4437205529099133E-2</v>
      </c>
      <c r="F43" s="55">
        <f>[1]SECTORES!E6</f>
        <v>-4.9415794372394961E-3</v>
      </c>
    </row>
    <row r="44" spans="3:6" ht="14.45" customHeight="1">
      <c r="C44" s="37" t="str">
        <f>[1]SECTORES!B7</f>
        <v>ACEITE DE GIRASOL</v>
      </c>
      <c r="D44" s="34"/>
      <c r="E44" s="55">
        <f>[1]SECTORES!E16</f>
        <v>-8.2795130361702718E-2</v>
      </c>
      <c r="F44" s="55">
        <f>[1]SECTORES!E7</f>
        <v>-2.3191275725822469E-2</v>
      </c>
    </row>
    <row r="45" spans="3:6" ht="14.45" customHeight="1">
      <c r="C45" s="38" t="str">
        <f>[1]SECTORES!B8</f>
        <v>ACEITE DE ORUJO</v>
      </c>
      <c r="D45" s="34"/>
      <c r="E45" s="55">
        <f>[1]SECTORES!E17</f>
        <v>-0.17377339143743176</v>
      </c>
      <c r="F45" s="55">
        <f>[1]SECTORES!E8</f>
        <v>-0.24983882227842158</v>
      </c>
    </row>
    <row r="46" spans="3:6" ht="14.45" customHeight="1">
      <c r="C46" s="39" t="str">
        <f>[1]SECTORES!B9</f>
        <v>ACEITE DE MAIZ</v>
      </c>
      <c r="D46" s="34"/>
      <c r="E46" s="55">
        <f>[1]SECTORES!E18</f>
        <v>-0.20372461701763944</v>
      </c>
      <c r="F46" s="55">
        <f>[1]SECTORES!E9</f>
        <v>-0.14005980344192615</v>
      </c>
    </row>
    <row r="47" spans="3:6" ht="14.45" customHeight="1">
      <c r="C47" s="40" t="str">
        <f>[1]SECTORES!B10</f>
        <v>ACEITE DE SOJA</v>
      </c>
      <c r="D47" s="34"/>
      <c r="E47" s="55">
        <f>[1]SECTORES!E19</f>
        <v>0.86821728056870717</v>
      </c>
      <c r="F47" s="55">
        <f>[1]SECTORES!E10</f>
        <v>-0.20600206141435351</v>
      </c>
    </row>
    <row r="48" spans="3:6" ht="14.45" customHeight="1">
      <c r="C48" s="41" t="str">
        <f>[1]SECTORES!B11</f>
        <v>OTROS ACEITES VEG</v>
      </c>
      <c r="D48" s="34"/>
      <c r="E48" s="55">
        <f>[1]SECTORES!E20</f>
        <v>0.13703140033096184</v>
      </c>
      <c r="F48" s="55">
        <f>[1]SECTORES!E11</f>
        <v>-3.1018271556846111E-2</v>
      </c>
    </row>
    <row r="49" spans="2:9" ht="6" customHeight="1">
      <c r="D49" s="8"/>
      <c r="E49" s="9"/>
      <c r="F49" s="9"/>
    </row>
    <row r="50" spans="2:9" ht="19.5" thickBot="1">
      <c r="B50" s="10" t="str">
        <f>"Consumo por persona (litros por persona) - TAM "&amp; [1]KPI!$D$2</f>
        <v>Consumo por persona (litros por persona) - TAM MARZO 25</v>
      </c>
      <c r="C50" s="3"/>
      <c r="D50" s="3"/>
      <c r="E50" s="3"/>
      <c r="F50" s="3"/>
      <c r="G50" s="3"/>
      <c r="H50" s="3"/>
      <c r="I50" s="3"/>
    </row>
    <row r="51" spans="2:9" ht="6.75" customHeight="1" thickTop="1">
      <c r="E51" s="67"/>
      <c r="F51" s="67"/>
    </row>
    <row r="52" spans="2:9" ht="35.1" customHeight="1">
      <c r="C52" s="23"/>
      <c r="D52" s="23"/>
      <c r="E52" s="48" t="str">
        <f>"TAM "&amp;'[1]consumo capita'!B3</f>
        <v>TAM MARZO 24</v>
      </c>
      <c r="F52" s="49" t="str">
        <f>"TAM "&amp;'[1]consumo capita'!C3</f>
        <v>TAM MARZO 25</v>
      </c>
    </row>
    <row r="53" spans="2:9" ht="15.95" customHeight="1">
      <c r="C53" s="24" t="str">
        <f>'[1]consumo capita'!A4</f>
        <v>TOTAL ACEITE</v>
      </c>
      <c r="D53" s="23"/>
      <c r="E53" s="25">
        <f>'[1]consumo capita'!B4</f>
        <v>9.7767321723140643</v>
      </c>
      <c r="F53" s="26">
        <f>'[1]consumo capita'!C4</f>
        <v>9.9364312158370112</v>
      </c>
      <c r="G53" s="5"/>
    </row>
    <row r="54" spans="2:9" ht="15.95" customHeight="1">
      <c r="C54" s="61" t="str">
        <f>'[1]consumo capita'!A5</f>
        <v>TOTAL ACEITES OLIVA</v>
      </c>
      <c r="D54" s="23"/>
      <c r="E54" s="28">
        <f>'[1]consumo capita'!B5</f>
        <v>5.9001709220877334</v>
      </c>
      <c r="F54" s="29">
        <f>'[1]consumo capita'!C5</f>
        <v>6.2591495428238684</v>
      </c>
    </row>
    <row r="55" spans="2:9" ht="15.95" customHeight="1">
      <c r="C55" s="27" t="str">
        <f>'[1]consumo capita'!A6</f>
        <v>A.O VIRGEN+V.EXTRA</v>
      </c>
      <c r="D55" s="23"/>
      <c r="E55" s="28">
        <f>'[1]consumo capita'!B6</f>
        <v>2.8853706674734974</v>
      </c>
      <c r="F55" s="29">
        <f>'[1]consumo capita'!C6</f>
        <v>3.2871698635950817</v>
      </c>
    </row>
    <row r="56" spans="2:9" ht="15.95" customHeight="1">
      <c r="C56" s="30" t="str">
        <f>'[1]consumo capita'!A7</f>
        <v>A.O VIRGEN</v>
      </c>
      <c r="D56" s="23"/>
      <c r="E56" s="28">
        <f>'[1]consumo capita'!B7</f>
        <v>0.67231488001470918</v>
      </c>
      <c r="F56" s="29">
        <f>'[1]consumo capita'!C7</f>
        <v>0.7234224181919422</v>
      </c>
    </row>
    <row r="57" spans="2:9" ht="15.95" customHeight="1">
      <c r="C57" s="30" t="str">
        <f>'[1]consumo capita'!A8</f>
        <v>A.O VIRGEN EXTRA</v>
      </c>
      <c r="D57" s="23"/>
      <c r="E57" s="28">
        <f>'[1]consumo capita'!B8</f>
        <v>2.2130556798016512</v>
      </c>
      <c r="F57" s="29">
        <f>'[1]consumo capita'!C8</f>
        <v>2.5637473174170178</v>
      </c>
      <c r="G57" s="5"/>
    </row>
    <row r="58" spans="2:9" ht="15.95" customHeight="1">
      <c r="C58" s="27" t="str">
        <f>'[1]consumo capita'!A9</f>
        <v>A. OLIVA</v>
      </c>
      <c r="D58" s="23"/>
      <c r="E58" s="28">
        <f>'[1]consumo capita'!B9</f>
        <v>3.0148001684885268</v>
      </c>
      <c r="F58" s="29">
        <f>'[1]consumo capita'!C9</f>
        <v>2.9719802338353132</v>
      </c>
      <c r="H58" s="64"/>
    </row>
    <row r="59" spans="2:9" ht="15.95" customHeight="1">
      <c r="C59" s="60" t="str">
        <f>'[1]consumo capita'!A10</f>
        <v>ACEITE DE GIRASOL</v>
      </c>
      <c r="D59" s="23"/>
      <c r="E59" s="28">
        <f>'[1]consumo capita'!B10</f>
        <v>3.4078410235929479</v>
      </c>
      <c r="F59" s="29">
        <f>'[1]consumo capita'!C10</f>
        <v>3.2978254334696291</v>
      </c>
    </row>
    <row r="60" spans="2:9" ht="15.95" customHeight="1">
      <c r="C60" s="60" t="str">
        <f>'[1]consumo capita'!A11</f>
        <v>ACEITE DE MAIZ</v>
      </c>
      <c r="D60" s="23"/>
      <c r="E60" s="28">
        <f>'[1]consumo capita'!B11</f>
        <v>9.6977728107935819E-3</v>
      </c>
      <c r="F60" s="29">
        <f>'[1]consumo capita'!C11</f>
        <v>8.2618834122292605E-3</v>
      </c>
    </row>
    <row r="61" spans="2:9" ht="15.95" customHeight="1">
      <c r="C61" s="60" t="str">
        <f>'[1]consumo capita'!A12</f>
        <v>ACEITE DE SOJA</v>
      </c>
      <c r="D61" s="23"/>
      <c r="E61" s="28">
        <f>'[1]consumo capita'!B12</f>
        <v>3.8498099588936462E-4</v>
      </c>
      <c r="F61" s="29">
        <f>'[1]consumo capita'!C12</f>
        <v>3.0282900744278029E-4</v>
      </c>
    </row>
    <row r="62" spans="2:9" ht="15.95" customHeight="1">
      <c r="C62" s="60" t="str">
        <f>'[1]consumo capita'!A13</f>
        <v>OTROS ACEITES VEG</v>
      </c>
      <c r="D62" s="23"/>
      <c r="E62" s="28">
        <f>'[1]consumo capita'!B13</f>
        <v>0.13858022631425201</v>
      </c>
      <c r="F62" s="29">
        <f>'[1]consumo capita'!C13</f>
        <v>0.13303185921484931</v>
      </c>
    </row>
    <row r="63" spans="2:9" ht="15.95" customHeight="1">
      <c r="C63" s="60" t="str">
        <f>'[1]consumo capita'!A14</f>
        <v>ACEITE DE ORUJO</v>
      </c>
      <c r="D63" s="23"/>
      <c r="E63" s="62">
        <f>'[1]consumo capita'!B14</f>
        <v>0.32005707617732276</v>
      </c>
      <c r="F63" s="63">
        <f>'[1]consumo capita'!C14</f>
        <v>0.23785967705999919</v>
      </c>
    </row>
  </sheetData>
  <sheetProtection sheet="1" objects="1" scenarios="1"/>
  <mergeCells count="3">
    <mergeCell ref="E51:F51"/>
    <mergeCell ref="B1:I1"/>
    <mergeCell ref="B3:I3"/>
  </mergeCells>
  <conditionalFormatting sqref="D8:D14 F8:F14 H8:H14 D17:D23 F17:F23 H17:H23">
    <cfRule type="cellIs" dxfId="9" priority="4" operator="between">
      <formula>-0.0049999</formula>
      <formula>0.0049999</formula>
    </cfRule>
    <cfRule type="cellIs" dxfId="8" priority="5" operator="lessThanOrEqual">
      <formula>-0.005</formula>
    </cfRule>
    <cfRule type="cellIs" dxfId="7" priority="7" operator="greaterThanOrEqual">
      <formula>0.005</formula>
    </cfRule>
  </conditionalFormatting>
  <conditionalFormatting sqref="E40:F49">
    <cfRule type="cellIs" dxfId="6" priority="1" operator="greaterThan">
      <formula>0.005</formula>
    </cfRule>
    <cfRule type="cellIs" dxfId="5" priority="2" operator="lessThan">
      <formula>-0.005</formula>
    </cfRule>
    <cfRule type="cellIs" dxfId="4" priority="3" operator="between">
      <formula>-0.005</formula>
      <formula>0.005</formula>
    </cfRule>
  </conditionalFormatting>
  <conditionalFormatting sqref="K17">
    <cfRule type="cellIs" dxfId="3" priority="6" operator="lessThanOrEqual">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B1:K46"/>
  <sheetViews>
    <sheetView showGridLines="0" showRowColHeaders="0" zoomScale="85" zoomScaleNormal="85"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68" t="s">
        <v>6</v>
      </c>
      <c r="C1" s="68"/>
      <c r="D1" s="68"/>
      <c r="E1" s="68"/>
      <c r="F1" s="68"/>
      <c r="G1" s="68"/>
      <c r="H1" s="68"/>
      <c r="I1" s="68"/>
      <c r="J1" s="2"/>
      <c r="K1" s="2"/>
    </row>
    <row r="2" spans="2:11" ht="11.25" customHeight="1" thickBot="1">
      <c r="H2" s="1"/>
    </row>
    <row r="3" spans="2:11" ht="24.95" customHeight="1" thickTop="1" thickBot="1">
      <c r="B3" s="72" t="str">
        <f>[1]KPI!A3</f>
        <v>TOTAL ACEITE</v>
      </c>
      <c r="C3" s="73"/>
      <c r="D3" s="73"/>
      <c r="E3" s="73"/>
      <c r="F3" s="73"/>
      <c r="G3" s="73"/>
      <c r="H3" s="73"/>
      <c r="I3" s="74"/>
    </row>
    <row r="4" spans="2:11" ht="15.75" thickTop="1"/>
    <row r="5" spans="2:11" ht="19.5" thickBot="1">
      <c r="B5" s="10" t="s">
        <v>17</v>
      </c>
      <c r="C5" s="3"/>
      <c r="D5" s="3"/>
      <c r="E5" s="3"/>
      <c r="F5" s="3"/>
      <c r="G5" s="3"/>
      <c r="H5" s="3"/>
      <c r="I5" s="3"/>
    </row>
    <row r="6" spans="2:11" ht="15.75" thickTop="1"/>
    <row r="7" spans="2:11" ht="45" customHeight="1"/>
    <row r="8" spans="2:11" ht="24.95" customHeight="1"/>
    <row r="9" spans="2:11" ht="24.95" customHeight="1"/>
    <row r="10" spans="2:11" ht="24.95" customHeight="1"/>
    <row r="11" spans="2:11" ht="24.95" customHeight="1"/>
    <row r="12" spans="2:11" ht="24.95" customHeight="1"/>
    <row r="13" spans="2:11" ht="24.95" customHeight="1"/>
    <row r="14" spans="2:11" ht="24.95" customHeight="1"/>
    <row r="16" spans="2:11" ht="19.5" thickBot="1">
      <c r="B16" s="10" t="s">
        <v>18</v>
      </c>
      <c r="C16" s="3"/>
      <c r="D16" s="3"/>
      <c r="E16" s="3"/>
      <c r="F16" s="3"/>
      <c r="G16" s="3"/>
      <c r="H16" s="3"/>
      <c r="I16" s="3"/>
    </row>
    <row r="17" spans="5:6" ht="15.75" thickTop="1"/>
    <row r="31" spans="5:6">
      <c r="E31" s="4"/>
      <c r="F31" s="4"/>
    </row>
    <row r="32" spans="5:6" ht="24.95" customHeight="1"/>
    <row r="33" spans="2:9" ht="24.95" customHeight="1"/>
    <row r="34" spans="2:9" ht="24.95" customHeight="1"/>
    <row r="35" spans="2:9" ht="24.95" customHeight="1"/>
    <row r="36" spans="2:9" ht="20.100000000000001" customHeight="1">
      <c r="D36" s="8"/>
      <c r="E36" s="9"/>
      <c r="F36" s="9"/>
    </row>
    <row r="37" spans="2:9" ht="20.100000000000001" customHeight="1">
      <c r="D37" s="8"/>
      <c r="E37" s="9"/>
      <c r="F37" s="9"/>
    </row>
    <row r="38" spans="2:9" ht="19.5" thickBot="1">
      <c r="B38" s="10" t="s">
        <v>19</v>
      </c>
      <c r="C38" s="3"/>
      <c r="D38" s="3"/>
      <c r="E38" s="3"/>
      <c r="F38" s="3"/>
      <c r="G38" s="3"/>
      <c r="H38" s="3"/>
      <c r="I38" s="3"/>
    </row>
    <row r="39" spans="2:9" ht="15.75" thickTop="1">
      <c r="E39" s="67"/>
      <c r="F39" s="67"/>
    </row>
    <row r="40" spans="2:9" ht="24.95" customHeight="1"/>
    <row r="41" spans="2:9" ht="24.95" customHeight="1"/>
    <row r="42" spans="2:9" ht="24.95" customHeight="1"/>
    <row r="43" spans="2:9" ht="24.95" customHeight="1"/>
    <row r="44" spans="2:9" ht="24.95" customHeight="1"/>
    <row r="45" spans="2:9" ht="24.95" customHeight="1"/>
    <row r="46" spans="2:9" ht="24.95" customHeight="1"/>
  </sheetData>
  <sheetProtection sheet="1" objects="1" scenarios="1"/>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B1:K43"/>
  <sheetViews>
    <sheetView showGridLines="0" showRowColHeaders="0" showWhiteSpace="0" zoomScale="110" zoomScaleNormal="110"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68" t="s">
        <v>6</v>
      </c>
      <c r="C1" s="68"/>
      <c r="D1" s="68"/>
      <c r="E1" s="68"/>
      <c r="F1" s="68"/>
      <c r="G1" s="68"/>
      <c r="H1" s="68"/>
      <c r="I1" s="68"/>
      <c r="J1" s="2"/>
      <c r="K1" s="2"/>
    </row>
    <row r="2" spans="2:11" ht="11.25" customHeight="1" thickBot="1">
      <c r="H2" s="1"/>
    </row>
    <row r="3" spans="2:11" ht="24.95" customHeight="1" thickTop="1" thickBot="1">
      <c r="B3" s="72" t="str">
        <f>'Graficos TOTAL ACEITE'!B3</f>
        <v>TOTAL ACEITE</v>
      </c>
      <c r="C3" s="73"/>
      <c r="D3" s="73"/>
      <c r="E3" s="73"/>
      <c r="F3" s="73"/>
      <c r="G3" s="73"/>
      <c r="H3" s="73"/>
      <c r="I3" s="74"/>
    </row>
    <row r="4" spans="2:11" ht="15.75" thickTop="1"/>
    <row r="5" spans="2:11" ht="19.5" thickBot="1">
      <c r="B5" s="10" t="str">
        <f>"Peso y % evolución en volumen de los canales de distribución - TAM "&amp;[1]KPI!$D$2</f>
        <v>Peso y % evolución en volumen de los canales de distribución - TAM MARZO 25</v>
      </c>
      <c r="C5" s="3"/>
      <c r="D5" s="3"/>
      <c r="E5" s="3"/>
      <c r="F5" s="3"/>
      <c r="G5" s="3"/>
      <c r="H5" s="3"/>
      <c r="I5" s="3"/>
    </row>
    <row r="6" spans="2:11" ht="15.75" thickTop="1"/>
    <row r="7" spans="2:11" ht="24.95" customHeight="1"/>
    <row r="8" spans="2:11" ht="24.95" customHeight="1">
      <c r="E8" s="11"/>
    </row>
    <row r="9" spans="2:11" ht="24.95" customHeight="1">
      <c r="E9" s="11"/>
    </row>
    <row r="10" spans="2:11" ht="24.95" customHeight="1">
      <c r="E10" s="11"/>
    </row>
    <row r="11" spans="2:11" ht="24.95" customHeight="1"/>
    <row r="12" spans="2:11" ht="24.95" customHeight="1">
      <c r="E12" s="11"/>
    </row>
    <row r="13" spans="2:11" ht="24.95" customHeight="1">
      <c r="E13" s="11"/>
    </row>
    <row r="14" spans="2:11" ht="24.95" customHeight="1">
      <c r="E14" s="11"/>
    </row>
    <row r="16" spans="2:11" ht="19.5" thickBot="1">
      <c r="B16" s="10" t="str">
        <f>"Precio medio (Euros/ litros) de los canales de distribución - TAM "&amp;[1]KPI!$D$2</f>
        <v>Precio medio (Euros/ litros) de los canales de distribución - TAM MARZO 25</v>
      </c>
      <c r="C16" s="3"/>
      <c r="D16" s="3"/>
      <c r="E16" s="3"/>
      <c r="F16" s="3"/>
      <c r="G16" s="3"/>
      <c r="H16" s="3"/>
      <c r="I16" s="3"/>
    </row>
    <row r="17" spans="2:9" ht="15.75" thickTop="1"/>
    <row r="31" spans="2:9">
      <c r="E31" s="4"/>
      <c r="F31" s="4"/>
    </row>
    <row r="32" spans="2:9" ht="19.5" thickBot="1">
      <c r="B32" s="10" t="s">
        <v>20</v>
      </c>
      <c r="C32" s="3"/>
      <c r="D32" s="3"/>
      <c r="E32" s="3"/>
      <c r="F32" s="3"/>
      <c r="G32" s="3"/>
      <c r="H32" s="3"/>
      <c r="I32" s="3"/>
    </row>
    <row r="33" spans="3:8" ht="15.75" thickTop="1">
      <c r="E33" s="67"/>
      <c r="F33" s="67"/>
    </row>
    <row r="34" spans="3:8" ht="24.95" customHeight="1">
      <c r="C34" s="75" t="s">
        <v>23</v>
      </c>
      <c r="D34" s="76"/>
      <c r="E34" s="76"/>
      <c r="F34" s="76"/>
      <c r="G34" s="76"/>
      <c r="H34" s="77"/>
    </row>
    <row r="35" spans="3:8" ht="24.95" customHeight="1">
      <c r="C35" s="78"/>
      <c r="D35" s="79"/>
      <c r="E35" s="79"/>
      <c r="F35" s="79"/>
      <c r="G35" s="79"/>
      <c r="H35" s="80"/>
    </row>
    <row r="36" spans="3:8" ht="24.95" customHeight="1">
      <c r="C36" s="78"/>
      <c r="D36" s="79"/>
      <c r="E36" s="79"/>
      <c r="F36" s="79"/>
      <c r="G36" s="79"/>
      <c r="H36" s="80"/>
    </row>
    <row r="37" spans="3:8" ht="24.95" customHeight="1">
      <c r="C37" s="78"/>
      <c r="D37" s="79"/>
      <c r="E37" s="79"/>
      <c r="F37" s="79"/>
      <c r="G37" s="79"/>
      <c r="H37" s="80"/>
    </row>
    <row r="38" spans="3:8" ht="24.95" customHeight="1">
      <c r="C38" s="78"/>
      <c r="D38" s="79"/>
      <c r="E38" s="79"/>
      <c r="F38" s="79"/>
      <c r="G38" s="79"/>
      <c r="H38" s="80"/>
    </row>
    <row r="39" spans="3:8" ht="24.95" customHeight="1">
      <c r="C39" s="78"/>
      <c r="D39" s="79"/>
      <c r="E39" s="79"/>
      <c r="F39" s="79"/>
      <c r="G39" s="79"/>
      <c r="H39" s="80"/>
    </row>
    <row r="40" spans="3:8" ht="24.95" customHeight="1">
      <c r="C40" s="78"/>
      <c r="D40" s="79"/>
      <c r="E40" s="79"/>
      <c r="F40" s="79"/>
      <c r="G40" s="79"/>
      <c r="H40" s="80"/>
    </row>
    <row r="41" spans="3:8" ht="24.95" customHeight="1">
      <c r="C41" s="78"/>
      <c r="D41" s="79"/>
      <c r="E41" s="79"/>
      <c r="F41" s="79"/>
      <c r="G41" s="79"/>
      <c r="H41" s="80"/>
    </row>
    <row r="42" spans="3:8" ht="24.95" customHeight="1">
      <c r="C42" s="78"/>
      <c r="D42" s="79"/>
      <c r="E42" s="79"/>
      <c r="F42" s="79"/>
      <c r="G42" s="79"/>
      <c r="H42" s="80"/>
    </row>
    <row r="43" spans="3:8" ht="24.95" customHeight="1">
      <c r="C43" s="81"/>
      <c r="D43" s="82"/>
      <c r="E43" s="82"/>
      <c r="F43" s="82"/>
      <c r="G43" s="82"/>
      <c r="H43" s="83"/>
    </row>
  </sheetData>
  <sheetProtection sheet="1" objects="1" scenarios="1"/>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B1:K52"/>
  <sheetViews>
    <sheetView showGridLines="0" showRowColHeaders="0" showWhiteSpace="0" zoomScaleNormal="100"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68" t="s">
        <v>6</v>
      </c>
      <c r="C1" s="68"/>
      <c r="D1" s="68"/>
      <c r="E1" s="68"/>
      <c r="F1" s="68"/>
      <c r="G1" s="68"/>
      <c r="H1" s="68"/>
      <c r="I1" s="68"/>
      <c r="J1" s="2"/>
      <c r="K1" s="2"/>
    </row>
    <row r="2" spans="2:11" ht="11.25" customHeight="1" thickBot="1">
      <c r="H2" s="1"/>
    </row>
    <row r="3" spans="2:11" ht="24.95" customHeight="1" thickTop="1" thickBot="1">
      <c r="B3" s="72" t="str">
        <f>Canales!B3</f>
        <v>TOTAL ACEITE</v>
      </c>
      <c r="C3" s="73"/>
      <c r="D3" s="73"/>
      <c r="E3" s="73"/>
      <c r="F3" s="73"/>
      <c r="G3" s="73"/>
      <c r="H3" s="73"/>
      <c r="I3" s="74"/>
    </row>
    <row r="4" spans="2:11" ht="15.75" thickTop="1"/>
    <row r="5" spans="2:11" ht="19.5" thickBot="1">
      <c r="B5" s="10" t="str">
        <f>"% Población y Distribución del volumen por perfil sociodemográfico -TAM "&amp;[1]KPI!$D$2</f>
        <v>% Población y Distribución del volumen por perfil sociodemográfico -TAM MARZO 25</v>
      </c>
      <c r="C5" s="3"/>
      <c r="D5" s="3"/>
      <c r="E5" s="3"/>
      <c r="F5" s="3"/>
      <c r="G5" s="3"/>
      <c r="H5" s="3"/>
      <c r="I5" s="3"/>
    </row>
    <row r="6" spans="2:11" ht="15.75" thickTop="1"/>
    <row r="7" spans="2:11" ht="24.95" customHeight="1"/>
    <row r="8" spans="2:11" ht="24.95" customHeight="1">
      <c r="E8" s="11"/>
    </row>
    <row r="9" spans="2:11" ht="24.95" customHeight="1">
      <c r="E9" s="11"/>
    </row>
    <row r="10" spans="2:11" ht="24.95" customHeight="1">
      <c r="E10" s="11"/>
    </row>
    <row r="11" spans="2:11" ht="24.95" customHeight="1">
      <c r="E11" s="11"/>
    </row>
    <row r="12" spans="2:11" ht="24.95" customHeight="1">
      <c r="E12" s="11"/>
    </row>
    <row r="13" spans="2:11" ht="24.95" customHeight="1">
      <c r="E13" s="11"/>
    </row>
    <row r="14" spans="2:11" ht="24.95" customHeight="1">
      <c r="E14" s="11"/>
    </row>
    <row r="15" spans="2:11" ht="24.95" customHeight="1"/>
    <row r="16" spans="2:11" ht="24.95" customHeight="1">
      <c r="E16" s="11"/>
    </row>
    <row r="17" spans="2:9" ht="24.95" customHeight="1">
      <c r="E17" s="11"/>
    </row>
    <row r="18" spans="2:9" ht="24.95" customHeight="1">
      <c r="E18" s="11"/>
    </row>
    <row r="20" spans="2:9" ht="19.5" thickBot="1">
      <c r="B20" s="10" t="str">
        <f>"% Población y Distribución del volumen por Comunidades -TAM "&amp;[1]KPI!$D$2</f>
        <v>% Población y Distribución del volumen por Comunidades -TAM MARZO 25</v>
      </c>
      <c r="C20" s="3"/>
      <c r="D20" s="3"/>
      <c r="E20" s="3"/>
      <c r="F20" s="3"/>
      <c r="G20" s="3"/>
      <c r="H20" s="3"/>
      <c r="I20" s="3"/>
    </row>
    <row r="21" spans="2:9" ht="15.75" thickTop="1"/>
    <row r="40" spans="2:9">
      <c r="E40" s="4"/>
      <c r="F40" s="4"/>
    </row>
    <row r="41" spans="2:9" ht="19.5" thickBot="1">
      <c r="B41" s="10" t="s">
        <v>21</v>
      </c>
      <c r="C41" s="3"/>
      <c r="D41" s="3"/>
      <c r="E41" s="3"/>
      <c r="F41" s="3"/>
      <c r="G41" s="3"/>
      <c r="H41" s="3"/>
      <c r="I41" s="3"/>
    </row>
    <row r="42" spans="2:9" ht="15.75" thickTop="1">
      <c r="E42" s="67"/>
      <c r="F42" s="67"/>
    </row>
    <row r="43" spans="2:9" ht="24.95" customHeight="1">
      <c r="C43" s="84" t="s">
        <v>24</v>
      </c>
      <c r="D43" s="85"/>
      <c r="E43" s="85"/>
      <c r="F43" s="85"/>
      <c r="G43" s="85"/>
      <c r="H43" s="86"/>
    </row>
    <row r="44" spans="2:9" ht="24.95" customHeight="1">
      <c r="C44" s="87"/>
      <c r="D44" s="88"/>
      <c r="E44" s="88"/>
      <c r="F44" s="88"/>
      <c r="G44" s="88"/>
      <c r="H44" s="89"/>
    </row>
    <row r="45" spans="2:9" ht="24.95" customHeight="1">
      <c r="C45" s="87"/>
      <c r="D45" s="88"/>
      <c r="E45" s="88"/>
      <c r="F45" s="88"/>
      <c r="G45" s="88"/>
      <c r="H45" s="89"/>
    </row>
    <row r="46" spans="2:9" ht="24.95" customHeight="1">
      <c r="C46" s="87"/>
      <c r="D46" s="88"/>
      <c r="E46" s="88"/>
      <c r="F46" s="88"/>
      <c r="G46" s="88"/>
      <c r="H46" s="89"/>
    </row>
    <row r="47" spans="2:9" ht="24.95" customHeight="1">
      <c r="C47" s="87"/>
      <c r="D47" s="88"/>
      <c r="E47" s="88"/>
      <c r="F47" s="88"/>
      <c r="G47" s="88"/>
      <c r="H47" s="89"/>
    </row>
    <row r="48" spans="2:9" ht="24.95" customHeight="1">
      <c r="C48" s="87"/>
      <c r="D48" s="88"/>
      <c r="E48" s="88"/>
      <c r="F48" s="88"/>
      <c r="G48" s="88"/>
      <c r="H48" s="89"/>
    </row>
    <row r="49" spans="3:8" ht="24.95" customHeight="1">
      <c r="C49" s="87"/>
      <c r="D49" s="88"/>
      <c r="E49" s="88"/>
      <c r="F49" s="88"/>
      <c r="G49" s="88"/>
      <c r="H49" s="89"/>
    </row>
    <row r="50" spans="3:8" ht="24.95" customHeight="1">
      <c r="C50" s="87"/>
      <c r="D50" s="88"/>
      <c r="E50" s="88"/>
      <c r="F50" s="88"/>
      <c r="G50" s="88"/>
      <c r="H50" s="89"/>
    </row>
    <row r="51" spans="3:8" ht="24.95" customHeight="1">
      <c r="C51" s="90"/>
      <c r="D51" s="91"/>
      <c r="E51" s="91"/>
      <c r="F51" s="91"/>
      <c r="G51" s="91"/>
      <c r="H51" s="92"/>
    </row>
    <row r="52" spans="3:8" ht="24.95" customHeight="1"/>
  </sheetData>
  <sheetProtection sheet="1" objects="1" scenarios="1"/>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15A03-2C24-46C6-A4A2-16EA13FDAD6E}">
  <sheetPr codeName="Hoja7">
    <pageSetUpPr fitToPage="1"/>
  </sheetPr>
  <dimension ref="B1:K47"/>
  <sheetViews>
    <sheetView showGridLines="0" zoomScale="90" zoomScaleNormal="90" zoomScaleSheetLayoutView="85" workbookViewId="0">
      <selection activeCell="L9" sqref="L9"/>
    </sheetView>
  </sheetViews>
  <sheetFormatPr baseColWidth="10" defaultColWidth="11.42578125" defaultRowHeight="15"/>
  <cols>
    <col min="1" max="1" width="1.140625" customWidth="1"/>
    <col min="3" max="3" width="15.42578125" customWidth="1"/>
    <col min="4" max="4" width="34.140625" customWidth="1"/>
    <col min="5" max="6" width="25" customWidth="1"/>
    <col min="9" max="9" width="21.85546875" customWidth="1"/>
  </cols>
  <sheetData>
    <row r="1" spans="2:11" ht="34.5" customHeight="1">
      <c r="B1" s="68" t="s">
        <v>6</v>
      </c>
      <c r="C1" s="68"/>
      <c r="D1" s="68"/>
      <c r="E1" s="68"/>
      <c r="F1" s="68"/>
      <c r="G1" s="68"/>
      <c r="H1" s="68"/>
      <c r="I1" s="68"/>
      <c r="J1" s="2"/>
      <c r="K1" s="2"/>
    </row>
    <row r="2" spans="2:11" ht="11.25" customHeight="1" thickBot="1">
      <c r="H2" s="1"/>
    </row>
    <row r="3" spans="2:11" ht="24.95" customHeight="1" thickTop="1" thickBot="1">
      <c r="B3" s="72" t="str">
        <f>Canales!$B$3</f>
        <v>TOTAL ACEITE</v>
      </c>
      <c r="C3" s="73"/>
      <c r="D3" s="73"/>
      <c r="E3" s="73"/>
      <c r="F3" s="73"/>
      <c r="G3" s="73"/>
      <c r="H3" s="73"/>
      <c r="I3" s="74"/>
    </row>
    <row r="4" spans="2:11" ht="15.75" thickTop="1"/>
    <row r="5" spans="2:11" ht="19.5" thickBot="1">
      <c r="B5" s="10" t="s">
        <v>22</v>
      </c>
      <c r="C5" s="3"/>
      <c r="D5" s="3"/>
      <c r="E5" s="3"/>
      <c r="F5" s="3"/>
      <c r="G5" s="3"/>
      <c r="H5" s="3"/>
      <c r="I5" s="3"/>
    </row>
    <row r="6" spans="2:11" ht="15.75" thickTop="1"/>
    <row r="7" spans="2:11" ht="24.95" customHeight="1">
      <c r="B7" s="93" t="s">
        <v>25</v>
      </c>
      <c r="C7" s="94"/>
      <c r="D7" s="94"/>
      <c r="E7" s="94"/>
      <c r="F7" s="94"/>
      <c r="G7" s="94"/>
      <c r="H7" s="94"/>
      <c r="I7" s="95"/>
    </row>
    <row r="8" spans="2:11" ht="24.95" customHeight="1">
      <c r="B8" s="96"/>
      <c r="C8" s="97"/>
      <c r="D8" s="97"/>
      <c r="E8" s="97"/>
      <c r="F8" s="97"/>
      <c r="G8" s="97"/>
      <c r="H8" s="97"/>
      <c r="I8" s="98"/>
    </row>
    <row r="9" spans="2:11" ht="24.95" customHeight="1">
      <c r="B9" s="96"/>
      <c r="C9" s="97"/>
      <c r="D9" s="97"/>
      <c r="E9" s="97"/>
      <c r="F9" s="97"/>
      <c r="G9" s="97"/>
      <c r="H9" s="97"/>
      <c r="I9" s="98"/>
    </row>
    <row r="10" spans="2:11" ht="24.95" customHeight="1">
      <c r="B10" s="96"/>
      <c r="C10" s="97"/>
      <c r="D10" s="97"/>
      <c r="E10" s="97"/>
      <c r="F10" s="97"/>
      <c r="G10" s="97"/>
      <c r="H10" s="97"/>
      <c r="I10" s="98"/>
    </row>
    <row r="11" spans="2:11" ht="24.95" customHeight="1">
      <c r="B11" s="96"/>
      <c r="C11" s="97"/>
      <c r="D11" s="97"/>
      <c r="E11" s="97"/>
      <c r="F11" s="97"/>
      <c r="G11" s="97"/>
      <c r="H11" s="97"/>
      <c r="I11" s="98"/>
    </row>
    <row r="12" spans="2:11" ht="24.95" customHeight="1">
      <c r="B12" s="96"/>
      <c r="C12" s="97"/>
      <c r="D12" s="97"/>
      <c r="E12" s="97"/>
      <c r="F12" s="97"/>
      <c r="G12" s="97"/>
      <c r="H12" s="97"/>
      <c r="I12" s="98"/>
    </row>
    <row r="13" spans="2:11" ht="24.95" customHeight="1">
      <c r="B13" s="96"/>
      <c r="C13" s="97"/>
      <c r="D13" s="97"/>
      <c r="E13" s="97"/>
      <c r="F13" s="97"/>
      <c r="G13" s="97"/>
      <c r="H13" s="97"/>
      <c r="I13" s="98"/>
    </row>
    <row r="14" spans="2:11" ht="24.95" customHeight="1">
      <c r="B14" s="96"/>
      <c r="C14" s="97"/>
      <c r="D14" s="97"/>
      <c r="E14" s="97"/>
      <c r="F14" s="97"/>
      <c r="G14" s="97"/>
      <c r="H14" s="97"/>
      <c r="I14" s="98"/>
    </row>
    <row r="15" spans="2:11" ht="24.95" customHeight="1">
      <c r="B15" s="96"/>
      <c r="C15" s="97"/>
      <c r="D15" s="97"/>
      <c r="E15" s="97"/>
      <c r="F15" s="97"/>
      <c r="G15" s="97"/>
      <c r="H15" s="97"/>
      <c r="I15" s="98"/>
    </row>
    <row r="16" spans="2:11" ht="24.95" customHeight="1">
      <c r="B16" s="96"/>
      <c r="C16" s="97"/>
      <c r="D16" s="97"/>
      <c r="E16" s="97"/>
      <c r="F16" s="97"/>
      <c r="G16" s="97"/>
      <c r="H16" s="97"/>
      <c r="I16" s="98"/>
    </row>
    <row r="17" spans="2:9" ht="24.95" customHeight="1">
      <c r="B17" s="96"/>
      <c r="C17" s="97"/>
      <c r="D17" s="97"/>
      <c r="E17" s="97"/>
      <c r="F17" s="97"/>
      <c r="G17" s="97"/>
      <c r="H17" s="97"/>
      <c r="I17" s="98"/>
    </row>
    <row r="18" spans="2:9" ht="24.95" customHeight="1">
      <c r="B18" s="96"/>
      <c r="C18" s="97"/>
      <c r="D18" s="97"/>
      <c r="E18" s="97"/>
      <c r="F18" s="97"/>
      <c r="G18" s="97"/>
      <c r="H18" s="97"/>
      <c r="I18" s="98"/>
    </row>
    <row r="19" spans="2:9" ht="24.95" customHeight="1">
      <c r="B19" s="96"/>
      <c r="C19" s="97"/>
      <c r="D19" s="97"/>
      <c r="E19" s="97"/>
      <c r="F19" s="97"/>
      <c r="G19" s="97"/>
      <c r="H19" s="97"/>
      <c r="I19" s="98"/>
    </row>
    <row r="20" spans="2:9" ht="24.95" customHeight="1">
      <c r="B20" s="96"/>
      <c r="C20" s="97"/>
      <c r="D20" s="97"/>
      <c r="E20" s="97"/>
      <c r="F20" s="97"/>
      <c r="G20" s="97"/>
      <c r="H20" s="97"/>
      <c r="I20" s="98"/>
    </row>
    <row r="21" spans="2:9" ht="24.95" customHeight="1">
      <c r="B21" s="96"/>
      <c r="C21" s="97"/>
      <c r="D21" s="97"/>
      <c r="E21" s="97"/>
      <c r="F21" s="97"/>
      <c r="G21" s="97"/>
      <c r="H21" s="97"/>
      <c r="I21" s="98"/>
    </row>
    <row r="22" spans="2:9" ht="24.95" customHeight="1">
      <c r="B22" s="96"/>
      <c r="C22" s="97"/>
      <c r="D22" s="97"/>
      <c r="E22" s="97"/>
      <c r="F22" s="97"/>
      <c r="G22" s="97"/>
      <c r="H22" s="97"/>
      <c r="I22" s="98"/>
    </row>
    <row r="23" spans="2:9" ht="24.95" customHeight="1">
      <c r="B23" s="96"/>
      <c r="C23" s="97"/>
      <c r="D23" s="97"/>
      <c r="E23" s="97"/>
      <c r="F23" s="97"/>
      <c r="G23" s="97"/>
      <c r="H23" s="97"/>
      <c r="I23" s="98"/>
    </row>
    <row r="24" spans="2:9" ht="24.95" customHeight="1">
      <c r="B24" s="96"/>
      <c r="C24" s="97"/>
      <c r="D24" s="97"/>
      <c r="E24" s="97"/>
      <c r="F24" s="97"/>
      <c r="G24" s="97"/>
      <c r="H24" s="97"/>
      <c r="I24" s="98"/>
    </row>
    <row r="25" spans="2:9" ht="24.95" customHeight="1">
      <c r="B25" s="96"/>
      <c r="C25" s="97"/>
      <c r="D25" s="97"/>
      <c r="E25" s="97"/>
      <c r="F25" s="97"/>
      <c r="G25" s="97"/>
      <c r="H25" s="97"/>
      <c r="I25" s="98"/>
    </row>
    <row r="26" spans="2:9" ht="24.95" customHeight="1">
      <c r="B26" s="96"/>
      <c r="C26" s="97"/>
      <c r="D26" s="97"/>
      <c r="E26" s="97"/>
      <c r="F26" s="97"/>
      <c r="G26" s="97"/>
      <c r="H26" s="97"/>
      <c r="I26" s="98"/>
    </row>
    <row r="27" spans="2:9" ht="24.95" customHeight="1">
      <c r="B27" s="96"/>
      <c r="C27" s="97"/>
      <c r="D27" s="97"/>
      <c r="E27" s="97"/>
      <c r="F27" s="97"/>
      <c r="G27" s="97"/>
      <c r="H27" s="97"/>
      <c r="I27" s="98"/>
    </row>
    <row r="28" spans="2:9" ht="24.95" customHeight="1">
      <c r="B28" s="96"/>
      <c r="C28" s="97"/>
      <c r="D28" s="97"/>
      <c r="E28" s="97"/>
      <c r="F28" s="97"/>
      <c r="G28" s="97"/>
      <c r="H28" s="97"/>
      <c r="I28" s="98"/>
    </row>
    <row r="29" spans="2:9" ht="24.95" customHeight="1">
      <c r="B29" s="96"/>
      <c r="C29" s="97"/>
      <c r="D29" s="97"/>
      <c r="E29" s="97"/>
      <c r="F29" s="97"/>
      <c r="G29" s="97"/>
      <c r="H29" s="97"/>
      <c r="I29" s="98"/>
    </row>
    <row r="30" spans="2:9" ht="23.45" customHeight="1">
      <c r="B30" s="96"/>
      <c r="C30" s="97"/>
      <c r="D30" s="97"/>
      <c r="E30" s="97"/>
      <c r="F30" s="97"/>
      <c r="G30" s="97"/>
      <c r="H30" s="97"/>
      <c r="I30" s="98"/>
    </row>
    <row r="31" spans="2:9" ht="21.6" customHeight="1">
      <c r="B31" s="96"/>
      <c r="C31" s="97"/>
      <c r="D31" s="97"/>
      <c r="E31" s="97"/>
      <c r="F31" s="97"/>
      <c r="G31" s="97"/>
      <c r="H31" s="97"/>
      <c r="I31" s="98"/>
    </row>
    <row r="32" spans="2:9" ht="23.45" customHeight="1">
      <c r="B32" s="99"/>
      <c r="C32" s="100"/>
      <c r="D32" s="100"/>
      <c r="E32" s="100"/>
      <c r="F32" s="100"/>
      <c r="G32" s="100"/>
      <c r="H32" s="100"/>
      <c r="I32" s="101"/>
    </row>
    <row r="33" ht="44.4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sheetData>
  <sheetProtection sheet="1" objects="1" scenarios="1"/>
  <mergeCells count="3">
    <mergeCell ref="B1:I1"/>
    <mergeCell ref="B3:I3"/>
    <mergeCell ref="B7:I32"/>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B8D94B-F781-42B9-8474-A9572628DB4B}">
  <ds:schemaRefs>
    <ds:schemaRef ds:uri="http://schemas.microsoft.com/sharepoint/v3/contenttype/forms"/>
  </ds:schemaRefs>
</ds:datastoreItem>
</file>

<file path=customXml/itemProps2.xml><?xml version="1.0" encoding="utf-8"?>
<ds:datastoreItem xmlns:ds="http://schemas.openxmlformats.org/officeDocument/2006/customXml" ds:itemID="{87A478D9-7572-4FE3-A2DC-2CA4A6BCE7C8}">
  <ds:schemaRefs>
    <ds:schemaRef ds:uri="724c4985-e433-4d2c-9697-e180992b402a"/>
    <ds:schemaRef ds:uri="http://schemas.microsoft.com/office/2006/metadata/properties"/>
    <ds:schemaRef ds:uri="http://purl.org/dc/terms/"/>
    <ds:schemaRef ds:uri="http://purl.org/dc/dcmitype/"/>
    <ds:schemaRef ds:uri="http://schemas.microsoft.com/office/2006/documentManagement/types"/>
    <ds:schemaRef ds:uri="http://schemas.openxmlformats.org/package/2006/metadata/core-properties"/>
    <ds:schemaRef ds:uri="http://www.w3.org/XML/1998/namespace"/>
    <ds:schemaRef ds:uri="http://purl.org/dc/elements/1.1/"/>
    <ds:schemaRef ds:uri="http://schemas.microsoft.com/office/infopath/2007/PartnerControls"/>
    <ds:schemaRef ds:uri="8be3414b-2ef9-485f-84d6-269f1d6f703b"/>
  </ds:schemaRefs>
</ds:datastoreItem>
</file>

<file path=customXml/itemProps3.xml><?xml version="1.0" encoding="utf-8"?>
<ds:datastoreItem xmlns:ds="http://schemas.openxmlformats.org/officeDocument/2006/customXml" ds:itemID="{6848DF52-1151-45C0-A4C1-B28F3F06DF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Portada</vt:lpstr>
      <vt:lpstr>Menú principal</vt:lpstr>
      <vt:lpstr>principales variables</vt:lpstr>
      <vt:lpstr>Graficos TOTAL ACEITE</vt:lpstr>
      <vt:lpstr>Canales</vt:lpstr>
      <vt:lpstr>Perfiles</vt:lpstr>
      <vt:lpstr>Conclusiones</vt:lpstr>
      <vt:lpstr>Canales!Área_de_impresión</vt:lpstr>
      <vt:lpstr>Conclusiones!Área_de_impresión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2025-05-29T16:42:49Z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2023-01-10T10:27:07Z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4cedc2e9-6dfb-473a-82a6-4740a9b18197</vt:lpwstr>
  </property>
  <property fmtid="{D5CDD505-2E9C-101B-9397-08002B2CF9AE}" pid="10" name="MSIP_Label_3741da7a-79c1-417c-b408-16c0bfe99fca_ContentBits">
    <vt:lpwstr>0</vt:lpwstr>
  </property>
</Properties>
</file>