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08 CEA\1 CEA  AÑO EN ELABORACION\16 2ª ESTIMACION N+2\RESUMEN, WEB Y NOT PRENSA\ENVIO A CONTENIDOS WEB\FICHEROS A ENVIAR AÑO EN CURSO\"/>
    </mc:Choice>
  </mc:AlternateContent>
  <xr:revisionPtr revIDLastSave="0" documentId="13_ncr:1_{B75B4425-DAA1-4AB4-A14F-D7ADB084EEF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nta Agraria 2ª estimación" sheetId="2" r:id="rId1"/>
    <sheet name="Renta Agraria (serie histórica)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2" l="1"/>
  <c r="I70" i="2"/>
  <c r="I69" i="2"/>
  <c r="J68" i="2"/>
  <c r="G57" i="2"/>
  <c r="G55" i="2"/>
  <c r="G54" i="2"/>
  <c r="G49" i="2"/>
  <c r="G48" i="2"/>
  <c r="G47" i="2"/>
  <c r="G44" i="2"/>
  <c r="G43" i="2"/>
  <c r="G42" i="2"/>
  <c r="G40" i="2"/>
  <c r="G39" i="2"/>
  <c r="G37" i="2"/>
  <c r="B51" i="2"/>
  <c r="G33" i="2"/>
  <c r="G30" i="2"/>
  <c r="G28" i="2"/>
  <c r="G27" i="2"/>
  <c r="G24" i="2"/>
  <c r="G23" i="2"/>
  <c r="G22" i="2"/>
  <c r="G20" i="2"/>
  <c r="G18" i="2"/>
  <c r="G17" i="2"/>
  <c r="G16" i="2"/>
  <c r="G15" i="2"/>
  <c r="G13" i="2"/>
  <c r="G11" i="2"/>
  <c r="G10" i="2"/>
  <c r="G29" i="2"/>
  <c r="G30" i="4"/>
  <c r="D30" i="4"/>
  <c r="E30" i="4" s="1"/>
  <c r="G29" i="4"/>
  <c r="D29" i="4"/>
  <c r="E29" i="4" s="1"/>
  <c r="D28" i="4"/>
  <c r="G28" i="4" s="1"/>
  <c r="D27" i="4"/>
  <c r="G27" i="4" s="1"/>
  <c r="D26" i="4"/>
  <c r="G26" i="4" s="1"/>
  <c r="D25" i="4"/>
  <c r="G25" i="4" s="1"/>
  <c r="G24" i="4"/>
  <c r="E24" i="4"/>
  <c r="D24" i="4"/>
  <c r="D23" i="4"/>
  <c r="G23" i="4" s="1"/>
  <c r="D22" i="4"/>
  <c r="G22" i="4" s="1"/>
  <c r="D21" i="4"/>
  <c r="G21" i="4" s="1"/>
  <c r="D20" i="4"/>
  <c r="G20" i="4" s="1"/>
  <c r="D19" i="4"/>
  <c r="G19" i="4" s="1"/>
  <c r="G18" i="4"/>
  <c r="E18" i="4"/>
  <c r="D18" i="4"/>
  <c r="G17" i="4"/>
  <c r="D17" i="4"/>
  <c r="E17" i="4" s="1"/>
  <c r="D16" i="4"/>
  <c r="E16" i="4" s="1"/>
  <c r="D15" i="4"/>
  <c r="G15" i="4" s="1"/>
  <c r="D14" i="4"/>
  <c r="G14" i="4" s="1"/>
  <c r="D13" i="4"/>
  <c r="G13" i="4" s="1"/>
  <c r="D12" i="4"/>
  <c r="E12" i="4" s="1"/>
  <c r="D11" i="4"/>
  <c r="G11" i="4" s="1"/>
  <c r="D10" i="4"/>
  <c r="E10" i="4" s="1"/>
  <c r="D9" i="4"/>
  <c r="G9" i="4" s="1"/>
  <c r="D8" i="4"/>
  <c r="E8" i="4" s="1"/>
  <c r="D7" i="4"/>
  <c r="E19" i="4" s="1"/>
  <c r="G45" i="2" l="1"/>
  <c r="F51" i="2"/>
  <c r="G51" i="2" s="1"/>
  <c r="G21" i="2"/>
  <c r="G41" i="2"/>
  <c r="G25" i="2"/>
  <c r="J72" i="2"/>
  <c r="I72" i="2" s="1"/>
  <c r="G9" i="2"/>
  <c r="G26" i="2"/>
  <c r="G46" i="2"/>
  <c r="G35" i="2"/>
  <c r="J73" i="2"/>
  <c r="G53" i="2"/>
  <c r="G14" i="2"/>
  <c r="G31" i="2"/>
  <c r="G12" i="2"/>
  <c r="H29" i="4"/>
  <c r="H21" i="4"/>
  <c r="H15" i="4"/>
  <c r="H26" i="4"/>
  <c r="H13" i="4"/>
  <c r="H30" i="4"/>
  <c r="H24" i="4"/>
  <c r="H19" i="4"/>
  <c r="H9" i="4"/>
  <c r="H14" i="4"/>
  <c r="H25" i="4"/>
  <c r="H20" i="4"/>
  <c r="H27" i="4"/>
  <c r="G8" i="4"/>
  <c r="G12" i="4"/>
  <c r="H12" i="4" s="1"/>
  <c r="G16" i="4"/>
  <c r="H16" i="4" s="1"/>
  <c r="E26" i="4"/>
  <c r="E7" i="4"/>
  <c r="E20" i="4"/>
  <c r="E9" i="4"/>
  <c r="E13" i="4"/>
  <c r="G10" i="4"/>
  <c r="H10" i="4" s="1"/>
  <c r="E23" i="4"/>
  <c r="E27" i="4"/>
  <c r="E14" i="4"/>
  <c r="E21" i="4"/>
  <c r="E28" i="4"/>
  <c r="E11" i="4"/>
  <c r="E25" i="4"/>
  <c r="E15" i="4"/>
  <c r="G7" i="4"/>
  <c r="E22" i="4"/>
  <c r="J74" i="2" l="1"/>
  <c r="I74" i="2" s="1"/>
  <c r="I73" i="2"/>
  <c r="H7" i="4"/>
  <c r="H18" i="4"/>
  <c r="H17" i="4"/>
  <c r="H28" i="4"/>
  <c r="H22" i="4"/>
  <c r="H8" i="4"/>
  <c r="H11" i="4"/>
  <c r="H23" i="4"/>
</calcChain>
</file>

<file path=xl/sharedStrings.xml><?xml version="1.0" encoding="utf-8"?>
<sst xmlns="http://schemas.openxmlformats.org/spreadsheetml/2006/main" count="98" uniqueCount="94">
  <si>
    <t>A</t>
  </si>
  <si>
    <t>B</t>
  </si>
  <si>
    <t>Renta Agraria por Uta    a precios  corrientes</t>
  </si>
  <si>
    <t>D</t>
  </si>
  <si>
    <t>AÑOS</t>
  </si>
  <si>
    <t xml:space="preserve">Renta Agraria  (Millones de Euros Corrientes) </t>
  </si>
  <si>
    <t>Miles de Utas          (1)</t>
  </si>
  <si>
    <t>Indice 1990=100</t>
  </si>
  <si>
    <t>Deflactor PIB 1990=100</t>
  </si>
  <si>
    <t>Renta generada en la actividad "Agricultura, Ganadería y Caza". Metodología CE (SEC 95 hasta 2013 y SEC 2010 de 2014 en adelante)</t>
  </si>
  <si>
    <t xml:space="preserve">(1) Unidades de Trabajo Año (UTA): representa el trabajo realizado por una persona a tiempo completo en un año. </t>
  </si>
  <si>
    <t>Estructura</t>
  </si>
  <si>
    <t>Cantidad</t>
  </si>
  <si>
    <t>Precio</t>
  </si>
  <si>
    <t>Valor</t>
  </si>
  <si>
    <t>%</t>
  </si>
  <si>
    <t>A.- PRODUCCION RAMA AGRARIA</t>
  </si>
  <si>
    <t xml:space="preserve">PRODUCCION VEGETAL </t>
  </si>
  <si>
    <t xml:space="preserve">       1  Cereales</t>
  </si>
  <si>
    <t xml:space="preserve">       2  Plantas Industriales (1)</t>
  </si>
  <si>
    <t xml:space="preserve">       3  Plantas Forrajeras</t>
  </si>
  <si>
    <t xml:space="preserve">       4  Hortalizas (2) </t>
  </si>
  <si>
    <t xml:space="preserve">       5  Patata</t>
  </si>
  <si>
    <t xml:space="preserve">       6  Frutas (3)</t>
  </si>
  <si>
    <t xml:space="preserve">       7  Vino y mosto</t>
  </si>
  <si>
    <t xml:space="preserve">       8  Aceite de oliva</t>
  </si>
  <si>
    <t xml:space="preserve">       9  Otros</t>
  </si>
  <si>
    <t>PRODUCCION ANIMAL</t>
  </si>
  <si>
    <t xml:space="preserve">   Carne y Ganado</t>
  </si>
  <si>
    <t xml:space="preserve">       1  Bovino</t>
  </si>
  <si>
    <t xml:space="preserve">       2  Porcino</t>
  </si>
  <si>
    <t xml:space="preserve">       3  Equino</t>
  </si>
  <si>
    <t xml:space="preserve">       4  Ovino y Caprino</t>
  </si>
  <si>
    <t xml:space="preserve">       5  Aves</t>
  </si>
  <si>
    <t xml:space="preserve">       6  Otros (4)</t>
  </si>
  <si>
    <t xml:space="preserve">   Productos Animales</t>
  </si>
  <si>
    <t xml:space="preserve">       1  Leche</t>
  </si>
  <si>
    <t xml:space="preserve">       2  Huevos</t>
  </si>
  <si>
    <t xml:space="preserve">       3  Otros</t>
  </si>
  <si>
    <t>PRODUCCION DE SERVICIOS</t>
  </si>
  <si>
    <t>OTRAS PRODUCCIONES (5)</t>
  </si>
  <si>
    <t>B.- CONSUMOS INTERMEDIOS</t>
  </si>
  <si>
    <t xml:space="preserve">   1  Semillas y Plantones</t>
  </si>
  <si>
    <t xml:space="preserve">   2  Energía y Lubricantes</t>
  </si>
  <si>
    <t xml:space="preserve">   3  Fertilizantes y Enmiendas</t>
  </si>
  <si>
    <t xml:space="preserve">   4  Productos Fitosanitarios</t>
  </si>
  <si>
    <t xml:space="preserve">   5  Gastos Veterinarios</t>
  </si>
  <si>
    <t xml:space="preserve">   6  Piensos</t>
  </si>
  <si>
    <t xml:space="preserve">   7  Mantenimiento de material</t>
  </si>
  <si>
    <t xml:space="preserve">   8  Mantenimiento de edificios</t>
  </si>
  <si>
    <t xml:space="preserve">   9  Servicios Agrarios</t>
  </si>
  <si>
    <t xml:space="preserve"> 10  Servicios Intermediación Financiera </t>
  </si>
  <si>
    <t xml:space="preserve"> 11  Otros Bienes y Servicios </t>
  </si>
  <si>
    <t xml:space="preserve">C=(A-B) VALOR AÑADIDO BRUTO </t>
  </si>
  <si>
    <t xml:space="preserve">    D.- AMORTIZACIONES (6)</t>
  </si>
  <si>
    <t xml:space="preserve">    E.- OTRAS SUBVENCIONES (7)</t>
  </si>
  <si>
    <t xml:space="preserve">    F.- OTROS IMPUESTOS (8)</t>
  </si>
  <si>
    <t>G = (C-D+E-F)  RENTA AGRARIA</t>
  </si>
  <si>
    <t>(1) Incluye: Remolacha, tabaco, algodón, oleaginosas, proteginosas, leguminosas grano.</t>
  </si>
  <si>
    <t>(3) Incluye: Frutas frescas , Cítricos, Frutas tropicales, Uvas y Aceitunas</t>
  </si>
  <si>
    <t>(4) Incluye: Conejos, fundamentalmente</t>
  </si>
  <si>
    <t>(8) Otros impuestos, incluye: IBI  e impuesto sobre maquinaria</t>
  </si>
  <si>
    <t>Var. %</t>
  </si>
  <si>
    <t>Var. Indice</t>
  </si>
  <si>
    <t>Renta Agraria a prec corrientes</t>
  </si>
  <si>
    <t>Se ha elaborado con los datos siguientes:</t>
  </si>
  <si>
    <t>PIB (deflactor)</t>
  </si>
  <si>
    <t>UTA (trabajo agrario)</t>
  </si>
  <si>
    <t>Renta Agraria (prec corri)/UTA</t>
  </si>
  <si>
    <t>Indicador A</t>
  </si>
  <si>
    <t>Renta Agraria por Uta   deflactada</t>
  </si>
  <si>
    <r>
      <t>C</t>
    </r>
    <r>
      <rPr>
        <sz val="10"/>
        <rFont val="Arial"/>
        <family val="2"/>
      </rPr>
      <t xml:space="preserve">=A/B*1000  </t>
    </r>
  </si>
  <si>
    <r>
      <t>E</t>
    </r>
    <r>
      <rPr>
        <sz val="10"/>
        <rFont val="Arial"/>
        <family val="2"/>
      </rPr>
      <t xml:space="preserve">=C/D*100 </t>
    </r>
  </si>
  <si>
    <t>APORTACION</t>
  </si>
  <si>
    <t>A LA VARIACION</t>
  </si>
  <si>
    <t>INTERANUAL DE LA RENTA</t>
  </si>
  <si>
    <t>FUENTES:  MAPA (Subdirección General de Analisis, Coordinación y Estadística).</t>
  </si>
  <si>
    <t xml:space="preserve">                    INE: "Encuesta de Población Activa", "Encuesta de Estructuras de las Explotaciones Agrarias" y Deflactor del PIB.</t>
  </si>
  <si>
    <t>Renta Agraria Real (deflactada)</t>
  </si>
  <si>
    <t>2023 (A)</t>
  </si>
  <si>
    <t>2024 (E2)</t>
  </si>
  <si>
    <t>Var %  2024/2023</t>
  </si>
  <si>
    <t>(2) Incluye: Hortalizas, flores, plantas de vivero y plantaciones</t>
  </si>
  <si>
    <t>(5) Otras Producciones: Valor de las Actividades Secundarias NO Agrarias No Separables de la Agricultura (transformación leche, caza, …)</t>
  </si>
  <si>
    <t>(6) Amortizaciones: De maquinaria, edificios y plantaciones</t>
  </si>
  <si>
    <t xml:space="preserve">(7) Otras Subvenciones, incluye: Págo básico, medidas  agroambientales, indemnización zonas desfavorecidas, etc., </t>
  </si>
  <si>
    <t>EVOLUCION MACROMAGNITUDES AGRARIAS 2024 (2ª Estimación (marzo 2025))</t>
  </si>
  <si>
    <t>- Avance de Superficies y Producciones Cultivo (diciembre 2024)</t>
  </si>
  <si>
    <t>- Informacion sacrificios de ganado: Sacrificios mensuales hasta diciembre 2024</t>
  </si>
  <si>
    <t>- Informacion etregas leche a industria: Estimación con datos hasta diciembre 2024</t>
  </si>
  <si>
    <t>- 2ª estimación de Precios Percibidos y Pagados por los Agricultores con datos hasta diciembre  2024</t>
  </si>
  <si>
    <t>- Subvenciones de 2021: Estimaciónes noviembre 2024</t>
  </si>
  <si>
    <t>RENTA AGRARIA 1990-2024</t>
  </si>
  <si>
    <t>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</si>
</sst>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"/>
    <numFmt numFmtId="166" formatCode="0.0"/>
    <numFmt numFmtId="167" formatCode="0.0%"/>
    <numFmt numFmtId="168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5" fillId="2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165" fontId="2" fillId="4" borderId="4" xfId="0" applyNumberFormat="1" applyFont="1" applyFill="1" applyBorder="1"/>
    <xf numFmtId="165" fontId="2" fillId="4" borderId="7" xfId="0" applyNumberFormat="1" applyFont="1" applyFill="1" applyBorder="1"/>
    <xf numFmtId="165" fontId="2" fillId="4" borderId="5" xfId="0" applyNumberFormat="1" applyFont="1" applyFill="1" applyBorder="1" applyAlignment="1">
      <alignment horizontal="right"/>
    </xf>
    <xf numFmtId="165" fontId="2" fillId="4" borderId="4" xfId="0" applyNumberFormat="1" applyFont="1" applyFill="1" applyBorder="1" applyAlignment="1">
      <alignment horizontal="right"/>
    </xf>
    <xf numFmtId="165" fontId="2" fillId="4" borderId="6" xfId="0" applyNumberFormat="1" applyFont="1" applyFill="1" applyBorder="1"/>
    <xf numFmtId="0" fontId="6" fillId="4" borderId="7" xfId="0" applyFont="1" applyFill="1" applyBorder="1" applyAlignment="1">
      <alignment horizontal="center"/>
    </xf>
    <xf numFmtId="165" fontId="2" fillId="4" borderId="12" xfId="0" applyNumberFormat="1" applyFont="1" applyFill="1" applyBorder="1" applyAlignment="1">
      <alignment horizontal="right"/>
    </xf>
    <xf numFmtId="165" fontId="2" fillId="4" borderId="7" xfId="0" applyNumberFormat="1" applyFont="1" applyFill="1" applyBorder="1" applyAlignment="1">
      <alignment horizontal="right"/>
    </xf>
    <xf numFmtId="165" fontId="2" fillId="4" borderId="13" xfId="0" applyNumberFormat="1" applyFont="1" applyFill="1" applyBorder="1"/>
    <xf numFmtId="165" fontId="2" fillId="0" borderId="0" xfId="0" applyNumberFormat="1" applyFont="1"/>
    <xf numFmtId="0" fontId="6" fillId="4" borderId="10" xfId="0" applyFont="1" applyFill="1" applyBorder="1" applyAlignment="1">
      <alignment horizontal="center"/>
    </xf>
    <xf numFmtId="165" fontId="2" fillId="4" borderId="10" xfId="0" applyNumberFormat="1" applyFont="1" applyFill="1" applyBorder="1"/>
    <xf numFmtId="165" fontId="2" fillId="4" borderId="8" xfId="0" applyNumberFormat="1" applyFont="1" applyFill="1" applyBorder="1" applyAlignment="1">
      <alignment horizontal="right"/>
    </xf>
    <xf numFmtId="165" fontId="2" fillId="4" borderId="10" xfId="0" applyNumberFormat="1" applyFont="1" applyFill="1" applyBorder="1" applyAlignment="1">
      <alignment horizontal="right"/>
    </xf>
    <xf numFmtId="165" fontId="2" fillId="4" borderId="9" xfId="0" applyNumberFormat="1" applyFont="1" applyFill="1" applyBorder="1"/>
    <xf numFmtId="165" fontId="6" fillId="4" borderId="10" xfId="0" applyNumberFormat="1" applyFont="1" applyFill="1" applyBorder="1" applyAlignment="1">
      <alignment horizontal="center"/>
    </xf>
    <xf numFmtId="165" fontId="2" fillId="4" borderId="14" xfId="0" applyNumberFormat="1" applyFont="1" applyFill="1" applyBorder="1"/>
    <xf numFmtId="165" fontId="2" fillId="4" borderId="8" xfId="0" applyNumberFormat="1" applyFont="1" applyFill="1" applyBorder="1"/>
    <xf numFmtId="0" fontId="5" fillId="0" borderId="0" xfId="0" applyFont="1"/>
    <xf numFmtId="167" fontId="5" fillId="2" borderId="15" xfId="1" applyNumberFormat="1" applyFont="1" applyFill="1" applyBorder="1" applyAlignment="1">
      <alignment horizontal="center" vertical="center"/>
    </xf>
    <xf numFmtId="167" fontId="7" fillId="2" borderId="16" xfId="1" applyNumberFormat="1" applyFont="1" applyFill="1" applyBorder="1"/>
    <xf numFmtId="10" fontId="7" fillId="2" borderId="16" xfId="1" applyNumberFormat="1" applyFont="1" applyFill="1" applyBorder="1"/>
    <xf numFmtId="167" fontId="7" fillId="2" borderId="17" xfId="1" applyNumberFormat="1" applyFont="1" applyFill="1" applyBorder="1"/>
    <xf numFmtId="0" fontId="6" fillId="0" borderId="0" xfId="0" applyFont="1"/>
    <xf numFmtId="0" fontId="8" fillId="5" borderId="0" xfId="2" quotePrefix="1" applyFont="1" applyFill="1" applyAlignment="1">
      <alignment horizontal="left"/>
    </xf>
    <xf numFmtId="0" fontId="2" fillId="5" borderId="0" xfId="2" applyFill="1"/>
    <xf numFmtId="0" fontId="2" fillId="0" borderId="0" xfId="2"/>
    <xf numFmtId="0" fontId="2" fillId="0" borderId="5" xfId="2" applyBorder="1"/>
    <xf numFmtId="0" fontId="5" fillId="0" borderId="1" xfId="2" applyFont="1" applyBorder="1" applyAlignment="1">
      <alignment horizontal="centerContinuous"/>
    </xf>
    <xf numFmtId="0" fontId="5" fillId="0" borderId="2" xfId="2" applyFont="1" applyBorder="1" applyAlignment="1">
      <alignment horizontal="centerContinuous"/>
    </xf>
    <xf numFmtId="0" fontId="5" fillId="0" borderId="3" xfId="2" applyFont="1" applyBorder="1" applyAlignment="1">
      <alignment horizontal="centerContinuous"/>
    </xf>
    <xf numFmtId="0" fontId="5" fillId="0" borderId="4" xfId="2" applyFont="1" applyBorder="1" applyAlignment="1">
      <alignment horizontal="center"/>
    </xf>
    <xf numFmtId="0" fontId="2" fillId="0" borderId="8" xfId="2" applyBorder="1"/>
    <xf numFmtId="0" fontId="5" fillId="0" borderId="8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4" xfId="2" applyFont="1" applyBorder="1"/>
    <xf numFmtId="0" fontId="5" fillId="0" borderId="18" xfId="2" applyFont="1" applyBorder="1"/>
    <xf numFmtId="0" fontId="5" fillId="5" borderId="1" xfId="2" applyFont="1" applyFill="1" applyBorder="1"/>
    <xf numFmtId="0" fontId="2" fillId="0" borderId="12" xfId="2" applyBorder="1"/>
    <xf numFmtId="0" fontId="5" fillId="2" borderId="1" xfId="2" applyFont="1" applyFill="1" applyBorder="1"/>
    <xf numFmtId="0" fontId="2" fillId="3" borderId="12" xfId="2" applyFill="1" applyBorder="1"/>
    <xf numFmtId="165" fontId="2" fillId="0" borderId="0" xfId="2" applyNumberFormat="1"/>
    <xf numFmtId="0" fontId="2" fillId="6" borderId="12" xfId="2" applyFill="1" applyBorder="1"/>
    <xf numFmtId="0" fontId="5" fillId="2" borderId="1" xfId="2" applyFont="1" applyFill="1" applyBorder="1" applyAlignment="1">
      <alignment wrapText="1"/>
    </xf>
    <xf numFmtId="165" fontId="5" fillId="5" borderId="11" xfId="2" applyNumberFormat="1" applyFont="1" applyFill="1" applyBorder="1" applyAlignment="1">
      <alignment horizontal="center"/>
    </xf>
    <xf numFmtId="0" fontId="6" fillId="0" borderId="0" xfId="2" applyFont="1"/>
    <xf numFmtId="166" fontId="2" fillId="0" borderId="19" xfId="2" applyNumberFormat="1" applyBorder="1" applyAlignment="1">
      <alignment horizontal="center"/>
    </xf>
    <xf numFmtId="166" fontId="2" fillId="0" borderId="0" xfId="2" applyNumberFormat="1"/>
    <xf numFmtId="166" fontId="2" fillId="0" borderId="20" xfId="2" applyNumberFormat="1" applyBorder="1" applyAlignment="1">
      <alignment horizontal="center"/>
    </xf>
    <xf numFmtId="166" fontId="9" fillId="0" borderId="0" xfId="2" applyNumberFormat="1" applyFont="1" applyAlignment="1">
      <alignment horizontal="center"/>
    </xf>
    <xf numFmtId="166" fontId="2" fillId="0" borderId="21" xfId="2" applyNumberFormat="1" applyBorder="1"/>
    <xf numFmtId="166" fontId="2" fillId="0" borderId="22" xfId="2" applyNumberFormat="1" applyBorder="1"/>
    <xf numFmtId="0" fontId="10" fillId="0" borderId="0" xfId="2" applyFont="1"/>
    <xf numFmtId="166" fontId="2" fillId="0" borderId="23" xfId="2" applyNumberFormat="1" applyBorder="1"/>
    <xf numFmtId="166" fontId="2" fillId="0" borderId="24" xfId="2" applyNumberFormat="1" applyBorder="1"/>
    <xf numFmtId="166" fontId="2" fillId="0" borderId="25" xfId="2" applyNumberFormat="1" applyBorder="1" applyAlignment="1">
      <alignment horizontal="center"/>
    </xf>
    <xf numFmtId="166" fontId="9" fillId="0" borderId="0" xfId="2" applyNumberFormat="1" applyFont="1"/>
    <xf numFmtId="168" fontId="9" fillId="0" borderId="0" xfId="2" applyNumberFormat="1" applyFont="1"/>
    <xf numFmtId="166" fontId="2" fillId="0" borderId="26" xfId="2" applyNumberFormat="1" applyBorder="1"/>
    <xf numFmtId="166" fontId="2" fillId="0" borderId="27" xfId="2" applyNumberFormat="1" applyBorder="1"/>
    <xf numFmtId="166" fontId="2" fillId="0" borderId="0" xfId="2" applyNumberFormat="1" applyAlignment="1">
      <alignment horizontal="center"/>
    </xf>
    <xf numFmtId="0" fontId="11" fillId="0" borderId="0" xfId="2" applyFont="1"/>
    <xf numFmtId="165" fontId="5" fillId="5" borderId="2" xfId="2" applyNumberFormat="1" applyFont="1" applyFill="1" applyBorder="1" applyAlignment="1">
      <alignment horizontal="center"/>
    </xf>
    <xf numFmtId="165" fontId="2" fillId="0" borderId="7" xfId="2" applyNumberFormat="1" applyBorder="1" applyAlignment="1">
      <alignment horizontal="center"/>
    </xf>
    <xf numFmtId="165" fontId="2" fillId="0" borderId="0" xfId="2" applyNumberFormat="1" applyAlignment="1">
      <alignment horizontal="center"/>
    </xf>
    <xf numFmtId="165" fontId="5" fillId="2" borderId="11" xfId="2" applyNumberFormat="1" applyFont="1" applyFill="1" applyBorder="1" applyAlignment="1">
      <alignment horizontal="center"/>
    </xf>
    <xf numFmtId="165" fontId="5" fillId="2" borderId="2" xfId="2" applyNumberFormat="1" applyFont="1" applyFill="1" applyBorder="1" applyAlignment="1">
      <alignment horizontal="center"/>
    </xf>
    <xf numFmtId="165" fontId="2" fillId="3" borderId="7" xfId="2" applyNumberFormat="1" applyFill="1" applyBorder="1" applyAlignment="1">
      <alignment horizontal="center"/>
    </xf>
    <xf numFmtId="165" fontId="2" fillId="3" borderId="0" xfId="2" applyNumberFormat="1" applyFill="1" applyAlignment="1">
      <alignment horizontal="center"/>
    </xf>
    <xf numFmtId="1" fontId="6" fillId="4" borderId="7" xfId="3" quotePrefix="1" applyNumberFormat="1" applyFont="1" applyFill="1" applyBorder="1" applyAlignment="1">
      <alignment horizontal="center"/>
    </xf>
    <xf numFmtId="165" fontId="2" fillId="4" borderId="0" xfId="0" applyNumberFormat="1" applyFont="1" applyFill="1"/>
    <xf numFmtId="165" fontId="2" fillId="4" borderId="12" xfId="0" applyNumberFormat="1" applyFont="1" applyFill="1" applyBorder="1"/>
    <xf numFmtId="0" fontId="6" fillId="0" borderId="4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167" fontId="5" fillId="2" borderId="11" xfId="1" applyNumberFormat="1" applyFont="1" applyFill="1" applyBorder="1" applyAlignment="1">
      <alignment horizontal="center"/>
    </xf>
    <xf numFmtId="167" fontId="5" fillId="5" borderId="11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center"/>
    </xf>
    <xf numFmtId="165" fontId="2" fillId="2" borderId="10" xfId="0" applyNumberFormat="1" applyFont="1" applyFill="1" applyBorder="1"/>
    <xf numFmtId="165" fontId="2" fillId="2" borderId="9" xfId="0" applyNumberFormat="1" applyFont="1" applyFill="1" applyBorder="1"/>
    <xf numFmtId="165" fontId="2" fillId="2" borderId="8" xfId="0" applyNumberFormat="1" applyFont="1" applyFill="1" applyBorder="1"/>
    <xf numFmtId="166" fontId="2" fillId="2" borderId="14" xfId="0" applyNumberFormat="1" applyFont="1" applyFill="1" applyBorder="1"/>
    <xf numFmtId="0" fontId="5" fillId="2" borderId="1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1" fontId="6" fillId="4" borderId="10" xfId="3" quotePrefix="1" applyNumberFormat="1" applyFont="1" applyFill="1" applyBorder="1" applyAlignment="1">
      <alignment horizontal="center"/>
    </xf>
    <xf numFmtId="0" fontId="12" fillId="6" borderId="5" xfId="2" applyFont="1" applyFill="1" applyBorder="1"/>
    <xf numFmtId="0" fontId="5" fillId="0" borderId="5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165" fontId="5" fillId="5" borderId="11" xfId="2" applyNumberFormat="1" applyFont="1" applyFill="1" applyBorder="1"/>
    <xf numFmtId="165" fontId="5" fillId="5" borderId="3" xfId="2" applyNumberFormat="1" applyFont="1" applyFill="1" applyBorder="1" applyAlignment="1">
      <alignment horizontal="center"/>
    </xf>
    <xf numFmtId="167" fontId="5" fillId="5" borderId="9" xfId="1" applyNumberFormat="1" applyFont="1" applyFill="1" applyBorder="1" applyAlignment="1">
      <alignment horizontal="center"/>
    </xf>
    <xf numFmtId="165" fontId="2" fillId="0" borderId="7" xfId="2" applyNumberFormat="1" applyBorder="1"/>
    <xf numFmtId="165" fontId="2" fillId="0" borderId="13" xfId="2" applyNumberFormat="1" applyBorder="1" applyAlignment="1">
      <alignment horizontal="center"/>
    </xf>
    <xf numFmtId="167" fontId="1" fillId="0" borderId="13" xfId="1" applyNumberFormat="1" applyBorder="1" applyAlignment="1">
      <alignment horizontal="center"/>
    </xf>
    <xf numFmtId="165" fontId="5" fillId="2" borderId="11" xfId="2" applyNumberFormat="1" applyFont="1" applyFill="1" applyBorder="1"/>
    <xf numFmtId="167" fontId="1" fillId="0" borderId="7" xfId="1" applyNumberFormat="1" applyBorder="1" applyAlignment="1">
      <alignment horizontal="center"/>
    </xf>
    <xf numFmtId="165" fontId="2" fillId="3" borderId="7" xfId="2" applyNumberFormat="1" applyFill="1" applyBorder="1"/>
    <xf numFmtId="167" fontId="1" fillId="3" borderId="7" xfId="1" applyNumberFormat="1" applyFill="1" applyBorder="1" applyAlignment="1">
      <alignment horizontal="center"/>
    </xf>
    <xf numFmtId="165" fontId="2" fillId="6" borderId="7" xfId="2" applyNumberFormat="1" applyFill="1" applyBorder="1"/>
    <xf numFmtId="165" fontId="2" fillId="6" borderId="7" xfId="2" applyNumberFormat="1" applyFill="1" applyBorder="1" applyAlignment="1">
      <alignment horizontal="center"/>
    </xf>
    <xf numFmtId="165" fontId="2" fillId="6" borderId="0" xfId="2" applyNumberFormat="1" applyFill="1" applyAlignment="1">
      <alignment horizontal="center"/>
    </xf>
    <xf numFmtId="167" fontId="1" fillId="6" borderId="7" xfId="1" applyNumberFormat="1" applyFill="1" applyBorder="1" applyAlignment="1">
      <alignment horizontal="center"/>
    </xf>
    <xf numFmtId="167" fontId="1" fillId="0" borderId="7" xfId="1" applyNumberFormat="1" applyFill="1" applyBorder="1" applyAlignment="1">
      <alignment horizontal="center"/>
    </xf>
    <xf numFmtId="167" fontId="1" fillId="0" borderId="10" xfId="1" applyNumberFormat="1" applyBorder="1" applyAlignment="1">
      <alignment horizontal="center"/>
    </xf>
    <xf numFmtId="0" fontId="13" fillId="0" borderId="0" xfId="2" applyFont="1"/>
  </cellXfs>
  <cellStyles count="4">
    <cellStyle name="Millares" xfId="3" builtinId="3"/>
    <cellStyle name="Normal" xfId="0" builtinId="0"/>
    <cellStyle name="Normal_ESTIM01S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GRÁFICO 1.- EVOLUCIÓN DE LA RENTA AGRARIA POR UTA. </a:t>
            </a:r>
          </a:p>
          <a:p>
            <a:pPr>
              <a:defRPr/>
            </a:pPr>
            <a:r>
              <a:rPr lang="es-ES"/>
              <a:t>(Año 1990=100) (2023 Avance, 2024 2ª Estimacion)</a:t>
            </a:r>
          </a:p>
          <a:p>
            <a:pPr>
              <a:defRPr/>
            </a:pPr>
            <a:endParaRPr lang="es-ES"/>
          </a:p>
        </c:rich>
      </c:tx>
      <c:layout>
        <c:manualLayout>
          <c:xMode val="edge"/>
          <c:yMode val="edge"/>
          <c:x val="0.19729132175004613"/>
          <c:y val="4.7436025569783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632195138735393E-2"/>
          <c:y val="0.12128712871287128"/>
          <c:w val="0.93575271578395558"/>
          <c:h val="0.69554455445544561"/>
        </c:manualLayout>
      </c:layout>
      <c:lineChart>
        <c:grouping val="standard"/>
        <c:varyColors val="0"/>
        <c:ser>
          <c:idx val="0"/>
          <c:order val="0"/>
          <c:tx>
            <c:v>Serie a precios corrientes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2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012-4451-9A4D-B1FE5FDCF96E}"/>
              </c:ext>
            </c:extLst>
          </c:dPt>
          <c:cat>
            <c:strLit>
              <c:ptCount val="35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  <c:pt idx="26">
                <c:v>2016</c:v>
              </c:pt>
              <c:pt idx="27">
                <c:v>2017</c:v>
              </c:pt>
              <c:pt idx="28">
                <c:v>2018</c:v>
              </c:pt>
              <c:pt idx="29">
                <c:v>2019</c:v>
              </c:pt>
              <c:pt idx="30">
                <c:v>2020</c:v>
              </c:pt>
              <c:pt idx="31">
                <c:v>2021</c:v>
              </c:pt>
              <c:pt idx="32">
                <c:v>2022</c:v>
              </c:pt>
              <c:pt idx="33">
                <c:v>2023 (A)</c:v>
              </c:pt>
              <c:pt idx="34">
                <c:v>2024 (E2)</c:v>
              </c:pt>
            </c:strLit>
          </c:cat>
          <c:val>
            <c:numLit>
              <c:formatCode>#.##0.0</c:formatCode>
              <c:ptCount val="35"/>
              <c:pt idx="0">
                <c:v>100</c:v>
              </c:pt>
              <c:pt idx="1">
                <c:v>106.02196409009031</c:v>
              </c:pt>
              <c:pt idx="2">
                <c:v>98.34704632021645</c:v>
              </c:pt>
              <c:pt idx="3">
                <c:v>121.45293729465762</c:v>
              </c:pt>
              <c:pt idx="4">
                <c:v>140.69530231252386</c:v>
              </c:pt>
              <c:pt idx="5">
                <c:v>147.09215394087119</c:v>
              </c:pt>
              <c:pt idx="6">
                <c:v>170.66842325809904</c:v>
              </c:pt>
              <c:pt idx="7">
                <c:v>176.1729034072211</c:v>
              </c:pt>
              <c:pt idx="8">
                <c:v>173.0444916517427</c:v>
              </c:pt>
              <c:pt idx="9">
                <c:v>166.59745337094969</c:v>
              </c:pt>
              <c:pt idx="10">
                <c:v>179.96268829222876</c:v>
              </c:pt>
              <c:pt idx="11">
                <c:v>202.25148225715384</c:v>
              </c:pt>
              <c:pt idx="12">
                <c:v>204.31086940734778</c:v>
              </c:pt>
              <c:pt idx="13">
                <c:v>240.58751595067187</c:v>
              </c:pt>
              <c:pt idx="14">
                <c:v>230.21527610276411</c:v>
              </c:pt>
              <c:pt idx="15">
                <c:v>212.01088958099371</c:v>
              </c:pt>
              <c:pt idx="16">
                <c:v>210.89522770929884</c:v>
              </c:pt>
              <c:pt idx="17">
                <c:v>244.84646050811497</c:v>
              </c:pt>
              <c:pt idx="18">
                <c:v>212.63256962605834</c:v>
              </c:pt>
              <c:pt idx="19">
                <c:v>213.90261809060581</c:v>
              </c:pt>
              <c:pt idx="20">
                <c:v>227.25570376170563</c:v>
              </c:pt>
              <c:pt idx="21">
                <c:v>229.90576702002303</c:v>
              </c:pt>
              <c:pt idx="22">
                <c:v>233.16404212546891</c:v>
              </c:pt>
              <c:pt idx="23">
                <c:v>257.20290889417026</c:v>
              </c:pt>
              <c:pt idx="24">
                <c:v>264.8950820529048</c:v>
              </c:pt>
              <c:pt idx="25">
                <c:v>279.90332272904357</c:v>
              </c:pt>
              <c:pt idx="26">
                <c:v>311.51511159443191</c:v>
              </c:pt>
              <c:pt idx="27">
                <c:v>312.48326477560147</c:v>
              </c:pt>
              <c:pt idx="28">
                <c:v>310.60778240315102</c:v>
              </c:pt>
              <c:pt idx="29">
                <c:v>305.61030231463957</c:v>
              </c:pt>
              <c:pt idx="30">
                <c:v>302.61517746280447</c:v>
              </c:pt>
              <c:pt idx="31">
                <c:v>309.51075741493304</c:v>
              </c:pt>
              <c:pt idx="32">
                <c:v>316.73942546357563</c:v>
              </c:pt>
              <c:pt idx="33">
                <c:v>378.20071111128402</c:v>
              </c:pt>
              <c:pt idx="34">
                <c:v>416.75551992201963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12-4451-9A4D-B1FE5FDCF96E}"/>
            </c:ext>
          </c:extLst>
        </c:ser>
        <c:ser>
          <c:idx val="1"/>
          <c:order val="1"/>
          <c:tx>
            <c:v>Serie deflactada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35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  <c:pt idx="26">
                <c:v>2016</c:v>
              </c:pt>
              <c:pt idx="27">
                <c:v>2017</c:v>
              </c:pt>
              <c:pt idx="28">
                <c:v>2018</c:v>
              </c:pt>
              <c:pt idx="29">
                <c:v>2019</c:v>
              </c:pt>
              <c:pt idx="30">
                <c:v>2020</c:v>
              </c:pt>
              <c:pt idx="31">
                <c:v>2021</c:v>
              </c:pt>
              <c:pt idx="32">
                <c:v>2022</c:v>
              </c:pt>
              <c:pt idx="33">
                <c:v>2023 (A)</c:v>
              </c:pt>
              <c:pt idx="34">
                <c:v>2024 (E2)</c:v>
              </c:pt>
            </c:strLit>
          </c:cat>
          <c:val>
            <c:numLit>
              <c:formatCode>#.##0.0</c:formatCode>
              <c:ptCount val="35"/>
              <c:pt idx="0">
                <c:v>100</c:v>
              </c:pt>
              <c:pt idx="1">
                <c:v>99.142463019889448</c:v>
              </c:pt>
              <c:pt idx="2">
                <c:v>86.182886918652272</c:v>
              </c:pt>
              <c:pt idx="3">
                <c:v>101.8122902091618</c:v>
              </c:pt>
              <c:pt idx="4">
                <c:v>113.53695690833385</c:v>
              </c:pt>
              <c:pt idx="5">
                <c:v>113.11901213659223</c:v>
              </c:pt>
              <c:pt idx="6">
                <c:v>126.78481225742621</c:v>
              </c:pt>
              <c:pt idx="7">
                <c:v>127.90836498357423</c:v>
              </c:pt>
              <c:pt idx="8">
                <c:v>122.68908567390271</c:v>
              </c:pt>
              <c:pt idx="9">
                <c:v>115.01277056823433</c:v>
              </c:pt>
              <c:pt idx="10">
                <c:v>120.03829805353642</c:v>
              </c:pt>
              <c:pt idx="11">
                <c:v>129.47735766982922</c:v>
              </c:pt>
              <c:pt idx="12">
                <c:v>125.33959158564835</c:v>
              </c:pt>
              <c:pt idx="13">
                <c:v>141.69614644921216</c:v>
              </c:pt>
              <c:pt idx="14">
                <c:v>130.31899446513856</c:v>
              </c:pt>
              <c:pt idx="15">
                <c:v>115.01765272797216</c:v>
              </c:pt>
              <c:pt idx="16">
                <c:v>109.86351664855152</c:v>
              </c:pt>
              <c:pt idx="17">
                <c:v>123.51398802990215</c:v>
              </c:pt>
              <c:pt idx="18">
                <c:v>104.77508729382845</c:v>
              </c:pt>
              <c:pt idx="19">
                <c:v>105.32096636555872</c:v>
              </c:pt>
              <c:pt idx="20">
                <c:v>111.80659095601084</c:v>
              </c:pt>
              <c:pt idx="21">
                <c:v>113.27570700851777</c:v>
              </c:pt>
              <c:pt idx="22">
                <c:v>115.11472663397289</c:v>
              </c:pt>
              <c:pt idx="23">
                <c:v>126.42884787175018</c:v>
              </c:pt>
              <c:pt idx="24">
                <c:v>130.08407057833455</c:v>
              </c:pt>
              <c:pt idx="25">
                <c:v>136.52419225524028</c:v>
              </c:pt>
              <c:pt idx="26">
                <c:v>151.64512676045956</c:v>
              </c:pt>
              <c:pt idx="27">
                <c:v>150.95894063840035</c:v>
              </c:pt>
              <c:pt idx="28">
                <c:v>148.41042049819052</c:v>
              </c:pt>
              <c:pt idx="29">
                <c:v>143.40818919033987</c:v>
              </c:pt>
              <c:pt idx="30">
                <c:v>140.08920636814113</c:v>
              </c:pt>
              <c:pt idx="31">
                <c:v>139.69506926014955</c:v>
              </c:pt>
              <c:pt idx="32">
                <c:v>136.97952418656638</c:v>
              </c:pt>
              <c:pt idx="33">
                <c:v>153.95964122111704</c:v>
              </c:pt>
              <c:pt idx="34">
                <c:v>164.63164109820039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12-4451-9A4D-B1FE5FDCF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813560"/>
        <c:axId val="606812384"/>
      </c:lineChart>
      <c:catAx>
        <c:axId val="60681356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681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8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681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37119156438889"/>
          <c:y val="0.73611305021925855"/>
          <c:w val="0.44901512441538127"/>
          <c:h val="8.26564024637172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0211" r="0.75000000000000211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493059</xdr:colOff>
      <xdr:row>74</xdr:row>
      <xdr:rowOff>89648</xdr:rowOff>
    </xdr:from>
    <xdr:to>
      <xdr:col>5</xdr:col>
      <xdr:colOff>932330</xdr:colOff>
      <xdr:row>80</xdr:row>
      <xdr:rowOff>103823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3059" y="12729883"/>
          <a:ext cx="7960659" cy="10361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>
            <a:lnSpc>
              <a:spcPts val="695"/>
            </a:lnSpc>
            <a:spcBef>
              <a:spcPts val="50"/>
            </a:spcBef>
            <a:spcAft>
              <a:spcPts val="0"/>
            </a:spcAft>
          </a:pPr>
          <a:r>
            <a:rPr lang="es-ES" sz="800" spc="-5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S.G. Análisis, Coordinación y Estadística</a:t>
          </a:r>
          <a:endParaRPr lang="es-ES" sz="1800">
            <a:effectLst/>
            <a:latin typeface="Times New Roman" panose="02020603050405020304" pitchFamily="18" charset="0"/>
            <a:ea typeface="PMingLiU"/>
          </a:endParaRPr>
        </a:p>
        <a:p>
          <a:pPr fontAlgn="base">
            <a:lnSpc>
              <a:spcPts val="740"/>
            </a:lnSpc>
            <a:spcAft>
              <a:spcPts val="0"/>
            </a:spcAft>
          </a:pPr>
          <a:r>
            <a:rPr lang="es-ES" sz="800" u="sng" spc="-5">
              <a:solidFill>
                <a:srgbClr val="0070C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  <a:hlinkClick xmlns:r="http://schemas.openxmlformats.org/officeDocument/2006/relationships" r:id=""/>
            </a:rPr>
            <a:t>https://www.mapa.gob.es/es/estadistica/temas/estadisticas-agrarias/economia/cuentas-economicas-agricultura/</a:t>
          </a:r>
          <a:endParaRPr lang="es-ES" sz="1800">
            <a:effectLst/>
            <a:latin typeface="Times New Roman" panose="02020603050405020304" pitchFamily="18" charset="0"/>
            <a:ea typeface="PMingLiU"/>
          </a:endParaRPr>
        </a:p>
        <a:p>
          <a:pPr fontAlgn="base">
            <a:lnSpc>
              <a:spcPts val="740"/>
            </a:lnSpc>
            <a:spcAft>
              <a:spcPts val="0"/>
            </a:spcAft>
          </a:pPr>
          <a:r>
            <a:rPr lang="es-ES" sz="800" spc="-5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Correo electrónico: </a:t>
          </a:r>
          <a:r>
            <a:rPr lang="es-ES" sz="800" i="1" u="sng" spc="-5">
              <a:solidFill>
                <a:srgbClr val="1818A8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sgace@mapa.es</a:t>
          </a:r>
          <a:r>
            <a:rPr lang="es-ES" sz="800" spc="-5">
              <a:solidFill>
                <a:srgbClr val="0070C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. </a:t>
          </a:r>
          <a:r>
            <a:rPr lang="es-ES" sz="800" spc="-5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Se autoriza su utilización total o parcial siempre que se cite expresamente su origen. </a:t>
          </a:r>
          <a:r>
            <a:rPr lang="es-ES" sz="800" b="1" spc="-5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“Cuentas Económicas de la Agricultura”</a:t>
          </a:r>
          <a:endParaRPr lang="es-ES" sz="1800">
            <a:effectLst/>
            <a:latin typeface="Times New Roman" panose="02020603050405020304" pitchFamily="18" charset="0"/>
            <a:ea typeface="PMingLiU"/>
          </a:endParaRPr>
        </a:p>
        <a:p>
          <a:pPr fontAlgn="base">
            <a:lnSpc>
              <a:spcPts val="695"/>
            </a:lnSpc>
            <a:spcBef>
              <a:spcPts val="55"/>
            </a:spcBef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Edita: </a:t>
          </a:r>
          <a:r>
            <a:rPr lang="es-ES" sz="8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© Ministerio de Agricultura, Pesca y Alimentación. </a:t>
          </a:r>
          <a:r>
            <a:rPr lang="es-ES" sz="8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NIPO: </a:t>
          </a:r>
          <a:r>
            <a:rPr lang="es-ES" sz="8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003211200</a:t>
          </a:r>
          <a:endParaRPr lang="es-ES" sz="1800">
            <a:effectLst/>
            <a:latin typeface="Times New Roman" panose="02020603050405020304" pitchFamily="18" charset="0"/>
            <a:ea typeface="PMingLiU"/>
          </a:endParaRPr>
        </a:p>
        <a:p>
          <a:pPr fontAlgn="base">
            <a:lnSpc>
              <a:spcPts val="695"/>
            </a:lnSpc>
            <a:spcBef>
              <a:spcPts val="55"/>
            </a:spcBef>
            <a:spcAft>
              <a:spcPts val="0"/>
            </a:spcAft>
          </a:pPr>
          <a:r>
            <a:rPr lang="es-ES" sz="8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Catálogo de Publicaciones de la Administración General del Estado: </a:t>
          </a:r>
          <a:r>
            <a:rPr lang="es-ES" sz="800" u="sng">
              <a:solidFill>
                <a:srgbClr val="0070C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  <a:hlinkClick xmlns:r="http://schemas.openxmlformats.org/officeDocument/2006/relationships" r:id=""/>
            </a:rPr>
            <a:t>https://cpage.mpr.gob.es/</a:t>
          </a:r>
          <a:endParaRPr lang="es-ES" sz="1800">
            <a:effectLst/>
            <a:latin typeface="Times New Roman" panose="02020603050405020304" pitchFamily="18" charset="0"/>
            <a:ea typeface="PMingLiU"/>
          </a:endParaRPr>
        </a:p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</xdr:colOff>
      <xdr:row>49</xdr:row>
      <xdr:rowOff>144828</xdr:rowOff>
    </xdr:from>
    <xdr:to>
      <xdr:col>7</xdr:col>
      <xdr:colOff>886691</xdr:colOff>
      <xdr:row>65</xdr:row>
      <xdr:rowOff>55418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A3D6B4F-39BB-446E-B0E8-E6DF27D98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J82"/>
  <sheetViews>
    <sheetView tabSelected="1" zoomScale="85" zoomScaleNormal="85" workbookViewId="0">
      <selection activeCell="K12" sqref="K12"/>
    </sheetView>
  </sheetViews>
  <sheetFormatPr baseColWidth="10" defaultColWidth="12.140625" defaultRowHeight="12.75" x14ac:dyDescent="0.2"/>
  <cols>
    <col min="1" max="1" width="34" style="38" customWidth="1"/>
    <col min="2" max="2" width="3.85546875" style="38" hidden="1" customWidth="1"/>
    <col min="3" max="3" width="16.5703125" style="38" customWidth="1"/>
    <col min="4" max="4" width="11.85546875" style="38" customWidth="1"/>
    <col min="5" max="5" width="11.5703125" style="38" customWidth="1"/>
    <col min="6" max="6" width="13.85546875" style="38" hidden="1" customWidth="1"/>
    <col min="7" max="7" width="13.85546875" style="38" customWidth="1"/>
    <col min="8" max="8" width="20.42578125" style="38" customWidth="1"/>
    <col min="9" max="9" width="10.5703125" style="38" customWidth="1"/>
    <col min="10" max="10" width="12.140625" style="38" hidden="1" customWidth="1"/>
    <col min="11" max="16" width="12.140625" style="38"/>
    <col min="17" max="17" width="15.140625" style="38" customWidth="1"/>
    <col min="18" max="16384" width="12.140625" style="38"/>
  </cols>
  <sheetData>
    <row r="1" spans="1:8" ht="15" x14ac:dyDescent="0.25">
      <c r="A1" s="36" t="s">
        <v>86</v>
      </c>
      <c r="B1" s="37"/>
      <c r="C1" s="37"/>
      <c r="D1" s="37"/>
      <c r="E1" s="37"/>
      <c r="F1" s="37"/>
      <c r="G1" s="37"/>
    </row>
    <row r="4" spans="1:8" x14ac:dyDescent="0.2">
      <c r="A4" s="39"/>
      <c r="B4" s="39"/>
      <c r="C4" s="40" t="s">
        <v>81</v>
      </c>
      <c r="D4" s="41"/>
      <c r="E4" s="42"/>
      <c r="F4" s="109"/>
      <c r="G4" s="110" t="s">
        <v>11</v>
      </c>
      <c r="H4" s="85" t="s">
        <v>73</v>
      </c>
    </row>
    <row r="5" spans="1:8" x14ac:dyDescent="0.2">
      <c r="A5" s="44"/>
      <c r="B5" s="45" t="s">
        <v>79</v>
      </c>
      <c r="C5" s="45" t="s">
        <v>12</v>
      </c>
      <c r="D5" s="46" t="s">
        <v>13</v>
      </c>
      <c r="E5" s="47" t="s">
        <v>14</v>
      </c>
      <c r="F5" s="45" t="s">
        <v>80</v>
      </c>
      <c r="G5" s="45" t="s">
        <v>15</v>
      </c>
      <c r="H5" s="86" t="s">
        <v>74</v>
      </c>
    </row>
    <row r="6" spans="1:8" x14ac:dyDescent="0.2">
      <c r="A6" s="39"/>
      <c r="B6" s="43"/>
      <c r="C6" s="48"/>
      <c r="D6" s="49"/>
      <c r="E6" s="48"/>
      <c r="F6" s="48"/>
      <c r="G6" s="111"/>
      <c r="H6" s="87" t="s">
        <v>75</v>
      </c>
    </row>
    <row r="7" spans="1:8" x14ac:dyDescent="0.2">
      <c r="A7" s="50" t="s">
        <v>16</v>
      </c>
      <c r="B7" s="112">
        <v>65612.803140000004</v>
      </c>
      <c r="C7" s="57">
        <v>10.915859623073175</v>
      </c>
      <c r="D7" s="75">
        <v>-7.2712489074481539</v>
      </c>
      <c r="E7" s="57">
        <v>2.8508913920437351</v>
      </c>
      <c r="F7" s="57">
        <v>67483.35289679686</v>
      </c>
      <c r="G7" s="113">
        <v>100</v>
      </c>
      <c r="H7" s="114">
        <v>5.6566513432393738E-2</v>
      </c>
    </row>
    <row r="8" spans="1:8" ht="15" x14ac:dyDescent="0.25">
      <c r="A8" s="51"/>
      <c r="B8" s="115"/>
      <c r="C8" s="76"/>
      <c r="D8" s="77"/>
      <c r="E8" s="76"/>
      <c r="F8" s="76"/>
      <c r="G8" s="116"/>
      <c r="H8" s="117"/>
    </row>
    <row r="9" spans="1:8" x14ac:dyDescent="0.2">
      <c r="A9" s="52" t="s">
        <v>17</v>
      </c>
      <c r="B9" s="118">
        <v>35645.776461999994</v>
      </c>
      <c r="C9" s="78">
        <v>18.815183305293374</v>
      </c>
      <c r="D9" s="79">
        <v>-10.916731076508128</v>
      </c>
      <c r="E9" s="78">
        <v>5.8444492657943101</v>
      </c>
      <c r="F9" s="78">
        <v>37729.075782720036</v>
      </c>
      <c r="G9" s="78">
        <f t="shared" ref="G9:G18" si="0">F9*100/F$7</f>
        <v>55.908715502650836</v>
      </c>
      <c r="H9" s="88">
        <v>6.3000184080109323E-2</v>
      </c>
    </row>
    <row r="10" spans="1:8" ht="15" x14ac:dyDescent="0.25">
      <c r="A10" s="51" t="s">
        <v>18</v>
      </c>
      <c r="B10" s="115">
        <v>2881.5267400000007</v>
      </c>
      <c r="C10" s="76">
        <v>77.243178626720578</v>
      </c>
      <c r="D10" s="77">
        <v>-11.532780216374647</v>
      </c>
      <c r="E10" s="76">
        <v>56.802112387184565</v>
      </c>
      <c r="F10" s="76">
        <v>4518.2947973215769</v>
      </c>
      <c r="G10" s="76">
        <f t="shared" si="0"/>
        <v>6.6954213200275658</v>
      </c>
      <c r="H10" s="119">
        <v>4.9496818763452015E-2</v>
      </c>
    </row>
    <row r="11" spans="1:8" ht="15" x14ac:dyDescent="0.25">
      <c r="A11" s="53" t="s">
        <v>19</v>
      </c>
      <c r="B11" s="120">
        <v>1024.0801289999999</v>
      </c>
      <c r="C11" s="80">
        <v>36.271165813547128</v>
      </c>
      <c r="D11" s="81">
        <v>-11.07019043447383</v>
      </c>
      <c r="E11" s="80">
        <v>21.185688250709859</v>
      </c>
      <c r="F11" s="80">
        <v>1241.0385525674074</v>
      </c>
      <c r="G11" s="80">
        <f t="shared" si="0"/>
        <v>1.8390291817084774</v>
      </c>
      <c r="H11" s="121">
        <v>6.5609490131993548E-3</v>
      </c>
    </row>
    <row r="12" spans="1:8" ht="15" x14ac:dyDescent="0.25">
      <c r="A12" s="51" t="s">
        <v>20</v>
      </c>
      <c r="B12" s="115">
        <v>2481.5427540000001</v>
      </c>
      <c r="C12" s="76">
        <v>44.870161245326159</v>
      </c>
      <c r="D12" s="77">
        <v>-45.917625532327143</v>
      </c>
      <c r="E12" s="76">
        <v>-21.650776903381228</v>
      </c>
      <c r="F12" s="76">
        <v>1944.2694685694375</v>
      </c>
      <c r="G12" s="76">
        <f t="shared" si="0"/>
        <v>2.8811097627926596</v>
      </c>
      <c r="H12" s="119">
        <v>-1.6247456880920899E-2</v>
      </c>
    </row>
    <row r="13" spans="1:8" ht="15" x14ac:dyDescent="0.25">
      <c r="A13" s="53" t="s">
        <v>21</v>
      </c>
      <c r="B13" s="120">
        <v>13101.43283</v>
      </c>
      <c r="C13" s="80">
        <v>4.7507788151083759</v>
      </c>
      <c r="D13" s="81">
        <v>-11.233981472258009</v>
      </c>
      <c r="E13" s="80">
        <v>-7.0169042690268668</v>
      </c>
      <c r="F13" s="80">
        <v>12182.117830448042</v>
      </c>
      <c r="G13" s="80">
        <f t="shared" si="0"/>
        <v>18.052034031382981</v>
      </c>
      <c r="H13" s="121">
        <v>-2.7800620690147191E-2</v>
      </c>
    </row>
    <row r="14" spans="1:8" ht="15" x14ac:dyDescent="0.25">
      <c r="A14" s="51" t="s">
        <v>22</v>
      </c>
      <c r="B14" s="115">
        <v>867.49691700000005</v>
      </c>
      <c r="C14" s="76">
        <v>-4.3917625119156298</v>
      </c>
      <c r="D14" s="77">
        <v>12.381906995134017</v>
      </c>
      <c r="E14" s="76">
        <v>7.4463605335458425</v>
      </c>
      <c r="F14" s="76">
        <v>932.09386505721488</v>
      </c>
      <c r="G14" s="76">
        <f t="shared" si="0"/>
        <v>1.3812204418513077</v>
      </c>
      <c r="H14" s="119">
        <v>1.9534493090561968E-3</v>
      </c>
    </row>
    <row r="15" spans="1:8" ht="15" x14ac:dyDescent="0.25">
      <c r="A15" s="53" t="s">
        <v>23</v>
      </c>
      <c r="B15" s="120">
        <v>11464.530463999999</v>
      </c>
      <c r="C15" s="80">
        <v>14.060233030329016</v>
      </c>
      <c r="D15" s="81">
        <v>-10.909787418801102</v>
      </c>
      <c r="E15" s="80">
        <v>1.6165040773309585</v>
      </c>
      <c r="F15" s="80">
        <v>11649.855066397409</v>
      </c>
      <c r="G15" s="80">
        <f t="shared" si="0"/>
        <v>17.263302083128085</v>
      </c>
      <c r="H15" s="121">
        <v>5.6043238479886702E-3</v>
      </c>
    </row>
    <row r="16" spans="1:8" ht="15" x14ac:dyDescent="0.25">
      <c r="A16" s="51" t="s">
        <v>24</v>
      </c>
      <c r="B16" s="115">
        <v>1151.6737909999999</v>
      </c>
      <c r="C16" s="76">
        <v>10.346358537075503</v>
      </c>
      <c r="D16" s="77">
        <v>6.5343299158464987</v>
      </c>
      <c r="E16" s="76">
        <v>17.556753654010876</v>
      </c>
      <c r="F16" s="76">
        <v>1353.8703213836779</v>
      </c>
      <c r="G16" s="76">
        <f t="shared" si="0"/>
        <v>2.0062285930786055</v>
      </c>
      <c r="H16" s="119">
        <v>6.1145407709000997E-3</v>
      </c>
    </row>
    <row r="17" spans="1:9" ht="15" x14ac:dyDescent="0.25">
      <c r="A17" s="53" t="s">
        <v>25</v>
      </c>
      <c r="B17" s="120">
        <v>2483.5260680000001</v>
      </c>
      <c r="C17" s="80">
        <v>26.952107148363865</v>
      </c>
      <c r="D17" s="81">
        <v>17.217595829890016</v>
      </c>
      <c r="E17" s="80">
        <v>48.810207854698064</v>
      </c>
      <c r="F17" s="80">
        <v>3695.7403039164101</v>
      </c>
      <c r="G17" s="80">
        <f t="shared" si="0"/>
        <v>5.4765214608828821</v>
      </c>
      <c r="H17" s="121">
        <v>3.6658064085034039E-2</v>
      </c>
    </row>
    <row r="18" spans="1:9" ht="15" x14ac:dyDescent="0.25">
      <c r="A18" s="51" t="s">
        <v>26</v>
      </c>
      <c r="B18" s="115">
        <v>189.966769</v>
      </c>
      <c r="C18" s="76">
        <v>5.9678867726561009</v>
      </c>
      <c r="D18" s="77">
        <v>5.2119273989989807</v>
      </c>
      <c r="E18" s="76">
        <v>11.490856097500384</v>
      </c>
      <c r="F18" s="76">
        <v>211.79557705886097</v>
      </c>
      <c r="G18" s="76">
        <f t="shared" si="0"/>
        <v>0.31384862779826994</v>
      </c>
      <c r="H18" s="119">
        <v>6.6011586154711031E-4</v>
      </c>
      <c r="I18" s="54"/>
    </row>
    <row r="19" spans="1:9" ht="15" x14ac:dyDescent="0.25">
      <c r="A19" s="51"/>
      <c r="B19" s="115"/>
      <c r="C19" s="76"/>
      <c r="D19" s="77"/>
      <c r="E19" s="76"/>
      <c r="F19" s="76"/>
      <c r="G19" s="76"/>
      <c r="H19" s="119"/>
    </row>
    <row r="20" spans="1:9" x14ac:dyDescent="0.2">
      <c r="A20" s="52" t="s">
        <v>27</v>
      </c>
      <c r="B20" s="118">
        <v>28458.515498999997</v>
      </c>
      <c r="C20" s="78">
        <v>1.6213289557842785</v>
      </c>
      <c r="D20" s="79">
        <v>-2.346539807023575</v>
      </c>
      <c r="E20" s="78">
        <v>-0.76325598058957667</v>
      </c>
      <c r="F20" s="78">
        <v>28241.304177466871</v>
      </c>
      <c r="G20" s="78">
        <f t="shared" ref="G20:G31" si="1">F20*100/F$7</f>
        <v>41.849290180730428</v>
      </c>
      <c r="H20" s="88">
        <v>-6.5685967948864721E-3</v>
      </c>
    </row>
    <row r="21" spans="1:9" ht="15" x14ac:dyDescent="0.25">
      <c r="A21" s="51" t="s">
        <v>28</v>
      </c>
      <c r="B21" s="115">
        <v>20655.787116999996</v>
      </c>
      <c r="C21" s="76">
        <v>1.6165898814772532</v>
      </c>
      <c r="D21" s="77">
        <v>-0.20395714158681244</v>
      </c>
      <c r="E21" s="76">
        <v>1.4093355893770081</v>
      </c>
      <c r="F21" s="76">
        <v>20946.896476105831</v>
      </c>
      <c r="G21" s="76">
        <f t="shared" si="1"/>
        <v>31.040094448389638</v>
      </c>
      <c r="H21" s="119">
        <v>8.8033164647562598E-3</v>
      </c>
    </row>
    <row r="22" spans="1:9" ht="15" x14ac:dyDescent="0.25">
      <c r="A22" s="53" t="s">
        <v>29</v>
      </c>
      <c r="B22" s="120">
        <v>4028.2631149999997</v>
      </c>
      <c r="C22" s="80">
        <v>2.2581360756027493</v>
      </c>
      <c r="D22" s="81">
        <v>10.266130958098302</v>
      </c>
      <c r="E22" s="80">
        <v>12.756090240434489</v>
      </c>
      <c r="F22" s="80">
        <v>4542.1119930715367</v>
      </c>
      <c r="G22" s="80">
        <f t="shared" si="1"/>
        <v>6.7307147586721809</v>
      </c>
      <c r="H22" s="121">
        <v>1.5539089167789776E-2</v>
      </c>
    </row>
    <row r="23" spans="1:9" ht="15" x14ac:dyDescent="0.25">
      <c r="A23" s="51" t="s">
        <v>30</v>
      </c>
      <c r="B23" s="115">
        <v>11663.900900000001</v>
      </c>
      <c r="C23" s="76">
        <v>0.96535574722116735</v>
      </c>
      <c r="D23" s="77">
        <v>-5.4929577464788935</v>
      </c>
      <c r="E23" s="76">
        <v>-4.5806285825557893</v>
      </c>
      <c r="F23" s="76">
        <v>11129.620921533618</v>
      </c>
      <c r="G23" s="76">
        <f t="shared" si="1"/>
        <v>16.492394707409229</v>
      </c>
      <c r="H23" s="119">
        <v>-1.6156937536016363E-2</v>
      </c>
    </row>
    <row r="24" spans="1:9" ht="15" x14ac:dyDescent="0.25">
      <c r="A24" s="53" t="s">
        <v>31</v>
      </c>
      <c r="B24" s="120">
        <v>91.378556000000003</v>
      </c>
      <c r="C24" s="80">
        <v>-6.9930011364479583</v>
      </c>
      <c r="D24" s="81">
        <v>-0.26931254429480589</v>
      </c>
      <c r="E24" s="80">
        <v>-7.2434806514596346</v>
      </c>
      <c r="F24" s="80">
        <v>84.759567976556795</v>
      </c>
      <c r="G24" s="80">
        <f t="shared" si="1"/>
        <v>0.12560070645301319</v>
      </c>
      <c r="H24" s="121">
        <v>-2.0016205052898376E-4</v>
      </c>
    </row>
    <row r="25" spans="1:9" ht="15" x14ac:dyDescent="0.25">
      <c r="A25" s="51" t="s">
        <v>32</v>
      </c>
      <c r="B25" s="115">
        <v>1184.7877410000001</v>
      </c>
      <c r="C25" s="76">
        <v>-5.62502043051866</v>
      </c>
      <c r="D25" s="77">
        <v>9.7009661827248266</v>
      </c>
      <c r="E25" s="76">
        <v>3.5302644224701965</v>
      </c>
      <c r="F25" s="76">
        <v>1226.6138811023116</v>
      </c>
      <c r="G25" s="76">
        <f t="shared" si="1"/>
        <v>1.8176540264355086</v>
      </c>
      <c r="H25" s="119">
        <v>1.2648468223449194E-3</v>
      </c>
    </row>
    <row r="26" spans="1:9" ht="15" x14ac:dyDescent="0.25">
      <c r="A26" s="53" t="s">
        <v>33</v>
      </c>
      <c r="B26" s="120">
        <v>3516.689668</v>
      </c>
      <c r="C26" s="80">
        <v>6.2011246752131655</v>
      </c>
      <c r="D26" s="81">
        <v>2.2444858651755339</v>
      </c>
      <c r="E26" s="80">
        <v>8.5847939072057642</v>
      </c>
      <c r="F26" s="80">
        <v>3818.5902283537989</v>
      </c>
      <c r="G26" s="80">
        <f t="shared" si="1"/>
        <v>5.6585662455059351</v>
      </c>
      <c r="H26" s="121">
        <v>9.1296486717059103E-3</v>
      </c>
    </row>
    <row r="27" spans="1:9" ht="15" x14ac:dyDescent="0.25">
      <c r="A27" s="51" t="s">
        <v>34</v>
      </c>
      <c r="B27" s="115">
        <v>170.76713699999999</v>
      </c>
      <c r="C27" s="76">
        <v>-8.5977260597786369</v>
      </c>
      <c r="D27" s="77">
        <v>-6.9738662007716243</v>
      </c>
      <c r="E27" s="76">
        <v>-14.971998348832429</v>
      </c>
      <c r="F27" s="76">
        <v>145.19988406801158</v>
      </c>
      <c r="G27" s="76">
        <f t="shared" si="1"/>
        <v>0.21516400391377646</v>
      </c>
      <c r="H27" s="119">
        <v>-7.731686105390158E-4</v>
      </c>
    </row>
    <row r="28" spans="1:9" ht="15" x14ac:dyDescent="0.25">
      <c r="A28" s="53" t="s">
        <v>35</v>
      </c>
      <c r="B28" s="120">
        <v>7802.7283820000002</v>
      </c>
      <c r="C28" s="80">
        <v>1.6338744789942581</v>
      </c>
      <c r="D28" s="81">
        <v>-8.0175311102164244</v>
      </c>
      <c r="E28" s="80">
        <v>-6.514653025877422</v>
      </c>
      <c r="F28" s="80">
        <v>7294.4077013610404</v>
      </c>
      <c r="G28" s="80">
        <f t="shared" si="1"/>
        <v>10.80919573234079</v>
      </c>
      <c r="H28" s="121">
        <v>-1.5371913259642704E-2</v>
      </c>
    </row>
    <row r="29" spans="1:9" ht="15" x14ac:dyDescent="0.25">
      <c r="A29" s="51" t="s">
        <v>36</v>
      </c>
      <c r="B29" s="115">
        <v>5305.0038620000005</v>
      </c>
      <c r="C29" s="76">
        <v>1.2773162934385454</v>
      </c>
      <c r="D29" s="77">
        <v>-8.6149662102636455</v>
      </c>
      <c r="E29" s="76">
        <v>-7.4476902839030288</v>
      </c>
      <c r="F29" s="76">
        <v>4909.9036048091457</v>
      </c>
      <c r="G29" s="76">
        <f t="shared" si="1"/>
        <v>7.2757256331319562</v>
      </c>
      <c r="H29" s="119">
        <v>-1.1948061752604698E-2</v>
      </c>
    </row>
    <row r="30" spans="1:9" ht="15" x14ac:dyDescent="0.25">
      <c r="A30" s="53" t="s">
        <v>37</v>
      </c>
      <c r="B30" s="120">
        <v>2266.7180210000001</v>
      </c>
      <c r="C30" s="80">
        <v>2.6348715829911384</v>
      </c>
      <c r="D30" s="81">
        <v>-7.4836116560601198</v>
      </c>
      <c r="E30" s="80">
        <v>-5.0459236299759169</v>
      </c>
      <c r="F30" s="80">
        <v>2152.3411607534385</v>
      </c>
      <c r="G30" s="80">
        <f t="shared" si="1"/>
        <v>3.189440163183713</v>
      </c>
      <c r="H30" s="121">
        <v>-3.4588228289480012E-3</v>
      </c>
    </row>
    <row r="31" spans="1:9" ht="15" x14ac:dyDescent="0.25">
      <c r="A31" s="51" t="s">
        <v>38</v>
      </c>
      <c r="B31" s="115">
        <v>231.00649899999999</v>
      </c>
      <c r="C31" s="76">
        <v>0</v>
      </c>
      <c r="D31" s="77">
        <v>0.50060790647114572</v>
      </c>
      <c r="E31" s="76">
        <v>0.50060790647114572</v>
      </c>
      <c r="F31" s="76">
        <v>232.1629357984562</v>
      </c>
      <c r="G31" s="76">
        <f t="shared" si="1"/>
        <v>0.34402993602512</v>
      </c>
      <c r="H31" s="119">
        <v>3.4971321909985126E-5</v>
      </c>
    </row>
    <row r="32" spans="1:9" ht="15" x14ac:dyDescent="0.25">
      <c r="A32" s="51"/>
      <c r="B32" s="115"/>
      <c r="C32" s="76"/>
      <c r="D32" s="77"/>
      <c r="E32" s="76"/>
      <c r="F32" s="76"/>
      <c r="G32" s="76"/>
      <c r="H32" s="119"/>
    </row>
    <row r="33" spans="1:8" x14ac:dyDescent="0.2">
      <c r="A33" s="52" t="s">
        <v>39</v>
      </c>
      <c r="B33" s="118">
        <v>758.26695600000005</v>
      </c>
      <c r="C33" s="78">
        <v>4.2146165339272983</v>
      </c>
      <c r="D33" s="79">
        <v>1.8900991367893738</v>
      </c>
      <c r="E33" s="78">
        <v>6.1843761014434193</v>
      </c>
      <c r="F33" s="78">
        <v>805.16103641200652</v>
      </c>
      <c r="G33" s="78">
        <f>F33*100/F$7</f>
        <v>1.1931254181210429</v>
      </c>
      <c r="H33" s="88">
        <v>1.4181042871951655E-3</v>
      </c>
    </row>
    <row r="34" spans="1:8" ht="15" x14ac:dyDescent="0.25">
      <c r="A34" s="55"/>
      <c r="B34" s="122"/>
      <c r="C34" s="123"/>
      <c r="D34" s="124"/>
      <c r="E34" s="123"/>
      <c r="F34" s="123"/>
      <c r="G34" s="123"/>
      <c r="H34" s="125"/>
    </row>
    <row r="35" spans="1:8" x14ac:dyDescent="0.2">
      <c r="A35" s="56" t="s">
        <v>40</v>
      </c>
      <c r="B35" s="118">
        <v>750.24422299999992</v>
      </c>
      <c r="C35" s="78">
        <v>-5.0624705796890339</v>
      </c>
      <c r="D35" s="79">
        <v>-0.62496966357635131</v>
      </c>
      <c r="E35" s="78">
        <v>-5.655801337914852</v>
      </c>
      <c r="F35" s="78">
        <v>707.81190019793712</v>
      </c>
      <c r="G35" s="78">
        <f>F35*100/F$7</f>
        <v>1.0488688984976824</v>
      </c>
      <c r="H35" s="88">
        <v>-1.2831781400248546E-3</v>
      </c>
    </row>
    <row r="36" spans="1:8" ht="15" x14ac:dyDescent="0.25">
      <c r="A36" s="51"/>
      <c r="B36" s="115"/>
      <c r="C36" s="76"/>
      <c r="D36" s="77"/>
      <c r="E36" s="76"/>
      <c r="F36" s="76"/>
      <c r="G36" s="76"/>
      <c r="H36" s="119"/>
    </row>
    <row r="37" spans="1:8" x14ac:dyDescent="0.2">
      <c r="A37" s="50" t="s">
        <v>41</v>
      </c>
      <c r="B37" s="112">
        <v>31592.675950999994</v>
      </c>
      <c r="C37" s="57">
        <v>2.0170669172096467</v>
      </c>
      <c r="D37" s="75">
        <v>-10.125765980689181</v>
      </c>
      <c r="E37" s="57">
        <v>-8.3129425391900895</v>
      </c>
      <c r="F37" s="57">
        <v>28966.39495260084</v>
      </c>
      <c r="G37" s="57">
        <f>F37*100/F$7</f>
        <v>42.923763727181004</v>
      </c>
      <c r="H37" s="89">
        <v>7.9420266065298131E-2</v>
      </c>
    </row>
    <row r="38" spans="1:8" ht="15" x14ac:dyDescent="0.25">
      <c r="A38" s="51"/>
      <c r="B38" s="115"/>
      <c r="C38" s="76"/>
      <c r="D38" s="77"/>
      <c r="E38" s="76"/>
      <c r="F38" s="76"/>
      <c r="G38" s="76"/>
      <c r="H38" s="119"/>
    </row>
    <row r="39" spans="1:8" ht="15" x14ac:dyDescent="0.25">
      <c r="A39" s="53" t="s">
        <v>42</v>
      </c>
      <c r="B39" s="120">
        <v>1453.570467</v>
      </c>
      <c r="C39" s="80">
        <v>-0.29059876825709807</v>
      </c>
      <c r="D39" s="81">
        <v>5.56666956597374</v>
      </c>
      <c r="E39" s="80">
        <v>5.2598941245249762</v>
      </c>
      <c r="F39" s="80">
        <v>1530.0267345895634</v>
      </c>
      <c r="G39" s="80">
        <f t="shared" ref="G39:G49" si="2">F39*100/F$7</f>
        <v>2.2672654349724626</v>
      </c>
      <c r="H39" s="121">
        <v>-2.3120820346429192E-3</v>
      </c>
    </row>
    <row r="40" spans="1:8" ht="15" x14ac:dyDescent="0.25">
      <c r="A40" s="51" t="s">
        <v>43</v>
      </c>
      <c r="B40" s="115">
        <v>2463.2511039999999</v>
      </c>
      <c r="C40" s="76">
        <v>0.53743169668598512</v>
      </c>
      <c r="D40" s="77">
        <v>-3.6818904438195119</v>
      </c>
      <c r="E40" s="76">
        <v>-3.1642463934158656</v>
      </c>
      <c r="F40" s="76">
        <v>2385.3077697809035</v>
      </c>
      <c r="G40" s="76">
        <f t="shared" si="2"/>
        <v>3.5346610199241058</v>
      </c>
      <c r="H40" s="126">
        <v>2.3570517950936595E-3</v>
      </c>
    </row>
    <row r="41" spans="1:8" ht="15" x14ac:dyDescent="0.25">
      <c r="A41" s="53" t="s">
        <v>44</v>
      </c>
      <c r="B41" s="120">
        <v>2120.289941</v>
      </c>
      <c r="C41" s="80">
        <v>10.053613105451674</v>
      </c>
      <c r="D41" s="81">
        <v>3.2498689816833348</v>
      </c>
      <c r="E41" s="80">
        <v>13.630211340987529</v>
      </c>
      <c r="F41" s="80">
        <v>2409.289941</v>
      </c>
      <c r="G41" s="80">
        <f t="shared" si="2"/>
        <v>3.570198926962858</v>
      </c>
      <c r="H41" s="121">
        <v>-8.7395282176057319E-3</v>
      </c>
    </row>
    <row r="42" spans="1:8" ht="15" x14ac:dyDescent="0.25">
      <c r="A42" s="51" t="s">
        <v>45</v>
      </c>
      <c r="B42" s="115">
        <v>1525.5217439999999</v>
      </c>
      <c r="C42" s="76">
        <v>-4.5090271905223744E-4</v>
      </c>
      <c r="D42" s="77">
        <v>-1.3000478545222478</v>
      </c>
      <c r="E42" s="76">
        <v>-1.3004928952901764</v>
      </c>
      <c r="F42" s="76">
        <v>1505.6824421031733</v>
      </c>
      <c r="G42" s="76">
        <f t="shared" si="2"/>
        <v>2.2311909196418149</v>
      </c>
      <c r="H42" s="126">
        <v>5.999520371796353E-4</v>
      </c>
    </row>
    <row r="43" spans="1:8" ht="15" x14ac:dyDescent="0.25">
      <c r="A43" s="53" t="s">
        <v>46</v>
      </c>
      <c r="B43" s="120">
        <v>657.81489799999997</v>
      </c>
      <c r="C43" s="80">
        <v>1.656478769608853</v>
      </c>
      <c r="D43" s="81">
        <v>2.0241376033450535</v>
      </c>
      <c r="E43" s="80">
        <v>3.7141457826209745</v>
      </c>
      <c r="F43" s="80">
        <v>682.24710229151935</v>
      </c>
      <c r="G43" s="80">
        <f t="shared" si="2"/>
        <v>1.0109857809449516</v>
      </c>
      <c r="H43" s="121">
        <v>-7.3884407897592227E-4</v>
      </c>
    </row>
    <row r="44" spans="1:8" ht="15" x14ac:dyDescent="0.25">
      <c r="A44" s="51" t="s">
        <v>47</v>
      </c>
      <c r="B44" s="115">
        <v>17831.950024999998</v>
      </c>
      <c r="C44" s="76">
        <v>1.6564787696088388</v>
      </c>
      <c r="D44" s="77">
        <v>-19.545515569138857</v>
      </c>
      <c r="E44" s="76">
        <v>-18.212804115343403</v>
      </c>
      <c r="F44" s="76">
        <v>14584.251897000819</v>
      </c>
      <c r="G44" s="76">
        <f t="shared" si="2"/>
        <v>21.611629047692251</v>
      </c>
      <c r="H44" s="126">
        <v>9.8212281771329221E-2</v>
      </c>
    </row>
    <row r="45" spans="1:8" ht="15" x14ac:dyDescent="0.25">
      <c r="A45" s="53" t="s">
        <v>48</v>
      </c>
      <c r="B45" s="120">
        <v>1400.7300299999999</v>
      </c>
      <c r="C45" s="80">
        <v>0.19845041454030365</v>
      </c>
      <c r="D45" s="81">
        <v>6.93075643709345</v>
      </c>
      <c r="E45" s="80">
        <v>7.1429609665139537</v>
      </c>
      <c r="F45" s="80">
        <v>1500.7836292891391</v>
      </c>
      <c r="G45" s="80">
        <f t="shared" si="2"/>
        <v>2.2239316288630566</v>
      </c>
      <c r="H45" s="121">
        <v>-3.0256790804859802E-3</v>
      </c>
    </row>
    <row r="46" spans="1:8" ht="15" x14ac:dyDescent="0.25">
      <c r="A46" s="51" t="s">
        <v>49</v>
      </c>
      <c r="B46" s="115">
        <v>668.16109400000005</v>
      </c>
      <c r="C46" s="76">
        <v>0</v>
      </c>
      <c r="D46" s="77">
        <v>0.37099240131929889</v>
      </c>
      <c r="E46" s="76">
        <v>0.37099240131928468</v>
      </c>
      <c r="F46" s="76">
        <v>670.63992088731186</v>
      </c>
      <c r="G46" s="76">
        <f t="shared" si="2"/>
        <v>0.99378571469756394</v>
      </c>
      <c r="H46" s="126">
        <v>-7.4961167917720963E-5</v>
      </c>
    </row>
    <row r="47" spans="1:8" ht="15" x14ac:dyDescent="0.25">
      <c r="A47" s="53" t="s">
        <v>50</v>
      </c>
      <c r="B47" s="120">
        <v>758.26695600000005</v>
      </c>
      <c r="C47" s="80">
        <v>4.2146165339272983</v>
      </c>
      <c r="D47" s="81">
        <v>1.890099136789388</v>
      </c>
      <c r="E47" s="80">
        <v>6.1843761014434335</v>
      </c>
      <c r="F47" s="80">
        <v>805.16103641200664</v>
      </c>
      <c r="G47" s="80">
        <f t="shared" si="2"/>
        <v>1.1931254181210431</v>
      </c>
      <c r="H47" s="121">
        <v>-1.418104287195169E-3</v>
      </c>
    </row>
    <row r="48" spans="1:8" ht="15" x14ac:dyDescent="0.25">
      <c r="A48" s="51" t="s">
        <v>51</v>
      </c>
      <c r="B48" s="115">
        <v>343.99984899999998</v>
      </c>
      <c r="C48" s="76">
        <v>0</v>
      </c>
      <c r="D48" s="77">
        <v>0</v>
      </c>
      <c r="E48" s="76">
        <v>0</v>
      </c>
      <c r="F48" s="76">
        <v>343.99984899999998</v>
      </c>
      <c r="G48" s="76">
        <f t="shared" si="2"/>
        <v>0.5097551236466914</v>
      </c>
      <c r="H48" s="126">
        <v>0</v>
      </c>
    </row>
    <row r="49" spans="1:9" ht="15" x14ac:dyDescent="0.25">
      <c r="A49" s="53" t="s">
        <v>52</v>
      </c>
      <c r="B49" s="120">
        <v>2369.1198429999999</v>
      </c>
      <c r="C49" s="80">
        <v>3.1258647571440434</v>
      </c>
      <c r="D49" s="81">
        <v>4.3316295775758107</v>
      </c>
      <c r="E49" s="80">
        <v>7.5928952170953181</v>
      </c>
      <c r="F49" s="80">
        <v>2549.0046302464029</v>
      </c>
      <c r="G49" s="80">
        <f t="shared" si="2"/>
        <v>3.7772347117142027</v>
      </c>
      <c r="H49" s="121">
        <v>-5.4398206714807709E-3</v>
      </c>
      <c r="I49" s="54"/>
    </row>
    <row r="50" spans="1:9" ht="15" x14ac:dyDescent="0.25">
      <c r="A50" s="51"/>
      <c r="B50" s="115"/>
      <c r="C50" s="76"/>
      <c r="D50" s="77"/>
      <c r="E50" s="76"/>
      <c r="F50" s="76"/>
      <c r="G50" s="76"/>
      <c r="H50" s="119"/>
    </row>
    <row r="51" spans="1:9" x14ac:dyDescent="0.2">
      <c r="A51" s="50" t="s">
        <v>53</v>
      </c>
      <c r="B51" s="112">
        <f>B7-B37</f>
        <v>34020.127189000006</v>
      </c>
      <c r="C51" s="57">
        <v>19.179693345669335</v>
      </c>
      <c r="D51" s="57">
        <v>-5.0021486020202133</v>
      </c>
      <c r="E51" s="57">
        <v>13.218147981086958</v>
      </c>
      <c r="F51" s="57">
        <f>F7-F37</f>
        <v>38516.957944196023</v>
      </c>
      <c r="G51" s="57">
        <f>F51*100/F$7</f>
        <v>57.07623627281901</v>
      </c>
      <c r="H51" s="89">
        <v>0.13598677949769208</v>
      </c>
      <c r="I51" s="54"/>
    </row>
    <row r="52" spans="1:9" ht="15" x14ac:dyDescent="0.25">
      <c r="A52" s="51"/>
      <c r="B52" s="115"/>
      <c r="C52" s="76"/>
      <c r="D52" s="77"/>
      <c r="E52" s="76"/>
      <c r="F52" s="76"/>
      <c r="G52" s="76"/>
      <c r="H52" s="119"/>
    </row>
    <row r="53" spans="1:9" ht="15" x14ac:dyDescent="0.25">
      <c r="A53" s="53" t="s">
        <v>54</v>
      </c>
      <c r="B53" s="120">
        <v>6493.6839329999993</v>
      </c>
      <c r="C53" s="80">
        <v>0.26900842564555205</v>
      </c>
      <c r="D53" s="80">
        <v>6.2008799273124851</v>
      </c>
      <c r="E53" s="80">
        <v>6.4865692424266683</v>
      </c>
      <c r="F53" s="80">
        <v>6914.9012376983801</v>
      </c>
      <c r="G53" s="80">
        <f>F53*100/F$7</f>
        <v>10.246825240401771</v>
      </c>
      <c r="H53" s="121">
        <v>-1.273785647112571E-2</v>
      </c>
    </row>
    <row r="54" spans="1:9" ht="15" x14ac:dyDescent="0.25">
      <c r="A54" s="51" t="s">
        <v>55</v>
      </c>
      <c r="B54" s="115">
        <v>6012.3874729999998</v>
      </c>
      <c r="C54" s="76"/>
      <c r="D54" s="76"/>
      <c r="E54" s="76">
        <v>-6.2554006830603015</v>
      </c>
      <c r="F54" s="76">
        <v>5636.2885459457257</v>
      </c>
      <c r="G54" s="76">
        <f>F54*100/F$7</f>
        <v>8.3521169355135214</v>
      </c>
      <c r="H54" s="119">
        <v>-1.1373450469211309E-2</v>
      </c>
    </row>
    <row r="55" spans="1:9" ht="15" x14ac:dyDescent="0.25">
      <c r="A55" s="53" t="s">
        <v>56</v>
      </c>
      <c r="B55" s="120">
        <v>470.68416500000001</v>
      </c>
      <c r="C55" s="80"/>
      <c r="D55" s="80"/>
      <c r="E55" s="80">
        <v>1.5917916398335024</v>
      </c>
      <c r="F55" s="80">
        <v>478.17647618849014</v>
      </c>
      <c r="G55" s="80">
        <f>F55*100/F$7</f>
        <v>0.70858434808325454</v>
      </c>
      <c r="H55" s="121">
        <v>-2.2657185137333106E-4</v>
      </c>
    </row>
    <row r="56" spans="1:9" ht="15" x14ac:dyDescent="0.25">
      <c r="A56" s="51"/>
      <c r="B56" s="115"/>
      <c r="C56" s="76"/>
      <c r="D56" s="77"/>
      <c r="E56" s="76"/>
      <c r="F56" s="76"/>
      <c r="G56" s="76"/>
      <c r="H56" s="127"/>
    </row>
    <row r="57" spans="1:9" x14ac:dyDescent="0.2">
      <c r="A57" s="50" t="s">
        <v>57</v>
      </c>
      <c r="B57" s="112">
        <v>33068.14656400001</v>
      </c>
      <c r="C57" s="57"/>
      <c r="D57" s="57"/>
      <c r="E57" s="57">
        <v>11.164890070598105</v>
      </c>
      <c r="F57" s="57">
        <v>36760.168776254875</v>
      </c>
      <c r="G57" s="57">
        <f>F57*100/F$7</f>
        <v>54.472943619847499</v>
      </c>
      <c r="H57" s="57"/>
    </row>
    <row r="59" spans="1:9" x14ac:dyDescent="0.2">
      <c r="A59" s="58" t="s">
        <v>58</v>
      </c>
      <c r="B59" s="58"/>
      <c r="C59" s="58"/>
    </row>
    <row r="60" spans="1:9" x14ac:dyDescent="0.2">
      <c r="A60" s="58" t="s">
        <v>82</v>
      </c>
      <c r="B60" s="58"/>
      <c r="C60" s="58"/>
    </row>
    <row r="61" spans="1:9" x14ac:dyDescent="0.2">
      <c r="A61" s="58" t="s">
        <v>59</v>
      </c>
      <c r="B61" s="58"/>
      <c r="C61" s="58"/>
    </row>
    <row r="62" spans="1:9" x14ac:dyDescent="0.2">
      <c r="A62" s="58" t="s">
        <v>60</v>
      </c>
      <c r="B62" s="58"/>
      <c r="C62" s="58"/>
    </row>
    <row r="63" spans="1:9" x14ac:dyDescent="0.2">
      <c r="A63" s="58" t="s">
        <v>83</v>
      </c>
      <c r="B63" s="58"/>
      <c r="C63" s="58"/>
    </row>
    <row r="64" spans="1:9" x14ac:dyDescent="0.2">
      <c r="A64" s="58" t="s">
        <v>84</v>
      </c>
      <c r="B64" s="58"/>
      <c r="C64" s="58"/>
    </row>
    <row r="65" spans="1:10" x14ac:dyDescent="0.2">
      <c r="A65" s="58" t="s">
        <v>85</v>
      </c>
      <c r="B65" s="58"/>
      <c r="C65" s="58"/>
    </row>
    <row r="66" spans="1:10" ht="13.5" thickBot="1" x14ac:dyDescent="0.25">
      <c r="A66" s="58" t="s">
        <v>61</v>
      </c>
      <c r="B66" s="58"/>
      <c r="C66" s="58"/>
    </row>
    <row r="67" spans="1:10" x14ac:dyDescent="0.2">
      <c r="B67" s="58"/>
      <c r="C67" s="58"/>
      <c r="G67" s="60"/>
      <c r="H67" s="60"/>
      <c r="I67" s="59" t="s">
        <v>62</v>
      </c>
      <c r="J67" s="62" t="s">
        <v>63</v>
      </c>
    </row>
    <row r="68" spans="1:10" ht="13.5" thickBot="1" x14ac:dyDescent="0.25">
      <c r="B68" s="58"/>
      <c r="C68" s="58"/>
      <c r="G68" s="60"/>
      <c r="H68" s="60"/>
      <c r="I68" s="61" t="s">
        <v>93</v>
      </c>
      <c r="J68" s="62" t="str">
        <f>I68</f>
        <v>2024/2023</v>
      </c>
    </row>
    <row r="69" spans="1:10" x14ac:dyDescent="0.2">
      <c r="A69" s="128" t="s">
        <v>65</v>
      </c>
      <c r="G69" s="63" t="s">
        <v>64</v>
      </c>
      <c r="H69" s="64"/>
      <c r="I69" s="59">
        <f t="shared" ref="I69:I74" si="3">J69-100</f>
        <v>11.164890070598105</v>
      </c>
      <c r="J69" s="69">
        <v>111.1648900705981</v>
      </c>
    </row>
    <row r="70" spans="1:10" x14ac:dyDescent="0.2">
      <c r="A70" s="58" t="s">
        <v>87</v>
      </c>
      <c r="G70" s="66" t="s">
        <v>66</v>
      </c>
      <c r="H70" s="67"/>
      <c r="I70" s="68">
        <f t="shared" si="3"/>
        <v>3.0510930515102501</v>
      </c>
      <c r="J70" s="70">
        <v>103.05109305151025</v>
      </c>
    </row>
    <row r="71" spans="1:10" x14ac:dyDescent="0.2">
      <c r="A71" s="58" t="s">
        <v>88</v>
      </c>
      <c r="G71" s="66" t="s">
        <v>67</v>
      </c>
      <c r="H71" s="67"/>
      <c r="I71" s="68">
        <f t="shared" si="3"/>
        <v>0.88082452555073587</v>
      </c>
      <c r="J71" s="69">
        <v>100.88082452555074</v>
      </c>
    </row>
    <row r="72" spans="1:10" x14ac:dyDescent="0.2">
      <c r="A72" s="58" t="s">
        <v>89</v>
      </c>
      <c r="G72" s="66" t="s">
        <v>68</v>
      </c>
      <c r="H72" s="67"/>
      <c r="I72" s="68">
        <f t="shared" si="3"/>
        <v>10.194271897968733</v>
      </c>
      <c r="J72" s="69">
        <f>J69/J71*100</f>
        <v>110.19427189796873</v>
      </c>
    </row>
    <row r="73" spans="1:10" x14ac:dyDescent="0.2">
      <c r="A73" s="58" t="s">
        <v>90</v>
      </c>
      <c r="G73" s="66" t="s">
        <v>78</v>
      </c>
      <c r="H73" s="67"/>
      <c r="I73" s="68">
        <f t="shared" si="3"/>
        <v>7.8735671586056526</v>
      </c>
      <c r="J73" s="69">
        <f>J69/J70*100</f>
        <v>107.87356715860565</v>
      </c>
    </row>
    <row r="74" spans="1:10" ht="13.5" thickBot="1" x14ac:dyDescent="0.25">
      <c r="A74" s="58" t="s">
        <v>91</v>
      </c>
      <c r="G74" s="71" t="s">
        <v>69</v>
      </c>
      <c r="H74" s="72"/>
      <c r="I74" s="61">
        <f t="shared" si="3"/>
        <v>6.9316866371208334</v>
      </c>
      <c r="J74" s="69">
        <f>J73/J71*100</f>
        <v>106.93168663712083</v>
      </c>
    </row>
    <row r="75" spans="1:10" x14ac:dyDescent="0.2">
      <c r="G75" s="60"/>
      <c r="H75" s="60"/>
      <c r="I75" s="73"/>
      <c r="J75" s="69"/>
    </row>
    <row r="79" spans="1:10" x14ac:dyDescent="0.2">
      <c r="H79" s="74"/>
    </row>
    <row r="82" spans="1:1" x14ac:dyDescent="0.2">
      <c r="A82" s="6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080EB-ADEF-4887-8CB8-2D208F9FC0AB}">
  <dimension ref="A1:O66"/>
  <sheetViews>
    <sheetView topLeftCell="A23" workbookViewId="0">
      <selection activeCell="O6" sqref="O6"/>
    </sheetView>
  </sheetViews>
  <sheetFormatPr baseColWidth="10" defaultColWidth="11.42578125" defaultRowHeight="12.75" x14ac:dyDescent="0.2"/>
  <cols>
    <col min="1" max="1" width="15.85546875" style="1" customWidth="1"/>
    <col min="2" max="2" width="15.140625" style="1" customWidth="1"/>
    <col min="3" max="3" width="10.140625" style="1" customWidth="1"/>
    <col min="4" max="4" width="11.42578125" style="1"/>
    <col min="5" max="5" width="9.42578125" style="1" customWidth="1"/>
    <col min="6" max="6" width="10.42578125" style="1" customWidth="1"/>
    <col min="7" max="7" width="13.5703125" style="1" customWidth="1"/>
    <col min="8" max="8" width="14.5703125" style="1" customWidth="1"/>
    <col min="9" max="9" width="6.140625" style="1" customWidth="1"/>
    <col min="10" max="10" width="9.5703125" style="1" customWidth="1"/>
    <col min="11" max="16384" width="11.42578125" style="1"/>
  </cols>
  <sheetData>
    <row r="1" spans="1:15" ht="18" x14ac:dyDescent="0.25">
      <c r="B1" s="2" t="s">
        <v>92</v>
      </c>
      <c r="C1" s="3"/>
      <c r="D1" s="4"/>
      <c r="E1" s="5"/>
    </row>
    <row r="4" spans="1:15" ht="29.1" customHeight="1" x14ac:dyDescent="0.2">
      <c r="A4" s="90"/>
      <c r="B4" s="103" t="s">
        <v>0</v>
      </c>
      <c r="C4" s="103" t="s">
        <v>1</v>
      </c>
      <c r="D4" s="105" t="s">
        <v>2</v>
      </c>
      <c r="E4" s="98"/>
      <c r="F4" s="103" t="s">
        <v>3</v>
      </c>
      <c r="G4" s="97" t="s">
        <v>70</v>
      </c>
      <c r="H4" s="98"/>
    </row>
    <row r="5" spans="1:15" ht="29.1" customHeight="1" x14ac:dyDescent="0.25">
      <c r="A5" s="101" t="s">
        <v>4</v>
      </c>
      <c r="B5" s="104"/>
      <c r="C5" s="104"/>
      <c r="D5" s="106"/>
      <c r="E5" s="107"/>
      <c r="F5" s="104"/>
      <c r="G5" s="99"/>
      <c r="H5" s="100"/>
      <c r="I5"/>
      <c r="J5"/>
      <c r="K5"/>
    </row>
    <row r="6" spans="1:15" ht="77.45" customHeight="1" x14ac:dyDescent="0.25">
      <c r="A6" s="102"/>
      <c r="B6" s="6" t="s">
        <v>5</v>
      </c>
      <c r="C6" s="7" t="s">
        <v>6</v>
      </c>
      <c r="D6" s="8" t="s">
        <v>71</v>
      </c>
      <c r="E6" s="9" t="s">
        <v>7</v>
      </c>
      <c r="F6" s="10" t="s">
        <v>8</v>
      </c>
      <c r="G6" s="91" t="s">
        <v>72</v>
      </c>
      <c r="H6" s="9" t="s">
        <v>7</v>
      </c>
      <c r="I6"/>
      <c r="J6"/>
      <c r="K6"/>
    </row>
    <row r="7" spans="1:15" ht="15" x14ac:dyDescent="0.25">
      <c r="A7" s="11">
        <v>1990</v>
      </c>
      <c r="B7" s="12">
        <v>13765.701580313249</v>
      </c>
      <c r="C7" s="13">
        <v>1286.6326591857135</v>
      </c>
      <c r="D7" s="12">
        <f t="shared" ref="D7:D30" si="0">+B7*1000/C7</f>
        <v>10699.014580451667</v>
      </c>
      <c r="E7" s="14">
        <f t="shared" ref="E7:E30" si="1">+D7*100/$D$7</f>
        <v>100</v>
      </c>
      <c r="F7" s="15">
        <v>100</v>
      </c>
      <c r="G7" s="16">
        <f t="shared" ref="G7:G30" si="2">+D7*100/F7</f>
        <v>10699.014580451667</v>
      </c>
      <c r="H7" s="15">
        <f t="shared" ref="H7:H30" si="3">+G7*100/$G$7</f>
        <v>100</v>
      </c>
      <c r="I7"/>
      <c r="J7"/>
      <c r="K7"/>
    </row>
    <row r="8" spans="1:15" ht="15" x14ac:dyDescent="0.25">
      <c r="A8" s="17">
        <v>1991</v>
      </c>
      <c r="B8" s="13">
        <v>13717.066409469549</v>
      </c>
      <c r="C8" s="13">
        <v>1209.265371073071</v>
      </c>
      <c r="D8" s="13">
        <f t="shared" si="0"/>
        <v>11343.305396479993</v>
      </c>
      <c r="E8" s="18">
        <f t="shared" si="1"/>
        <v>106.02196409009031</v>
      </c>
      <c r="F8" s="19">
        <v>106.939005609353</v>
      </c>
      <c r="G8" s="20">
        <f t="shared" si="2"/>
        <v>10607.266573916873</v>
      </c>
      <c r="H8" s="19">
        <f t="shared" si="3"/>
        <v>99.142463019889448</v>
      </c>
      <c r="I8"/>
      <c r="J8"/>
      <c r="K8"/>
      <c r="L8" s="21"/>
    </row>
    <row r="9" spans="1:15" ht="15" x14ac:dyDescent="0.25">
      <c r="A9" s="17">
        <v>1992</v>
      </c>
      <c r="B9" s="13">
        <v>12374.319489782796</v>
      </c>
      <c r="C9" s="13">
        <v>1176.0241067594586</v>
      </c>
      <c r="D9" s="13">
        <f t="shared" si="0"/>
        <v>10522.164825243512</v>
      </c>
      <c r="E9" s="18">
        <f t="shared" si="1"/>
        <v>98.34704632021645</v>
      </c>
      <c r="F9" s="19">
        <v>114.1143559196919</v>
      </c>
      <c r="G9" s="20">
        <f t="shared" si="2"/>
        <v>9220.7196372807794</v>
      </c>
      <c r="H9" s="19">
        <f t="shared" si="3"/>
        <v>86.182886918652272</v>
      </c>
      <c r="I9"/>
      <c r="J9"/>
      <c r="K9"/>
      <c r="L9" s="21"/>
    </row>
    <row r="10" spans="1:15" ht="15" x14ac:dyDescent="0.25">
      <c r="A10" s="17">
        <v>1993</v>
      </c>
      <c r="B10" s="13">
        <v>14640.298747586936</v>
      </c>
      <c r="C10" s="13">
        <v>1126.6736491228069</v>
      </c>
      <c r="D10" s="13">
        <f t="shared" si="0"/>
        <v>12994.267469542239</v>
      </c>
      <c r="E10" s="18">
        <f t="shared" si="1"/>
        <v>121.45293729465762</v>
      </c>
      <c r="F10" s="19">
        <v>119.29103750160843</v>
      </c>
      <c r="G10" s="20">
        <f t="shared" si="2"/>
        <v>10892.911774169987</v>
      </c>
      <c r="H10" s="19">
        <f t="shared" si="3"/>
        <v>101.8122902091618</v>
      </c>
      <c r="I10"/>
      <c r="J10"/>
      <c r="K10"/>
      <c r="L10" s="21"/>
    </row>
    <row r="11" spans="1:15" ht="15" x14ac:dyDescent="0.25">
      <c r="A11" s="17">
        <v>1994</v>
      </c>
      <c r="B11" s="13">
        <v>16772.110456402585</v>
      </c>
      <c r="C11" s="13">
        <v>1114.2030360858014</v>
      </c>
      <c r="D11" s="13">
        <f t="shared" si="0"/>
        <v>15053.010908427479</v>
      </c>
      <c r="E11" s="18">
        <f t="shared" si="1"/>
        <v>140.69530231252386</v>
      </c>
      <c r="F11" s="19">
        <v>123.92026890954705</v>
      </c>
      <c r="G11" s="20">
        <f t="shared" si="2"/>
        <v>12147.335573823764</v>
      </c>
      <c r="H11" s="19">
        <f t="shared" si="3"/>
        <v>113.53695690833385</v>
      </c>
      <c r="I11"/>
      <c r="J11"/>
      <c r="K11"/>
      <c r="L11" s="21"/>
      <c r="M11"/>
      <c r="N11"/>
      <c r="O11"/>
    </row>
    <row r="12" spans="1:15" ht="15" x14ac:dyDescent="0.25">
      <c r="A12" s="11">
        <v>1995</v>
      </c>
      <c r="B12" s="12">
        <v>17341.95172836056</v>
      </c>
      <c r="C12" s="12">
        <v>1101.9570964912282</v>
      </c>
      <c r="D12" s="12">
        <f t="shared" si="0"/>
        <v>15737.410996834218</v>
      </c>
      <c r="E12" s="14">
        <f t="shared" si="1"/>
        <v>147.09215394087119</v>
      </c>
      <c r="F12" s="15">
        <v>130.03309626082668</v>
      </c>
      <c r="G12" s="16">
        <f t="shared" si="2"/>
        <v>12102.619601756893</v>
      </c>
      <c r="H12" s="15">
        <f t="shared" si="3"/>
        <v>113.11901213659223</v>
      </c>
      <c r="I12"/>
      <c r="J12"/>
      <c r="K12"/>
      <c r="L12" s="21"/>
      <c r="M12"/>
      <c r="N12"/>
      <c r="O12"/>
    </row>
    <row r="13" spans="1:15" ht="15" x14ac:dyDescent="0.25">
      <c r="A13" s="17">
        <v>1996</v>
      </c>
      <c r="B13" s="13">
        <v>20176.290283172861</v>
      </c>
      <c r="C13" s="13">
        <v>1104.9544162618304</v>
      </c>
      <c r="D13" s="13">
        <f t="shared" si="0"/>
        <v>18259.839488610978</v>
      </c>
      <c r="E13" s="18">
        <f t="shared" si="1"/>
        <v>170.66842325809904</v>
      </c>
      <c r="F13" s="19">
        <v>134.61267183294061</v>
      </c>
      <c r="G13" s="20">
        <f t="shared" si="2"/>
        <v>13564.725549220304</v>
      </c>
      <c r="H13" s="19">
        <f t="shared" si="3"/>
        <v>126.78481225742621</v>
      </c>
      <c r="I13"/>
      <c r="J13"/>
      <c r="K13"/>
      <c r="L13" s="21"/>
      <c r="M13"/>
      <c r="N13"/>
      <c r="O13"/>
    </row>
    <row r="14" spans="1:15" ht="15" x14ac:dyDescent="0.25">
      <c r="A14" s="17">
        <v>1997</v>
      </c>
      <c r="B14" s="13">
        <v>21059.06922195377</v>
      </c>
      <c r="C14" s="13">
        <v>1117.2652236842105</v>
      </c>
      <c r="D14" s="13">
        <f t="shared" si="0"/>
        <v>18848.764622343617</v>
      </c>
      <c r="E14" s="18">
        <f t="shared" si="1"/>
        <v>176.1729034072211</v>
      </c>
      <c r="F14" s="19">
        <v>137.73368413382886</v>
      </c>
      <c r="G14" s="20">
        <f t="shared" si="2"/>
        <v>13684.934619209942</v>
      </c>
      <c r="H14" s="19">
        <f t="shared" si="3"/>
        <v>127.90836498357423</v>
      </c>
      <c r="I14"/>
      <c r="J14"/>
      <c r="K14"/>
      <c r="L14" s="21"/>
      <c r="M14"/>
      <c r="N14"/>
      <c r="O14"/>
    </row>
    <row r="15" spans="1:15" ht="15" x14ac:dyDescent="0.25">
      <c r="A15" s="17">
        <v>1998</v>
      </c>
      <c r="B15" s="13">
        <v>21484.011656587692</v>
      </c>
      <c r="C15" s="13">
        <v>1160.4163000022272</v>
      </c>
      <c r="D15" s="13">
        <f t="shared" si="0"/>
        <v>18514.055392488419</v>
      </c>
      <c r="E15" s="18">
        <f t="shared" si="1"/>
        <v>173.0444916517427</v>
      </c>
      <c r="F15" s="19">
        <v>141.04310151245272</v>
      </c>
      <c r="G15" s="20">
        <f t="shared" si="2"/>
        <v>13126.523164873688</v>
      </c>
      <c r="H15" s="19">
        <f t="shared" si="3"/>
        <v>122.68908567390271</v>
      </c>
      <c r="I15"/>
      <c r="J15"/>
      <c r="K15"/>
      <c r="L15" s="21"/>
      <c r="M15"/>
      <c r="N15"/>
      <c r="O15"/>
    </row>
    <row r="16" spans="1:15" ht="15" x14ac:dyDescent="0.25">
      <c r="A16" s="22">
        <v>1999</v>
      </c>
      <c r="B16" s="23">
        <v>19833.783999999996</v>
      </c>
      <c r="C16" s="23">
        <v>1112.739337368421</v>
      </c>
      <c r="D16" s="23">
        <f t="shared" si="0"/>
        <v>17824.285826819076</v>
      </c>
      <c r="E16" s="24">
        <f t="shared" si="1"/>
        <v>166.59745337094969</v>
      </c>
      <c r="F16" s="25">
        <v>144.85126525328891</v>
      </c>
      <c r="G16" s="26">
        <f t="shared" si="2"/>
        <v>12305.233092476814</v>
      </c>
      <c r="H16" s="25">
        <f t="shared" si="3"/>
        <v>115.01277056823433</v>
      </c>
      <c r="I16"/>
      <c r="J16"/>
      <c r="K16"/>
      <c r="L16" s="21"/>
    </row>
    <row r="17" spans="1:12" ht="15" x14ac:dyDescent="0.25">
      <c r="A17" s="11">
        <v>2000</v>
      </c>
      <c r="B17" s="12">
        <v>21207.599999999999</v>
      </c>
      <c r="C17" s="12">
        <v>1101.4512295783284</v>
      </c>
      <c r="D17" s="12">
        <f t="shared" si="0"/>
        <v>19254.234259758341</v>
      </c>
      <c r="E17" s="14">
        <f t="shared" si="1"/>
        <v>179.96268829222876</v>
      </c>
      <c r="F17" s="15">
        <v>149.92105953715404</v>
      </c>
      <c r="G17" s="16">
        <f t="shared" si="2"/>
        <v>12842.915010873892</v>
      </c>
      <c r="H17" s="15">
        <f t="shared" si="3"/>
        <v>120.03829805353642</v>
      </c>
      <c r="I17"/>
      <c r="J17"/>
      <c r="K17"/>
      <c r="L17" s="21"/>
    </row>
    <row r="18" spans="1:12" ht="15" x14ac:dyDescent="0.25">
      <c r="A18" s="17">
        <v>2001</v>
      </c>
      <c r="B18" s="13">
        <v>23775.5</v>
      </c>
      <c r="C18" s="13">
        <v>1098.7380544388184</v>
      </c>
      <c r="D18" s="13">
        <f t="shared" si="0"/>
        <v>21638.915575872506</v>
      </c>
      <c r="E18" s="18">
        <f t="shared" si="1"/>
        <v>202.25148225715384</v>
      </c>
      <c r="F18" s="19">
        <v>156.20606250932354</v>
      </c>
      <c r="G18" s="20">
        <f t="shared" si="2"/>
        <v>13852.801375478582</v>
      </c>
      <c r="H18" s="19">
        <f t="shared" si="3"/>
        <v>129.47735766982922</v>
      </c>
      <c r="I18"/>
      <c r="J18"/>
      <c r="K18"/>
      <c r="L18" s="21"/>
    </row>
    <row r="19" spans="1:12" ht="15" x14ac:dyDescent="0.25">
      <c r="A19" s="17">
        <v>2002</v>
      </c>
      <c r="B19" s="13">
        <v>23374.400000000001</v>
      </c>
      <c r="C19" s="13">
        <v>1069.3139203287271</v>
      </c>
      <c r="D19" s="13">
        <f t="shared" si="0"/>
        <v>21859.249707339703</v>
      </c>
      <c r="E19" s="18">
        <f t="shared" si="1"/>
        <v>204.31086940734778</v>
      </c>
      <c r="F19" s="19">
        <v>163.00585219933157</v>
      </c>
      <c r="G19" s="20">
        <f t="shared" si="2"/>
        <v>13410.101178827088</v>
      </c>
      <c r="H19" s="19">
        <f t="shared" si="3"/>
        <v>125.33959158564835</v>
      </c>
      <c r="I19"/>
      <c r="J19"/>
      <c r="K19"/>
      <c r="L19" s="21"/>
    </row>
    <row r="20" spans="1:12" ht="15" x14ac:dyDescent="0.25">
      <c r="A20" s="17">
        <v>2003</v>
      </c>
      <c r="B20" s="13">
        <v>26323.9</v>
      </c>
      <c r="C20" s="13">
        <v>1022.6649342105263</v>
      </c>
      <c r="D20" s="13">
        <f t="shared" si="0"/>
        <v>25740.493410308864</v>
      </c>
      <c r="E20" s="18">
        <f t="shared" si="1"/>
        <v>240.58751595067187</v>
      </c>
      <c r="F20" s="19">
        <v>169.79114956870413</v>
      </c>
      <c r="G20" s="20">
        <f t="shared" si="2"/>
        <v>15160.091368539357</v>
      </c>
      <c r="H20" s="19">
        <f t="shared" si="3"/>
        <v>141.69614644921216</v>
      </c>
      <c r="I20"/>
      <c r="J20"/>
      <c r="K20"/>
      <c r="L20" s="21"/>
    </row>
    <row r="21" spans="1:12" ht="15" x14ac:dyDescent="0.25">
      <c r="A21" s="22">
        <v>2004</v>
      </c>
      <c r="B21" s="23">
        <v>25422.799999999999</v>
      </c>
      <c r="C21" s="23">
        <v>1032.1562896067383</v>
      </c>
      <c r="D21" s="23">
        <f t="shared" si="0"/>
        <v>24630.765956661795</v>
      </c>
      <c r="E21" s="24">
        <f t="shared" si="1"/>
        <v>230.21527610276411</v>
      </c>
      <c r="F21" s="25">
        <v>176.65519677129544</v>
      </c>
      <c r="G21" s="26">
        <f t="shared" si="2"/>
        <v>13942.848218923174</v>
      </c>
      <c r="H21" s="25">
        <f t="shared" si="3"/>
        <v>130.31899446513856</v>
      </c>
      <c r="I21"/>
      <c r="J21"/>
      <c r="K21"/>
      <c r="L21" s="21"/>
    </row>
    <row r="22" spans="1:12" ht="15" x14ac:dyDescent="0.25">
      <c r="A22" s="11">
        <v>2005</v>
      </c>
      <c r="B22" s="12">
        <v>23074</v>
      </c>
      <c r="C22" s="12">
        <v>1017.2341710526316</v>
      </c>
      <c r="D22" s="12">
        <f t="shared" si="0"/>
        <v>22683.0759884158</v>
      </c>
      <c r="E22" s="14">
        <f t="shared" si="1"/>
        <v>212.01088958099371</v>
      </c>
      <c r="F22" s="15">
        <v>184.32900042084836</v>
      </c>
      <c r="G22" s="16">
        <f t="shared" si="2"/>
        <v>12305.755435459007</v>
      </c>
      <c r="H22" s="15">
        <f t="shared" si="3"/>
        <v>115.01765272797216</v>
      </c>
      <c r="I22"/>
      <c r="J22"/>
      <c r="K22"/>
      <c r="L22" s="21"/>
    </row>
    <row r="23" spans="1:12" ht="15" x14ac:dyDescent="0.25">
      <c r="A23" s="17">
        <v>2006</v>
      </c>
      <c r="B23" s="13">
        <v>22863.5</v>
      </c>
      <c r="C23" s="13">
        <v>1013.2863266929686</v>
      </c>
      <c r="D23" s="13">
        <f t="shared" si="0"/>
        <v>22563.711162094627</v>
      </c>
      <c r="E23" s="18">
        <f t="shared" si="1"/>
        <v>210.89522770929884</v>
      </c>
      <c r="F23" s="19">
        <v>191.96111151615801</v>
      </c>
      <c r="G23" s="20">
        <f t="shared" si="2"/>
        <v>11754.313664825473</v>
      </c>
      <c r="H23" s="19">
        <f t="shared" si="3"/>
        <v>109.86351664855152</v>
      </c>
      <c r="I23"/>
      <c r="J23"/>
      <c r="K23"/>
      <c r="L23" s="21"/>
    </row>
    <row r="24" spans="1:12" ht="15" x14ac:dyDescent="0.25">
      <c r="A24" s="17">
        <v>2007</v>
      </c>
      <c r="B24" s="13">
        <v>26149.9</v>
      </c>
      <c r="C24" s="13">
        <v>998.23414912280703</v>
      </c>
      <c r="D24" s="13">
        <f t="shared" si="0"/>
        <v>26196.158509483055</v>
      </c>
      <c r="E24" s="18">
        <f t="shared" si="1"/>
        <v>244.84646050811497</v>
      </c>
      <c r="F24" s="19">
        <v>198.23379069327663</v>
      </c>
      <c r="G24" s="20">
        <f t="shared" si="2"/>
        <v>13214.779588216557</v>
      </c>
      <c r="H24" s="19">
        <f t="shared" si="3"/>
        <v>123.51398802990215</v>
      </c>
      <c r="I24"/>
      <c r="J24"/>
      <c r="K24"/>
      <c r="L24" s="21"/>
    </row>
    <row r="25" spans="1:12" ht="15" x14ac:dyDescent="0.25">
      <c r="A25" s="17">
        <v>2008</v>
      </c>
      <c r="B25" s="13">
        <v>23031.600470999994</v>
      </c>
      <c r="C25" s="13">
        <v>1012.3963046605141</v>
      </c>
      <c r="D25" s="13">
        <f t="shared" si="0"/>
        <v>22749.589627081026</v>
      </c>
      <c r="E25" s="18">
        <f t="shared" si="1"/>
        <v>212.63256962605834</v>
      </c>
      <c r="F25" s="19">
        <v>202.94191598214303</v>
      </c>
      <c r="G25" s="20">
        <f t="shared" si="2"/>
        <v>11209.901866247668</v>
      </c>
      <c r="H25" s="19">
        <f t="shared" si="3"/>
        <v>104.77508729382845</v>
      </c>
      <c r="I25"/>
      <c r="J25"/>
      <c r="K25"/>
      <c r="L25" s="21"/>
    </row>
    <row r="26" spans="1:12" ht="15" x14ac:dyDescent="0.25">
      <c r="A26" s="22">
        <v>2009</v>
      </c>
      <c r="B26" s="23">
        <v>21101.007024999999</v>
      </c>
      <c r="C26" s="23">
        <v>922.0262859649124</v>
      </c>
      <c r="D26" s="23">
        <f t="shared" si="0"/>
        <v>22885.47229748176</v>
      </c>
      <c r="E26" s="24">
        <f t="shared" si="1"/>
        <v>213.90261809060581</v>
      </c>
      <c r="F26" s="25">
        <v>203.09595085575918</v>
      </c>
      <c r="G26" s="26">
        <f t="shared" si="2"/>
        <v>11268.305547723723</v>
      </c>
      <c r="H26" s="25">
        <f t="shared" si="3"/>
        <v>105.32096636555872</v>
      </c>
      <c r="I26"/>
      <c r="J26"/>
      <c r="K26"/>
      <c r="L26" s="21"/>
    </row>
    <row r="27" spans="1:12" ht="15" x14ac:dyDescent="0.25">
      <c r="A27" s="11">
        <v>2010</v>
      </c>
      <c r="B27" s="12">
        <v>23433.189791000001</v>
      </c>
      <c r="C27" s="12">
        <v>963.768746001257</v>
      </c>
      <c r="D27" s="12">
        <f t="shared" si="0"/>
        <v>24314.120880372935</v>
      </c>
      <c r="E27" s="14">
        <f t="shared" si="1"/>
        <v>227.25570376170563</v>
      </c>
      <c r="F27" s="15">
        <v>203.2578775710254</v>
      </c>
      <c r="G27" s="16">
        <f t="shared" si="2"/>
        <v>11962.203468289554</v>
      </c>
      <c r="H27" s="15">
        <f t="shared" si="3"/>
        <v>111.80659095601084</v>
      </c>
      <c r="I27"/>
      <c r="J27"/>
      <c r="K27"/>
      <c r="L27" s="21"/>
    </row>
    <row r="28" spans="1:12" ht="15" x14ac:dyDescent="0.25">
      <c r="A28" s="17">
        <v>2011</v>
      </c>
      <c r="B28" s="13">
        <v>22219.195529000004</v>
      </c>
      <c r="C28" s="13">
        <v>903.30556547606636</v>
      </c>
      <c r="D28" s="13">
        <f t="shared" si="0"/>
        <v>24597.651534771503</v>
      </c>
      <c r="E28" s="18">
        <f t="shared" si="1"/>
        <v>229.90576702002303</v>
      </c>
      <c r="F28" s="19">
        <v>202.96122892681242</v>
      </c>
      <c r="G28" s="20">
        <f t="shared" si="2"/>
        <v>12119.384408951026</v>
      </c>
      <c r="H28" s="19">
        <f t="shared" si="3"/>
        <v>113.27570700851777</v>
      </c>
      <c r="I28"/>
      <c r="J28"/>
      <c r="K28"/>
      <c r="L28" s="21"/>
    </row>
    <row r="29" spans="1:12" ht="15" x14ac:dyDescent="0.25">
      <c r="A29" s="17">
        <v>2012</v>
      </c>
      <c r="B29" s="13">
        <v>22193.471736</v>
      </c>
      <c r="C29" s="13">
        <v>889.65144698269035</v>
      </c>
      <c r="D29" s="13">
        <f t="shared" si="0"/>
        <v>24946.254863374386</v>
      </c>
      <c r="E29" s="18">
        <f t="shared" si="1"/>
        <v>233.16404212546891</v>
      </c>
      <c r="F29" s="19">
        <v>202.54927318452849</v>
      </c>
      <c r="G29" s="20">
        <f t="shared" si="2"/>
        <v>12316.141386815838</v>
      </c>
      <c r="H29" s="19">
        <f t="shared" si="3"/>
        <v>115.11472663397289</v>
      </c>
      <c r="I29"/>
      <c r="J29"/>
      <c r="K29"/>
      <c r="L29" s="21"/>
    </row>
    <row r="30" spans="1:12" ht="15" x14ac:dyDescent="0.25">
      <c r="A30" s="17">
        <v>2013</v>
      </c>
      <c r="B30" s="13">
        <v>23161.498985000006</v>
      </c>
      <c r="C30" s="13">
        <v>841.68</v>
      </c>
      <c r="D30" s="13">
        <f t="shared" si="0"/>
        <v>27518.176723933095</v>
      </c>
      <c r="E30" s="18">
        <f t="shared" si="1"/>
        <v>257.20290889417026</v>
      </c>
      <c r="F30" s="19">
        <v>203.43688424265142</v>
      </c>
      <c r="G30" s="20">
        <f t="shared" si="2"/>
        <v>13526.640867695609</v>
      </c>
      <c r="H30" s="19">
        <f t="shared" si="3"/>
        <v>126.42884787175018</v>
      </c>
      <c r="I30"/>
      <c r="J30"/>
      <c r="K30"/>
    </row>
    <row r="31" spans="1:12" ht="15" x14ac:dyDescent="0.25">
      <c r="A31" s="22">
        <v>2014</v>
      </c>
      <c r="B31" s="23">
        <v>23361.054209999998</v>
      </c>
      <c r="C31" s="23">
        <v>810.01090666625817</v>
      </c>
      <c r="D31" s="23">
        <v>28341.163451739696</v>
      </c>
      <c r="E31" s="24">
        <v>264.8950820529048</v>
      </c>
      <c r="F31" s="25">
        <v>202.98790531643164</v>
      </c>
      <c r="G31" s="26">
        <v>13917.713678021051</v>
      </c>
      <c r="H31" s="25">
        <v>130.08407057833455</v>
      </c>
      <c r="I31"/>
      <c r="J31"/>
      <c r="K31"/>
    </row>
    <row r="32" spans="1:12" ht="15" x14ac:dyDescent="0.25">
      <c r="A32" s="11">
        <v>2015</v>
      </c>
      <c r="B32" s="12">
        <v>24518.816218999997</v>
      </c>
      <c r="C32" s="12">
        <v>800.53035409985023</v>
      </c>
      <c r="D32" s="12">
        <v>29946.897309949058</v>
      </c>
      <c r="E32" s="14">
        <v>279.90332272904357</v>
      </c>
      <c r="F32" s="15">
        <v>204.10935848614841</v>
      </c>
      <c r="G32" s="16">
        <v>14606.743235232025</v>
      </c>
      <c r="H32" s="15">
        <v>136.52419225524028</v>
      </c>
      <c r="I32"/>
      <c r="J32"/>
      <c r="K32"/>
    </row>
    <row r="33" spans="1:8" x14ac:dyDescent="0.2">
      <c r="A33" s="82">
        <v>2016</v>
      </c>
      <c r="B33" s="83">
        <v>27646.777950999996</v>
      </c>
      <c r="C33" s="13">
        <v>829.51</v>
      </c>
      <c r="D33" s="84">
        <v>33329.047209798555</v>
      </c>
      <c r="E33" s="13">
        <v>311.51511159443191</v>
      </c>
      <c r="F33" s="13">
        <v>204.86901981056116</v>
      </c>
      <c r="G33" s="20">
        <v>16224.534222645982</v>
      </c>
      <c r="H33" s="13">
        <v>151.64512676045956</v>
      </c>
    </row>
    <row r="34" spans="1:8" x14ac:dyDescent="0.2">
      <c r="A34" s="82">
        <v>2017</v>
      </c>
      <c r="B34" s="83">
        <v>29152.224634000006</v>
      </c>
      <c r="C34" s="13">
        <v>890.17247635487263</v>
      </c>
      <c r="D34" s="84">
        <v>33432.630059812989</v>
      </c>
      <c r="E34" s="13">
        <v>312.48326477560147</v>
      </c>
      <c r="F34" s="13">
        <v>207.44608562680656</v>
      </c>
      <c r="G34" s="20">
        <v>16151.119069397831</v>
      </c>
      <c r="H34" s="13">
        <v>150.95894063840035</v>
      </c>
    </row>
    <row r="35" spans="1:8" x14ac:dyDescent="0.2">
      <c r="A35" s="82">
        <v>2018</v>
      </c>
      <c r="B35" s="83">
        <v>28755.292988999994</v>
      </c>
      <c r="C35" s="13">
        <v>902.4298488685223</v>
      </c>
      <c r="D35" s="84">
        <v>33231.971927330713</v>
      </c>
      <c r="E35" s="13">
        <v>310.60778240315102</v>
      </c>
      <c r="F35" s="13">
        <v>209.90918658664864</v>
      </c>
      <c r="G35" s="20">
        <v>15878.452528011034</v>
      </c>
      <c r="H35" s="13">
        <v>148.41042049819052</v>
      </c>
    </row>
    <row r="36" spans="1:8" x14ac:dyDescent="0.2">
      <c r="A36" s="108">
        <v>2019</v>
      </c>
      <c r="B36" s="28">
        <v>27946.352066000007</v>
      </c>
      <c r="C36" s="23">
        <v>910.08933996699079</v>
      </c>
      <c r="D36" s="29">
        <v>32697.290804005701</v>
      </c>
      <c r="E36" s="23">
        <v>305.61030231463957</v>
      </c>
      <c r="F36" s="23">
        <v>212.90808090891622</v>
      </c>
      <c r="G36" s="23">
        <v>15343.263071036174</v>
      </c>
      <c r="H36" s="23">
        <v>143.40818919033987</v>
      </c>
    </row>
    <row r="37" spans="1:8" x14ac:dyDescent="0.2">
      <c r="A37" s="82">
        <v>2020</v>
      </c>
      <c r="B37" s="83">
        <v>27565.096366999998</v>
      </c>
      <c r="C37" s="13">
        <v>851.38310899999999</v>
      </c>
      <c r="D37" s="84">
        <v>32376.841959405137</v>
      </c>
      <c r="E37" s="13">
        <v>302.61517746280447</v>
      </c>
      <c r="F37" s="13">
        <v>215.32232296673939</v>
      </c>
      <c r="G37" s="13">
        <v>14988.164614966445</v>
      </c>
      <c r="H37" s="13">
        <v>140.08920636814113</v>
      </c>
    </row>
    <row r="38" spans="1:8" x14ac:dyDescent="0.2">
      <c r="A38" s="82">
        <v>2021</v>
      </c>
      <c r="B38" s="83">
        <v>29980.324241000002</v>
      </c>
      <c r="C38" s="13">
        <v>908.02056779405427</v>
      </c>
      <c r="D38" s="84">
        <v>33114.601063890077</v>
      </c>
      <c r="E38" s="13">
        <v>309.51075741493304</v>
      </c>
      <c r="F38" s="13">
        <v>220.8262034887322</v>
      </c>
      <c r="G38" s="13">
        <v>14945.995828315456</v>
      </c>
      <c r="H38" s="13">
        <v>139.69506926014955</v>
      </c>
    </row>
    <row r="39" spans="1:8" x14ac:dyDescent="0.2">
      <c r="A39" s="82">
        <v>2022</v>
      </c>
      <c r="B39" s="84">
        <v>28983.803278999992</v>
      </c>
      <c r="C39" s="13">
        <v>855.28227035139037</v>
      </c>
      <c r="D39" s="84">
        <v>33887.997312386797</v>
      </c>
      <c r="E39" s="13">
        <v>316.73942546357563</v>
      </c>
      <c r="F39" s="13">
        <v>231.23122039187106</v>
      </c>
      <c r="G39" s="13">
        <v>14655.459264954054</v>
      </c>
      <c r="H39" s="13">
        <v>136.97952418656638</v>
      </c>
    </row>
    <row r="40" spans="1:8" x14ac:dyDescent="0.2">
      <c r="A40" s="27" t="s">
        <v>79</v>
      </c>
      <c r="B40" s="28">
        <v>33068.14656400001</v>
      </c>
      <c r="C40" s="26">
        <v>817.22893199999999</v>
      </c>
      <c r="D40" s="29">
        <v>40463.749225168169</v>
      </c>
      <c r="E40" s="23">
        <v>378.20071111128402</v>
      </c>
      <c r="F40" s="13">
        <v>245.64925464337222</v>
      </c>
      <c r="G40" s="23">
        <v>16472.164462258388</v>
      </c>
      <c r="H40" s="23">
        <v>153.95964122111704</v>
      </c>
    </row>
    <row r="41" spans="1:8" x14ac:dyDescent="0.2">
      <c r="A41" s="92" t="s">
        <v>80</v>
      </c>
      <c r="B41" s="93">
        <v>36760.168776254875</v>
      </c>
      <c r="C41" s="94">
        <v>824.42728486295243</v>
      </c>
      <c r="D41" s="95">
        <v>44588.73384129403</v>
      </c>
      <c r="E41" s="93">
        <v>416.75551992201963</v>
      </c>
      <c r="F41" s="96">
        <v>253.14424198288285</v>
      </c>
      <c r="G41" s="93">
        <v>17613.963285133319</v>
      </c>
      <c r="H41" s="93">
        <v>164.63164109820039</v>
      </c>
    </row>
    <row r="42" spans="1:8" ht="13.5" thickBot="1" x14ac:dyDescent="0.25">
      <c r="A42" s="30"/>
      <c r="B42" s="30"/>
      <c r="C42" s="30"/>
      <c r="D42" s="30"/>
      <c r="E42" s="30"/>
      <c r="F42" s="30"/>
      <c r="G42" s="30"/>
      <c r="H42" s="30"/>
    </row>
    <row r="43" spans="1:8" ht="16.5" thickBot="1" x14ac:dyDescent="0.3">
      <c r="A43" s="31" t="s">
        <v>81</v>
      </c>
      <c r="B43" s="32">
        <v>0.1116489007059811</v>
      </c>
      <c r="C43" s="32">
        <v>8.8082452555073854E-3</v>
      </c>
      <c r="D43" s="32">
        <v>0.10194271897968732</v>
      </c>
      <c r="E43" s="32"/>
      <c r="F43" s="33">
        <v>3.0510930515102341E-2</v>
      </c>
      <c r="G43" s="34">
        <v>6.9316866371208263E-2</v>
      </c>
      <c r="H43" s="30"/>
    </row>
    <row r="44" spans="1:8" x14ac:dyDescent="0.2">
      <c r="H44" s="35"/>
    </row>
    <row r="46" spans="1:8" x14ac:dyDescent="0.2">
      <c r="A46" s="35" t="s">
        <v>9</v>
      </c>
      <c r="B46" s="35"/>
      <c r="C46" s="35"/>
      <c r="D46" s="35"/>
      <c r="E46" s="35"/>
      <c r="F46" s="35"/>
      <c r="G46" s="35"/>
    </row>
    <row r="47" spans="1:8" x14ac:dyDescent="0.2">
      <c r="A47" s="35" t="s">
        <v>10</v>
      </c>
    </row>
    <row r="48" spans="1:8" x14ac:dyDescent="0.2">
      <c r="A48" s="35" t="s">
        <v>76</v>
      </c>
    </row>
    <row r="49" spans="1:1" x14ac:dyDescent="0.2">
      <c r="A49" s="35" t="s">
        <v>77</v>
      </c>
    </row>
    <row r="65" s="1" customFormat="1" x14ac:dyDescent="0.2"/>
    <row r="66" s="1" customFormat="1" ht="12.6" customHeight="1" x14ac:dyDescent="0.2"/>
  </sheetData>
  <mergeCells count="6">
    <mergeCell ref="B4:B5"/>
    <mergeCell ref="C4:C5"/>
    <mergeCell ref="D4:E5"/>
    <mergeCell ref="F4:F5"/>
    <mergeCell ref="G4:H5"/>
    <mergeCell ref="A5:A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Renta Agraria 2ª estimación</vt:lpstr>
      <vt:lpstr>Renta Agraria (serie histórica)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dgonzalez</dc:creator>
  <cp:lastModifiedBy>González-Conde Llopis, Diego</cp:lastModifiedBy>
  <dcterms:created xsi:type="dcterms:W3CDTF">2017-12-20T08:55:05Z</dcterms:created>
  <dcterms:modified xsi:type="dcterms:W3CDTF">2025-04-15T08:45:54Z</dcterms:modified>
</cp:coreProperties>
</file>